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Historic Change" sheetId="12" r:id="rId3"/>
    <sheet name="Cross Check for Bloomberg" sheetId="13" r:id="rId4"/>
  </sheets>
  <functionGroups builtInGroupCount="17"/>
  <externalReferences>
    <externalReference r:id="rId5"/>
  </externalReferences>
  <definedNames>
    <definedName name="CurrentCloseDate" localSheetId="3">[1]Report!$T$2</definedName>
    <definedName name="CurrentCloseDate">Report!$T$2</definedName>
    <definedName name="DatabaseEnv">Report!$T$1</definedName>
    <definedName name="LastAvailableDate" localSheetId="3">[1]Report!$T$9</definedName>
    <definedName name="LastAvailableDate">Report!$T$9</definedName>
    <definedName name="LastSurveyDate" localSheetId="3">[1]Report!$T$8</definedName>
    <definedName name="LastSurveyDate">Report!$T$8</definedName>
    <definedName name="PDFReportDir">Report!$T$3</definedName>
    <definedName name="PDFReportName">Report!$T$4</definedName>
    <definedName name="_xlnm.Print_Area" localSheetId="0">Report!$D$7:$Q$51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Query'!$A$4:$B$2041</definedName>
    <definedName name="Query_from_Agency_7" localSheetId="1" hidden="1">'Time Series Query'!$I$4:$K$1953</definedName>
    <definedName name="Query_from_Agency_8" localSheetId="1" hidden="1">'Time Series Query'!$N$4:$P$1953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C5" i="5" l="1"/>
  <c r="D5" i="5" s="1"/>
  <c r="C6" i="5"/>
  <c r="F6" i="5" s="1"/>
  <c r="C7" i="5"/>
  <c r="F7" i="5" s="1"/>
  <c r="C8" i="5"/>
  <c r="C9" i="5"/>
  <c r="C10" i="5"/>
  <c r="C11" i="5"/>
  <c r="C12" i="5"/>
  <c r="C13" i="5"/>
  <c r="C14" i="5"/>
  <c r="D13" i="5" s="1"/>
  <c r="C15" i="5"/>
  <c r="C16" i="5"/>
  <c r="C17" i="5"/>
  <c r="C18" i="5"/>
  <c r="C19" i="5"/>
  <c r="C20" i="5"/>
  <c r="C21" i="5"/>
  <c r="C22" i="5"/>
  <c r="F22" i="5" s="1"/>
  <c r="C23" i="5"/>
  <c r="C24" i="5"/>
  <c r="C25" i="5"/>
  <c r="C26" i="5"/>
  <c r="C27" i="5"/>
  <c r="C28" i="5"/>
  <c r="C29" i="5"/>
  <c r="D29" i="5" s="1"/>
  <c r="C30" i="5"/>
  <c r="F29" i="5" s="1"/>
  <c r="C31" i="5"/>
  <c r="C32" i="5"/>
  <c r="C33" i="5"/>
  <c r="C34" i="5"/>
  <c r="C35" i="5"/>
  <c r="C36" i="5"/>
  <c r="C37" i="5"/>
  <c r="C38" i="5"/>
  <c r="F38" i="5" s="1"/>
  <c r="C39" i="5"/>
  <c r="C40" i="5"/>
  <c r="C41" i="5"/>
  <c r="C42" i="5"/>
  <c r="C43" i="5"/>
  <c r="C44" i="5"/>
  <c r="C45" i="5"/>
  <c r="C46" i="5"/>
  <c r="F45" i="5" s="1"/>
  <c r="C47" i="5"/>
  <c r="C48" i="5"/>
  <c r="C49" i="5"/>
  <c r="C50" i="5"/>
  <c r="C51" i="5"/>
  <c r="C52" i="5"/>
  <c r="C53" i="5"/>
  <c r="D53" i="5" s="1"/>
  <c r="C54" i="5"/>
  <c r="F54" i="5" s="1"/>
  <c r="C55" i="5"/>
  <c r="C56" i="5"/>
  <c r="C57" i="5"/>
  <c r="C58" i="5"/>
  <c r="C59" i="5"/>
  <c r="C60" i="5"/>
  <c r="C61" i="5"/>
  <c r="D61" i="5" s="1"/>
  <c r="C62" i="5"/>
  <c r="F61" i="5" s="1"/>
  <c r="C63" i="5"/>
  <c r="C64" i="5"/>
  <c r="C65" i="5"/>
  <c r="C66" i="5"/>
  <c r="C67" i="5"/>
  <c r="C68" i="5"/>
  <c r="C69" i="5"/>
  <c r="D69" i="5" s="1"/>
  <c r="C70" i="5"/>
  <c r="F70" i="5" s="1"/>
  <c r="C71" i="5"/>
  <c r="C72" i="5"/>
  <c r="C73" i="5"/>
  <c r="C74" i="5"/>
  <c r="C75" i="5"/>
  <c r="C76" i="5"/>
  <c r="C77" i="5"/>
  <c r="C78" i="5"/>
  <c r="F77" i="5" s="1"/>
  <c r="C79" i="5"/>
  <c r="C80" i="5"/>
  <c r="C81" i="5"/>
  <c r="C82" i="5"/>
  <c r="C83" i="5"/>
  <c r="C84" i="5"/>
  <c r="C85" i="5"/>
  <c r="D85" i="5" s="1"/>
  <c r="C86" i="5"/>
  <c r="F86" i="5" s="1"/>
  <c r="C87" i="5"/>
  <c r="C88" i="5"/>
  <c r="C89" i="5"/>
  <c r="C90" i="5"/>
  <c r="C91" i="5"/>
  <c r="C92" i="5"/>
  <c r="C93" i="5"/>
  <c r="C94" i="5"/>
  <c r="F93" i="5" s="1"/>
  <c r="C95" i="5"/>
  <c r="C96" i="5"/>
  <c r="C97" i="5"/>
  <c r="C98" i="5"/>
  <c r="C99" i="5"/>
  <c r="C100" i="5"/>
  <c r="C101" i="5"/>
  <c r="C102" i="5"/>
  <c r="F102" i="5" s="1"/>
  <c r="C103" i="5"/>
  <c r="C104" i="5"/>
  <c r="C105" i="5"/>
  <c r="F104" i="5" s="1"/>
  <c r="C106" i="5"/>
  <c r="C107" i="5"/>
  <c r="C108" i="5"/>
  <c r="C109" i="5"/>
  <c r="D109" i="5" s="1"/>
  <c r="C110" i="5"/>
  <c r="F110" i="5" s="1"/>
  <c r="C111" i="5"/>
  <c r="C112" i="5"/>
  <c r="C113" i="5"/>
  <c r="F113" i="5" s="1"/>
  <c r="C114" i="5"/>
  <c r="C115" i="5"/>
  <c r="C116" i="5"/>
  <c r="C117" i="5"/>
  <c r="D117" i="5" s="1"/>
  <c r="C118" i="5"/>
  <c r="C119" i="5"/>
  <c r="C120" i="5"/>
  <c r="C121" i="5"/>
  <c r="C122" i="5"/>
  <c r="C123" i="5"/>
  <c r="C124" i="5"/>
  <c r="C125" i="5"/>
  <c r="D125" i="5" s="1"/>
  <c r="C126" i="5"/>
  <c r="C127" i="5"/>
  <c r="C128" i="5"/>
  <c r="C129" i="5"/>
  <c r="F128" i="5" s="1"/>
  <c r="C130" i="5"/>
  <c r="C131" i="5"/>
  <c r="C132" i="5"/>
  <c r="C133" i="5"/>
  <c r="F133" i="5" s="1"/>
  <c r="C134" i="5"/>
  <c r="D133" i="5" s="1"/>
  <c r="C135" i="5"/>
  <c r="C136" i="5"/>
  <c r="C137" i="5"/>
  <c r="F136" i="5" s="1"/>
  <c r="C138" i="5"/>
  <c r="C139" i="5"/>
  <c r="C140" i="5"/>
  <c r="C141" i="5"/>
  <c r="C142" i="5"/>
  <c r="F142" i="5" s="1"/>
  <c r="C143" i="5"/>
  <c r="C144" i="5"/>
  <c r="C145" i="5"/>
  <c r="C146" i="5"/>
  <c r="C147" i="5"/>
  <c r="C148" i="5"/>
  <c r="C149" i="5"/>
  <c r="D149" i="5" s="1"/>
  <c r="C150" i="5"/>
  <c r="F149" i="5" s="1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F165" i="5" s="1"/>
  <c r="C166" i="5"/>
  <c r="C167" i="5"/>
  <c r="C168" i="5"/>
  <c r="C169" i="5"/>
  <c r="F168" i="5" s="1"/>
  <c r="C170" i="5"/>
  <c r="C171" i="5"/>
  <c r="C172" i="5"/>
  <c r="C173" i="5"/>
  <c r="D173" i="5" s="1"/>
  <c r="C174" i="5"/>
  <c r="F174" i="5" s="1"/>
  <c r="C175" i="5"/>
  <c r="C176" i="5"/>
  <c r="C177" i="5"/>
  <c r="F176" i="5" s="1"/>
  <c r="C178" i="5"/>
  <c r="C179" i="5"/>
  <c r="C180" i="5"/>
  <c r="C181" i="5"/>
  <c r="F181" i="5" s="1"/>
  <c r="C182" i="5"/>
  <c r="F182" i="5" s="1"/>
  <c r="C183" i="5"/>
  <c r="D183" i="5" s="1"/>
  <c r="C184" i="5"/>
  <c r="C185" i="5"/>
  <c r="C186" i="5"/>
  <c r="C187" i="5"/>
  <c r="C188" i="5"/>
  <c r="C189" i="5"/>
  <c r="D189" i="5" s="1"/>
  <c r="C190" i="5"/>
  <c r="C191" i="5"/>
  <c r="C192" i="5"/>
  <c r="C193" i="5"/>
  <c r="C194" i="5"/>
  <c r="C195" i="5"/>
  <c r="C196" i="5"/>
  <c r="C197" i="5"/>
  <c r="C198" i="5"/>
  <c r="F198" i="5" s="1"/>
  <c r="C199" i="5"/>
  <c r="C200" i="5"/>
  <c r="C201" i="5"/>
  <c r="F200" i="5" s="1"/>
  <c r="C202" i="5"/>
  <c r="C203" i="5"/>
  <c r="C204" i="5"/>
  <c r="C205" i="5"/>
  <c r="F205" i="5" s="1"/>
  <c r="C206" i="5"/>
  <c r="F206" i="5" s="1"/>
  <c r="C207" i="5"/>
  <c r="C208" i="5"/>
  <c r="C209" i="5"/>
  <c r="F208" i="5" s="1"/>
  <c r="C210" i="5"/>
  <c r="C211" i="5"/>
  <c r="C212" i="5"/>
  <c r="C213" i="5"/>
  <c r="D213" i="5" s="1"/>
  <c r="C214" i="5"/>
  <c r="C215" i="5"/>
  <c r="C216" i="5"/>
  <c r="C217" i="5"/>
  <c r="F217" i="5" s="1"/>
  <c r="C218" i="5"/>
  <c r="C219" i="5"/>
  <c r="C220" i="5"/>
  <c r="C221" i="5"/>
  <c r="F221" i="5" s="1"/>
  <c r="C222" i="5"/>
  <c r="C223" i="5"/>
  <c r="C224" i="5"/>
  <c r="C225" i="5"/>
  <c r="C226" i="5"/>
  <c r="C227" i="5"/>
  <c r="C228" i="5"/>
  <c r="C229" i="5"/>
  <c r="C230" i="5"/>
  <c r="C231" i="5"/>
  <c r="C232" i="5"/>
  <c r="C233" i="5"/>
  <c r="F232" i="5" s="1"/>
  <c r="C234" i="5"/>
  <c r="C235" i="5"/>
  <c r="C236" i="5"/>
  <c r="C237" i="5"/>
  <c r="D237" i="5" s="1"/>
  <c r="C238" i="5"/>
  <c r="C239" i="5"/>
  <c r="C240" i="5"/>
  <c r="C241" i="5"/>
  <c r="F241" i="5" s="1"/>
  <c r="C242" i="5"/>
  <c r="C243" i="5"/>
  <c r="C244" i="5"/>
  <c r="C245" i="5"/>
  <c r="D245" i="5" s="1"/>
  <c r="C246" i="5"/>
  <c r="C247" i="5"/>
  <c r="C248" i="5"/>
  <c r="C249" i="5"/>
  <c r="F248" i="5" s="1"/>
  <c r="C250" i="5"/>
  <c r="C251" i="5"/>
  <c r="C252" i="5"/>
  <c r="C253" i="5"/>
  <c r="D253" i="5" s="1"/>
  <c r="C254" i="5"/>
  <c r="F253" i="5" s="1"/>
  <c r="C255" i="5"/>
  <c r="C256" i="5"/>
  <c r="C257" i="5"/>
  <c r="F257" i="5" s="1"/>
  <c r="C258" i="5"/>
  <c r="C259" i="5"/>
  <c r="C260" i="5"/>
  <c r="C261" i="5"/>
  <c r="C262" i="5"/>
  <c r="D261" i="5" s="1"/>
  <c r="C263" i="5"/>
  <c r="C264" i="5"/>
  <c r="C265" i="5"/>
  <c r="F264" i="5" s="1"/>
  <c r="C266" i="5"/>
  <c r="C267" i="5"/>
  <c r="C268" i="5"/>
  <c r="C269" i="5"/>
  <c r="F269" i="5" s="1"/>
  <c r="C270" i="5"/>
  <c r="F270" i="5" s="1"/>
  <c r="C271" i="5"/>
  <c r="C272" i="5"/>
  <c r="C273" i="5"/>
  <c r="F272" i="5" s="1"/>
  <c r="C274" i="5"/>
  <c r="C275" i="5"/>
  <c r="C276" i="5"/>
  <c r="C277" i="5"/>
  <c r="D277" i="5" s="1"/>
  <c r="C278" i="5"/>
  <c r="C279" i="5"/>
  <c r="C280" i="5"/>
  <c r="C281" i="5"/>
  <c r="F280" i="5" s="1"/>
  <c r="C282" i="5"/>
  <c r="C283" i="5"/>
  <c r="C284" i="5"/>
  <c r="C285" i="5"/>
  <c r="C286" i="5"/>
  <c r="C287" i="5"/>
  <c r="C288" i="5"/>
  <c r="C289" i="5"/>
  <c r="C290" i="5"/>
  <c r="C291" i="5"/>
  <c r="C292" i="5"/>
  <c r="C293" i="5"/>
  <c r="F293" i="5" s="1"/>
  <c r="C294" i="5"/>
  <c r="F294" i="5" s="1"/>
  <c r="C295" i="5"/>
  <c r="C296" i="5"/>
  <c r="C297" i="5"/>
  <c r="F296" i="5" s="1"/>
  <c r="C298" i="5"/>
  <c r="C299" i="5"/>
  <c r="C300" i="5"/>
  <c r="C301" i="5"/>
  <c r="D301" i="5" s="1"/>
  <c r="C302" i="5"/>
  <c r="F301" i="5" s="1"/>
  <c r="C303" i="5"/>
  <c r="C304" i="5"/>
  <c r="C305" i="5"/>
  <c r="F305" i="5" s="1"/>
  <c r="C306" i="5"/>
  <c r="C307" i="5"/>
  <c r="C308" i="5"/>
  <c r="C309" i="5"/>
  <c r="D309" i="5" s="1"/>
  <c r="C310" i="5"/>
  <c r="C311" i="5"/>
  <c r="C312" i="5"/>
  <c r="C313" i="5"/>
  <c r="C314" i="5"/>
  <c r="C315" i="5"/>
  <c r="C316" i="5"/>
  <c r="C317" i="5"/>
  <c r="F317" i="5" s="1"/>
  <c r="C318" i="5"/>
  <c r="C319" i="5"/>
  <c r="C320" i="5"/>
  <c r="C321" i="5"/>
  <c r="C322" i="5"/>
  <c r="C323" i="5"/>
  <c r="C324" i="5"/>
  <c r="C325" i="5"/>
  <c r="F325" i="5" s="1"/>
  <c r="C326" i="5"/>
  <c r="D325" i="5" s="1"/>
  <c r="C327" i="5"/>
  <c r="C328" i="5"/>
  <c r="C329" i="5"/>
  <c r="F329" i="5" s="1"/>
  <c r="C330" i="5"/>
  <c r="C331" i="5"/>
  <c r="C332" i="5"/>
  <c r="C333" i="5"/>
  <c r="C334" i="5"/>
  <c r="F333" i="5" s="1"/>
  <c r="C335" i="5"/>
  <c r="C336" i="5"/>
  <c r="C337" i="5"/>
  <c r="C338" i="5"/>
  <c r="C339" i="5"/>
  <c r="C340" i="5"/>
  <c r="C341" i="5"/>
  <c r="D341" i="5" s="1"/>
  <c r="C342" i="5"/>
  <c r="C343" i="5"/>
  <c r="C344" i="5"/>
  <c r="C345" i="5"/>
  <c r="C346" i="5"/>
  <c r="C347" i="5"/>
  <c r="C348" i="5"/>
  <c r="C349" i="5"/>
  <c r="F349" i="5" s="1"/>
  <c r="C350" i="5"/>
  <c r="C351" i="5"/>
  <c r="C352" i="5"/>
  <c r="C353" i="5"/>
  <c r="F353" i="5" s="1"/>
  <c r="C354" i="5"/>
  <c r="C355" i="5"/>
  <c r="C356" i="5"/>
  <c r="C357" i="5"/>
  <c r="C358" i="5"/>
  <c r="C359" i="5"/>
  <c r="C360" i="5"/>
  <c r="C361" i="5"/>
  <c r="C362" i="5"/>
  <c r="C363" i="5"/>
  <c r="C364" i="5"/>
  <c r="C365" i="5"/>
  <c r="D365" i="5" s="1"/>
  <c r="C366" i="5"/>
  <c r="F366" i="5" s="1"/>
  <c r="C367" i="5"/>
  <c r="C368" i="5"/>
  <c r="C369" i="5"/>
  <c r="C370" i="5"/>
  <c r="C371" i="5"/>
  <c r="C372" i="5"/>
  <c r="C373" i="5"/>
  <c r="D373" i="5" s="1"/>
  <c r="C374" i="5"/>
  <c r="C375" i="5"/>
  <c r="C376" i="5"/>
  <c r="C377" i="5"/>
  <c r="C378" i="5"/>
  <c r="C379" i="5"/>
  <c r="C380" i="5"/>
  <c r="C381" i="5"/>
  <c r="C382" i="5"/>
  <c r="D381" i="5" s="1"/>
  <c r="C383" i="5"/>
  <c r="C384" i="5"/>
  <c r="C385" i="5"/>
  <c r="F385" i="5" s="1"/>
  <c r="C386" i="5"/>
  <c r="C387" i="5"/>
  <c r="C388" i="5"/>
  <c r="C389" i="5"/>
  <c r="F389" i="5" s="1"/>
  <c r="C390" i="5"/>
  <c r="C391" i="5"/>
  <c r="C392" i="5"/>
  <c r="C393" i="5"/>
  <c r="F393" i="5" s="1"/>
  <c r="C394" i="5"/>
  <c r="C395" i="5"/>
  <c r="C396" i="5"/>
  <c r="C397" i="5"/>
  <c r="D397" i="5" s="1"/>
  <c r="C398" i="5"/>
  <c r="C399" i="5"/>
  <c r="C400" i="5"/>
  <c r="C401" i="5"/>
  <c r="F401" i="5" s="1"/>
  <c r="C402" i="5"/>
  <c r="C403" i="5"/>
  <c r="C404" i="5"/>
  <c r="C405" i="5"/>
  <c r="F405" i="5" s="1"/>
  <c r="C406" i="5"/>
  <c r="C407" i="5"/>
  <c r="C408" i="5"/>
  <c r="C409" i="5"/>
  <c r="C410" i="5"/>
  <c r="C411" i="5"/>
  <c r="C412" i="5"/>
  <c r="C413" i="5"/>
  <c r="F413" i="5" s="1"/>
  <c r="C414" i="5"/>
  <c r="C415" i="5"/>
  <c r="C416" i="5"/>
  <c r="C417" i="5"/>
  <c r="C418" i="5"/>
  <c r="C419" i="5"/>
  <c r="C420" i="5"/>
  <c r="C421" i="5"/>
  <c r="D421" i="5" s="1"/>
  <c r="C422" i="5"/>
  <c r="F421" i="5" s="1"/>
  <c r="C423" i="5"/>
  <c r="C424" i="5"/>
  <c r="C425" i="5"/>
  <c r="C426" i="5"/>
  <c r="C427" i="5"/>
  <c r="C428" i="5"/>
  <c r="C429" i="5"/>
  <c r="D429" i="5" s="1"/>
  <c r="C430" i="5"/>
  <c r="C431" i="5"/>
  <c r="C432" i="5"/>
  <c r="C433" i="5"/>
  <c r="C434" i="5"/>
  <c r="C435" i="5"/>
  <c r="C436" i="5"/>
  <c r="C437" i="5"/>
  <c r="F437" i="5" s="1"/>
  <c r="C438" i="5"/>
  <c r="C439" i="5"/>
  <c r="C440" i="5"/>
  <c r="C441" i="5"/>
  <c r="C442" i="5"/>
  <c r="C443" i="5"/>
  <c r="C444" i="5"/>
  <c r="C445" i="5"/>
  <c r="C446" i="5"/>
  <c r="D445" i="5" s="1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F461" i="5" s="1"/>
  <c r="C462" i="5"/>
  <c r="C463" i="5"/>
  <c r="C464" i="5"/>
  <c r="C465" i="5"/>
  <c r="C466" i="5"/>
  <c r="C467" i="5"/>
  <c r="C468" i="5"/>
  <c r="C469" i="5"/>
  <c r="F469" i="5" s="1"/>
  <c r="C470" i="5"/>
  <c r="C471" i="5"/>
  <c r="C472" i="5"/>
  <c r="C473" i="5"/>
  <c r="C474" i="5"/>
  <c r="C475" i="5"/>
  <c r="C476" i="5"/>
  <c r="C477" i="5"/>
  <c r="D477" i="5" s="1"/>
  <c r="C478" i="5"/>
  <c r="C479" i="5"/>
  <c r="C480" i="5"/>
  <c r="C481" i="5"/>
  <c r="F481" i="5" s="1"/>
  <c r="C482" i="5"/>
  <c r="C483" i="5"/>
  <c r="C484" i="5"/>
  <c r="C485" i="5"/>
  <c r="D485" i="5" s="1"/>
  <c r="C486" i="5"/>
  <c r="C487" i="5"/>
  <c r="C488" i="5"/>
  <c r="C489" i="5"/>
  <c r="C490" i="5"/>
  <c r="C491" i="5"/>
  <c r="C492" i="5"/>
  <c r="C493" i="5"/>
  <c r="F493" i="5" s="1"/>
  <c r="C494" i="5"/>
  <c r="C495" i="5"/>
  <c r="C496" i="5"/>
  <c r="C497" i="5"/>
  <c r="C498" i="5"/>
  <c r="C499" i="5"/>
  <c r="C500" i="5"/>
  <c r="C501" i="5"/>
  <c r="C502" i="5"/>
  <c r="D501" i="5" s="1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D517" i="5" s="1"/>
  <c r="C518" i="5"/>
  <c r="C519" i="5"/>
  <c r="C520" i="5"/>
  <c r="C521" i="5"/>
  <c r="C522" i="5"/>
  <c r="C523" i="5"/>
  <c r="C524" i="5"/>
  <c r="C525" i="5"/>
  <c r="F525" i="5" s="1"/>
  <c r="C526" i="5"/>
  <c r="F526" i="5" s="1"/>
  <c r="C527" i="5"/>
  <c r="C528" i="5"/>
  <c r="C529" i="5"/>
  <c r="C530" i="5"/>
  <c r="C531" i="5"/>
  <c r="C532" i="5"/>
  <c r="C533" i="5"/>
  <c r="C534" i="5"/>
  <c r="F533" i="5" s="1"/>
  <c r="C535" i="5"/>
  <c r="C536" i="5"/>
  <c r="C537" i="5"/>
  <c r="C538" i="5"/>
  <c r="C539" i="5"/>
  <c r="C540" i="5"/>
  <c r="C541" i="5"/>
  <c r="D541" i="5" s="1"/>
  <c r="C542" i="5"/>
  <c r="C543" i="5"/>
  <c r="C544" i="5"/>
  <c r="C545" i="5"/>
  <c r="F544" i="5" s="1"/>
  <c r="C546" i="5"/>
  <c r="C547" i="5"/>
  <c r="C548" i="5"/>
  <c r="C549" i="5"/>
  <c r="D549" i="5" s="1"/>
  <c r="C550" i="5"/>
  <c r="C551" i="5"/>
  <c r="C552" i="5"/>
  <c r="C553" i="5"/>
  <c r="C554" i="5"/>
  <c r="C555" i="5"/>
  <c r="C556" i="5"/>
  <c r="C557" i="5"/>
  <c r="D557" i="5" s="1"/>
  <c r="C558" i="5"/>
  <c r="C559" i="5"/>
  <c r="C560" i="5"/>
  <c r="C561" i="5"/>
  <c r="F561" i="5" s="1"/>
  <c r="C562" i="5"/>
  <c r="C563" i="5"/>
  <c r="C564" i="5"/>
  <c r="C565" i="5"/>
  <c r="F565" i="5" s="1"/>
  <c r="C566" i="5"/>
  <c r="D565" i="5" s="1"/>
  <c r="C567" i="5"/>
  <c r="C568" i="5"/>
  <c r="C569" i="5"/>
  <c r="C570" i="5"/>
  <c r="C571" i="5"/>
  <c r="C572" i="5"/>
  <c r="C573" i="5"/>
  <c r="F573" i="5" s="1"/>
  <c r="C574" i="5"/>
  <c r="C575" i="5"/>
  <c r="C576" i="5"/>
  <c r="C577" i="5"/>
  <c r="C578" i="5"/>
  <c r="C579" i="5"/>
  <c r="C580" i="5"/>
  <c r="C581" i="5"/>
  <c r="D581" i="5" s="1"/>
  <c r="C582" i="5"/>
  <c r="F581" i="5" s="1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F597" i="5" s="1"/>
  <c r="C598" i="5"/>
  <c r="C599" i="5"/>
  <c r="C600" i="5"/>
  <c r="C601" i="5"/>
  <c r="C602" i="5"/>
  <c r="C603" i="5"/>
  <c r="C604" i="5"/>
  <c r="C605" i="5"/>
  <c r="D605" i="5" s="1"/>
  <c r="C606" i="5"/>
  <c r="F606" i="5" s="1"/>
  <c r="C607" i="5"/>
  <c r="C608" i="5"/>
  <c r="C609" i="5"/>
  <c r="F608" i="5" s="1"/>
  <c r="C610" i="5"/>
  <c r="C611" i="5"/>
  <c r="C612" i="5"/>
  <c r="C613" i="5"/>
  <c r="D613" i="5" s="1"/>
  <c r="C614" i="5"/>
  <c r="F614" i="5" s="1"/>
  <c r="C615" i="5"/>
  <c r="C616" i="5"/>
  <c r="C617" i="5"/>
  <c r="C618" i="5"/>
  <c r="C619" i="5"/>
  <c r="C620" i="5"/>
  <c r="C621" i="5"/>
  <c r="C622" i="5"/>
  <c r="D621" i="5" s="1"/>
  <c r="C623" i="5"/>
  <c r="C624" i="5"/>
  <c r="C625" i="5"/>
  <c r="C626" i="5"/>
  <c r="C627" i="5"/>
  <c r="C628" i="5"/>
  <c r="C629" i="5"/>
  <c r="F629" i="5" s="1"/>
  <c r="C630" i="5"/>
  <c r="C631" i="5"/>
  <c r="C632" i="5"/>
  <c r="C633" i="5"/>
  <c r="C634" i="5"/>
  <c r="C635" i="5"/>
  <c r="C636" i="5"/>
  <c r="C637" i="5"/>
  <c r="D637" i="5" s="1"/>
  <c r="C638" i="5"/>
  <c r="F638" i="5" s="1"/>
  <c r="C639" i="5"/>
  <c r="C640" i="5"/>
  <c r="C641" i="5"/>
  <c r="F640" i="5" s="1"/>
  <c r="C642" i="5"/>
  <c r="C643" i="5"/>
  <c r="C644" i="5"/>
  <c r="C645" i="5"/>
  <c r="C646" i="5"/>
  <c r="C647" i="5"/>
  <c r="C648" i="5"/>
  <c r="C649" i="5"/>
  <c r="F648" i="5" s="1"/>
  <c r="C650" i="5"/>
  <c r="C651" i="5"/>
  <c r="C652" i="5"/>
  <c r="C653" i="5"/>
  <c r="C654" i="5"/>
  <c r="C655" i="5"/>
  <c r="C656" i="5"/>
  <c r="C657" i="5"/>
  <c r="F656" i="5" s="1"/>
  <c r="C658" i="5"/>
  <c r="C659" i="5"/>
  <c r="C660" i="5"/>
  <c r="C661" i="5"/>
  <c r="D661" i="5" s="1"/>
  <c r="C662" i="5"/>
  <c r="F662" i="5" s="1"/>
  <c r="C663" i="5"/>
  <c r="C664" i="5"/>
  <c r="C665" i="5"/>
  <c r="C666" i="5"/>
  <c r="C667" i="5"/>
  <c r="C668" i="5"/>
  <c r="C669" i="5"/>
  <c r="D669" i="5" s="1"/>
  <c r="C670" i="5"/>
  <c r="C671" i="5"/>
  <c r="C672" i="5"/>
  <c r="C673" i="5"/>
  <c r="C674" i="5"/>
  <c r="C675" i="5"/>
  <c r="C676" i="5"/>
  <c r="C677" i="5"/>
  <c r="D677" i="5" s="1"/>
  <c r="C678" i="5"/>
  <c r="F677" i="5" s="1"/>
  <c r="C679" i="5"/>
  <c r="C680" i="5"/>
  <c r="C681" i="5"/>
  <c r="F681" i="5" s="1"/>
  <c r="C682" i="5"/>
  <c r="C683" i="5"/>
  <c r="C684" i="5"/>
  <c r="C685" i="5"/>
  <c r="C686" i="5"/>
  <c r="D685" i="5" s="1"/>
  <c r="C687" i="5"/>
  <c r="C688" i="5"/>
  <c r="C689" i="5"/>
  <c r="C690" i="5"/>
  <c r="C691" i="5"/>
  <c r="C692" i="5"/>
  <c r="C693" i="5"/>
  <c r="C694" i="5"/>
  <c r="F694" i="5" s="1"/>
  <c r="C695" i="5"/>
  <c r="C696" i="5"/>
  <c r="C697" i="5"/>
  <c r="C698" i="5"/>
  <c r="C699" i="5"/>
  <c r="C700" i="5"/>
  <c r="C701" i="5"/>
  <c r="D701" i="5" s="1"/>
  <c r="C702" i="5"/>
  <c r="C703" i="5"/>
  <c r="C704" i="5"/>
  <c r="C705" i="5"/>
  <c r="F705" i="5" s="1"/>
  <c r="C706" i="5"/>
  <c r="C707" i="5"/>
  <c r="C708" i="5"/>
  <c r="C709" i="5"/>
  <c r="C710" i="5"/>
  <c r="F709" i="5" s="1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F725" i="5" s="1"/>
  <c r="C726" i="5"/>
  <c r="C727" i="5"/>
  <c r="C728" i="5"/>
  <c r="C729" i="5"/>
  <c r="C730" i="5"/>
  <c r="C731" i="5"/>
  <c r="C732" i="5"/>
  <c r="C733" i="5"/>
  <c r="D733" i="5" s="1"/>
  <c r="C734" i="5"/>
  <c r="C735" i="5"/>
  <c r="C736" i="5"/>
  <c r="C737" i="5"/>
  <c r="C738" i="5"/>
  <c r="C739" i="5"/>
  <c r="C740" i="5"/>
  <c r="C741" i="5"/>
  <c r="D741" i="5" s="1"/>
  <c r="C742" i="5"/>
  <c r="F742" i="5" s="1"/>
  <c r="C743" i="5"/>
  <c r="C744" i="5"/>
  <c r="C745" i="5"/>
  <c r="C746" i="5"/>
  <c r="C747" i="5"/>
  <c r="C748" i="5"/>
  <c r="C749" i="5"/>
  <c r="F749" i="5" s="1"/>
  <c r="C750" i="5"/>
  <c r="D749" i="5" s="1"/>
  <c r="C751" i="5"/>
  <c r="C752" i="5"/>
  <c r="C753" i="5"/>
  <c r="C754" i="5"/>
  <c r="C755" i="5"/>
  <c r="C756" i="5"/>
  <c r="C757" i="5"/>
  <c r="F757" i="5" s="1"/>
  <c r="C758" i="5"/>
  <c r="C759" i="5"/>
  <c r="C760" i="5"/>
  <c r="C761" i="5"/>
  <c r="C762" i="5"/>
  <c r="C763" i="5"/>
  <c r="C764" i="5"/>
  <c r="C765" i="5"/>
  <c r="D765" i="5" s="1"/>
  <c r="C766" i="5"/>
  <c r="F765" i="5" s="1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F781" i="5" s="1"/>
  <c r="C782" i="5"/>
  <c r="C783" i="5"/>
  <c r="C784" i="5"/>
  <c r="C785" i="5"/>
  <c r="F784" i="5" s="1"/>
  <c r="C786" i="5"/>
  <c r="C787" i="5"/>
  <c r="C788" i="5"/>
  <c r="C789" i="5"/>
  <c r="D789" i="5" s="1"/>
  <c r="C790" i="5"/>
  <c r="C791" i="5"/>
  <c r="C792" i="5"/>
  <c r="C793" i="5"/>
  <c r="C794" i="5"/>
  <c r="C795" i="5"/>
  <c r="C796" i="5"/>
  <c r="C797" i="5"/>
  <c r="F797" i="5" s="1"/>
  <c r="C798" i="5"/>
  <c r="F798" i="5" s="1"/>
  <c r="C799" i="5"/>
  <c r="C800" i="5"/>
  <c r="C801" i="5"/>
  <c r="F800" i="5" s="1"/>
  <c r="C802" i="5"/>
  <c r="C803" i="5"/>
  <c r="C804" i="5"/>
  <c r="C805" i="5"/>
  <c r="D805" i="5" s="1"/>
  <c r="C806" i="5"/>
  <c r="F805" i="5" s="1"/>
  <c r="C807" i="5"/>
  <c r="C808" i="5"/>
  <c r="C809" i="5"/>
  <c r="C810" i="5"/>
  <c r="C811" i="5"/>
  <c r="C812" i="5"/>
  <c r="C813" i="5"/>
  <c r="C814" i="5"/>
  <c r="D813" i="5" s="1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D829" i="5" s="1"/>
  <c r="C830" i="5"/>
  <c r="C831" i="5"/>
  <c r="C832" i="5"/>
  <c r="C833" i="5"/>
  <c r="C834" i="5"/>
  <c r="C835" i="5"/>
  <c r="C836" i="5"/>
  <c r="C837" i="5"/>
  <c r="F837" i="5" s="1"/>
  <c r="C838" i="5"/>
  <c r="C839" i="5"/>
  <c r="C840" i="5"/>
  <c r="C841" i="5"/>
  <c r="C842" i="5"/>
  <c r="C843" i="5"/>
  <c r="C844" i="5"/>
  <c r="C845" i="5"/>
  <c r="F845" i="5" s="1"/>
  <c r="C846" i="5"/>
  <c r="C847" i="5"/>
  <c r="C848" i="5"/>
  <c r="C849" i="5"/>
  <c r="C850" i="5"/>
  <c r="C851" i="5"/>
  <c r="C852" i="5"/>
  <c r="C853" i="5"/>
  <c r="D853" i="5" s="1"/>
  <c r="C854" i="5"/>
  <c r="F853" i="5" s="1"/>
  <c r="C855" i="5"/>
  <c r="C856" i="5"/>
  <c r="C857" i="5"/>
  <c r="C858" i="5"/>
  <c r="C859" i="5"/>
  <c r="C860" i="5"/>
  <c r="C861" i="5"/>
  <c r="D861" i="5" s="1"/>
  <c r="C862" i="5"/>
  <c r="C863" i="5"/>
  <c r="C864" i="5"/>
  <c r="C865" i="5"/>
  <c r="F864" i="5" s="1"/>
  <c r="C866" i="5"/>
  <c r="C867" i="5"/>
  <c r="C868" i="5"/>
  <c r="C869" i="5"/>
  <c r="D869" i="5" s="1"/>
  <c r="C870" i="5"/>
  <c r="C871" i="5"/>
  <c r="C872" i="5"/>
  <c r="C873" i="5"/>
  <c r="C874" i="5"/>
  <c r="C875" i="5"/>
  <c r="C876" i="5"/>
  <c r="C877" i="5"/>
  <c r="C878" i="5"/>
  <c r="D877" i="5" s="1"/>
  <c r="C879" i="5"/>
  <c r="C880" i="5"/>
  <c r="C881" i="5"/>
  <c r="C882" i="5"/>
  <c r="C883" i="5"/>
  <c r="C884" i="5"/>
  <c r="C885" i="5"/>
  <c r="F885" i="5" s="1"/>
  <c r="C886" i="5"/>
  <c r="C887" i="5"/>
  <c r="C888" i="5"/>
  <c r="C889" i="5"/>
  <c r="C890" i="5"/>
  <c r="C891" i="5"/>
  <c r="C892" i="5"/>
  <c r="C893" i="5"/>
  <c r="D893" i="5" s="1"/>
  <c r="C894" i="5"/>
  <c r="C895" i="5"/>
  <c r="C896" i="5"/>
  <c r="C897" i="5"/>
  <c r="F896" i="5" s="1"/>
  <c r="C898" i="5"/>
  <c r="C899" i="5"/>
  <c r="C900" i="5"/>
  <c r="C901" i="5"/>
  <c r="C902" i="5"/>
  <c r="F901" i="5" s="1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D917" i="5" s="1"/>
  <c r="C918" i="5"/>
  <c r="C919" i="5"/>
  <c r="C920" i="5"/>
  <c r="C921" i="5"/>
  <c r="C922" i="5"/>
  <c r="C923" i="5"/>
  <c r="C924" i="5"/>
  <c r="C925" i="5"/>
  <c r="D925" i="5" s="1"/>
  <c r="C926" i="5"/>
  <c r="C927" i="5"/>
  <c r="C928" i="5"/>
  <c r="C929" i="5"/>
  <c r="C930" i="5"/>
  <c r="C931" i="5"/>
  <c r="C932" i="5"/>
  <c r="C933" i="5"/>
  <c r="F933" i="5" s="1"/>
  <c r="C934" i="5"/>
  <c r="D933" i="5" s="1"/>
  <c r="C935" i="5"/>
  <c r="C936" i="5"/>
  <c r="C937" i="5"/>
  <c r="F936" i="5" s="1"/>
  <c r="C938" i="5"/>
  <c r="C939" i="5"/>
  <c r="C940" i="5"/>
  <c r="C941" i="5"/>
  <c r="C942" i="5"/>
  <c r="F941" i="5" s="1"/>
  <c r="C943" i="5"/>
  <c r="C944" i="5"/>
  <c r="C945" i="5"/>
  <c r="F944" i="5" s="1"/>
  <c r="C946" i="5"/>
  <c r="C947" i="5"/>
  <c r="C948" i="5"/>
  <c r="C949" i="5"/>
  <c r="D949" i="5" s="1"/>
  <c r="C950" i="5"/>
  <c r="C951" i="5"/>
  <c r="C952" i="5"/>
  <c r="C953" i="5"/>
  <c r="C954" i="5"/>
  <c r="C955" i="5"/>
  <c r="C956" i="5"/>
  <c r="C957" i="5"/>
  <c r="C958" i="5"/>
  <c r="C959" i="5"/>
  <c r="C960" i="5"/>
  <c r="C961" i="5"/>
  <c r="F960" i="5" s="1"/>
  <c r="C962" i="5"/>
  <c r="C963" i="5"/>
  <c r="C964" i="5"/>
  <c r="C965" i="5"/>
  <c r="F965" i="5" s="1"/>
  <c r="C966" i="5"/>
  <c r="C967" i="5"/>
  <c r="C968" i="5"/>
  <c r="C969" i="5"/>
  <c r="C970" i="5"/>
  <c r="C971" i="5"/>
  <c r="C972" i="5"/>
  <c r="C973" i="5"/>
  <c r="D973" i="5" s="1"/>
  <c r="C974" i="5"/>
  <c r="C975" i="5"/>
  <c r="C976" i="5"/>
  <c r="C977" i="5"/>
  <c r="F977" i="5" s="1"/>
  <c r="C978" i="5"/>
  <c r="C979" i="5"/>
  <c r="C980" i="5"/>
  <c r="C981" i="5"/>
  <c r="D981" i="5" s="1"/>
  <c r="C982" i="5"/>
  <c r="C983" i="5"/>
  <c r="C984" i="5"/>
  <c r="C985" i="5"/>
  <c r="C986" i="5"/>
  <c r="C987" i="5"/>
  <c r="C988" i="5"/>
  <c r="C989" i="5"/>
  <c r="F989" i="5" s="1"/>
  <c r="C990" i="5"/>
  <c r="C991" i="5"/>
  <c r="C992" i="5"/>
  <c r="C993" i="5"/>
  <c r="F992" i="5" s="1"/>
  <c r="C994" i="5"/>
  <c r="C995" i="5"/>
  <c r="C996" i="5"/>
  <c r="C997" i="5"/>
  <c r="C998" i="5"/>
  <c r="F998" i="5" s="1"/>
  <c r="C999" i="5"/>
  <c r="C1000" i="5"/>
  <c r="C1001" i="5"/>
  <c r="C1002" i="5"/>
  <c r="C1003" i="5"/>
  <c r="C1004" i="5"/>
  <c r="C1005" i="5"/>
  <c r="C1006" i="5"/>
  <c r="F1005" i="5" s="1"/>
  <c r="C1007" i="5"/>
  <c r="C1008" i="5"/>
  <c r="C1009" i="5"/>
  <c r="C1010" i="5"/>
  <c r="C1011" i="5"/>
  <c r="C1012" i="5"/>
  <c r="C1013" i="5"/>
  <c r="D1013" i="5" s="1"/>
  <c r="C1014" i="5"/>
  <c r="C1015" i="5"/>
  <c r="C1016" i="5"/>
  <c r="C1017" i="5"/>
  <c r="C1018" i="5"/>
  <c r="C1019" i="5"/>
  <c r="C1020" i="5"/>
  <c r="C1021" i="5"/>
  <c r="F1021" i="5" s="1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D1037" i="5" s="1"/>
  <c r="C1038" i="5"/>
  <c r="C1039" i="5"/>
  <c r="C1040" i="5"/>
  <c r="C1041" i="5"/>
  <c r="C1042" i="5"/>
  <c r="C1043" i="5"/>
  <c r="C1044" i="5"/>
  <c r="C1045" i="5"/>
  <c r="D1045" i="5" s="1"/>
  <c r="C1046" i="5"/>
  <c r="F1045" i="5" s="1"/>
  <c r="C1047" i="5"/>
  <c r="C1048" i="5"/>
  <c r="C1049" i="5"/>
  <c r="C1050" i="5"/>
  <c r="C1051" i="5"/>
  <c r="C1052" i="5"/>
  <c r="C1053" i="5"/>
  <c r="D1053" i="5" s="1"/>
  <c r="C1054" i="5"/>
  <c r="C1055" i="5"/>
  <c r="C1056" i="5"/>
  <c r="C1057" i="5"/>
  <c r="C1058" i="5"/>
  <c r="C1059" i="5"/>
  <c r="C1060" i="5"/>
  <c r="C1061" i="5"/>
  <c r="F1061" i="5" s="1"/>
  <c r="C1062" i="5"/>
  <c r="D1061" i="5" s="1"/>
  <c r="C1063" i="5"/>
  <c r="C1064" i="5"/>
  <c r="C1065" i="5"/>
  <c r="D1064" i="5" s="1"/>
  <c r="C1066" i="5"/>
  <c r="C1067" i="5"/>
  <c r="C1068" i="5"/>
  <c r="C1069" i="5"/>
  <c r="D1069" i="5" s="1"/>
  <c r="C1070" i="5"/>
  <c r="C1071" i="5"/>
  <c r="C1072" i="5"/>
  <c r="C1073" i="5"/>
  <c r="C1074" i="5"/>
  <c r="C1075" i="5"/>
  <c r="C1076" i="5"/>
  <c r="C1077" i="5"/>
  <c r="C1078" i="5"/>
  <c r="F1078" i="5" s="1"/>
  <c r="C1079" i="5"/>
  <c r="C1080" i="5"/>
  <c r="C1081" i="5"/>
  <c r="C1082" i="5"/>
  <c r="C1083" i="5"/>
  <c r="C1084" i="5"/>
  <c r="C1085" i="5"/>
  <c r="F1085" i="5" s="1"/>
  <c r="C1086" i="5"/>
  <c r="C1087" i="5"/>
  <c r="C1088" i="5"/>
  <c r="C1089" i="5"/>
  <c r="C1090" i="5"/>
  <c r="C1091" i="5"/>
  <c r="C1092" i="5"/>
  <c r="C1093" i="5"/>
  <c r="D1093" i="5" s="1"/>
  <c r="C1094" i="5"/>
  <c r="C1095" i="5"/>
  <c r="C1096" i="5"/>
  <c r="C1097" i="5"/>
  <c r="C1098" i="5"/>
  <c r="C1099" i="5"/>
  <c r="C1100" i="5"/>
  <c r="C1101" i="5"/>
  <c r="D1101" i="5" s="1"/>
  <c r="C1102" i="5"/>
  <c r="F1101" i="5" s="1"/>
  <c r="C1103" i="5"/>
  <c r="C1104" i="5"/>
  <c r="C1105" i="5"/>
  <c r="C1106" i="5"/>
  <c r="C1107" i="5"/>
  <c r="C1108" i="5"/>
  <c r="C1109" i="5"/>
  <c r="D1109" i="5" s="1"/>
  <c r="C1110" i="5"/>
  <c r="F1110" i="5" s="1"/>
  <c r="C1111" i="5"/>
  <c r="C1112" i="5"/>
  <c r="C1113" i="5"/>
  <c r="C1114" i="5"/>
  <c r="C1115" i="5"/>
  <c r="C1116" i="5"/>
  <c r="C1117" i="5"/>
  <c r="C1118" i="5"/>
  <c r="D1117" i="5" s="1"/>
  <c r="C1119" i="5"/>
  <c r="C1120" i="5"/>
  <c r="C1121" i="5"/>
  <c r="C1122" i="5"/>
  <c r="C1123" i="5"/>
  <c r="C1124" i="5"/>
  <c r="C1125" i="5"/>
  <c r="C1126" i="5"/>
  <c r="C1127" i="5"/>
  <c r="C1128" i="5"/>
  <c r="C1129" i="5"/>
  <c r="D1128" i="5" s="1"/>
  <c r="C1130" i="5"/>
  <c r="C1131" i="5"/>
  <c r="C1132" i="5"/>
  <c r="C1133" i="5"/>
  <c r="F1133" i="5" s="1"/>
  <c r="C1134" i="5"/>
  <c r="C1135" i="5"/>
  <c r="C1136" i="5"/>
  <c r="C1137" i="5"/>
  <c r="D1137" i="5" s="1"/>
  <c r="C1138" i="5"/>
  <c r="C1139" i="5"/>
  <c r="C1140" i="5"/>
  <c r="C1141" i="5"/>
  <c r="D1141" i="5" s="1"/>
  <c r="C1142" i="5"/>
  <c r="F1142" i="5" s="1"/>
  <c r="C1143" i="5"/>
  <c r="C1144" i="5"/>
  <c r="C1145" i="5"/>
  <c r="C1146" i="5"/>
  <c r="C1147" i="5"/>
  <c r="C1148" i="5"/>
  <c r="C1149" i="5"/>
  <c r="D1149" i="5" s="1"/>
  <c r="C1150" i="5"/>
  <c r="C1151" i="5"/>
  <c r="C1152" i="5"/>
  <c r="C1153" i="5"/>
  <c r="C1154" i="5"/>
  <c r="C1155" i="5"/>
  <c r="C1156" i="5"/>
  <c r="C1157" i="5"/>
  <c r="F1157" i="5" s="1"/>
  <c r="C1158" i="5"/>
  <c r="C1159" i="5"/>
  <c r="F1159" i="5" s="1"/>
  <c r="C1160" i="5"/>
  <c r="C1161" i="5"/>
  <c r="C1162" i="5"/>
  <c r="C1163" i="5"/>
  <c r="C1164" i="5"/>
  <c r="C1165" i="5"/>
  <c r="C1166" i="5"/>
  <c r="D1165" i="5" s="1"/>
  <c r="C1167" i="5"/>
  <c r="C1168" i="5"/>
  <c r="C1169" i="5"/>
  <c r="C1170" i="5"/>
  <c r="C1171" i="5"/>
  <c r="C1172" i="5"/>
  <c r="C1173" i="5"/>
  <c r="C1174" i="5"/>
  <c r="C1175" i="5"/>
  <c r="C1176" i="5"/>
  <c r="C1177" i="5"/>
  <c r="D1176" i="5" s="1"/>
  <c r="C1178" i="5"/>
  <c r="C1179" i="5"/>
  <c r="C1180" i="5"/>
  <c r="C1181" i="5"/>
  <c r="F1181" i="5" s="1"/>
  <c r="C1182" i="5"/>
  <c r="C1183" i="5"/>
  <c r="C1184" i="5"/>
  <c r="C1185" i="5"/>
  <c r="C1186" i="5"/>
  <c r="C1187" i="5"/>
  <c r="C1188" i="5"/>
  <c r="C1189" i="5"/>
  <c r="F1189" i="5" s="1"/>
  <c r="C1190" i="5"/>
  <c r="C1191" i="5"/>
  <c r="C1192" i="5"/>
  <c r="C1193" i="5"/>
  <c r="C1194" i="5"/>
  <c r="C1195" i="5"/>
  <c r="C1196" i="5"/>
  <c r="C1197" i="5"/>
  <c r="D1197" i="5" s="1"/>
  <c r="C1198" i="5"/>
  <c r="F1197" i="5" s="1"/>
  <c r="C1199" i="5"/>
  <c r="C1200" i="5"/>
  <c r="C1201" i="5"/>
  <c r="C1202" i="5"/>
  <c r="C1203" i="5"/>
  <c r="C1204" i="5"/>
  <c r="C1205" i="5"/>
  <c r="F1205" i="5" s="1"/>
  <c r="C1206" i="5"/>
  <c r="C1207" i="5"/>
  <c r="C1208" i="5"/>
  <c r="C1209" i="5"/>
  <c r="C1210" i="5"/>
  <c r="C1211" i="5"/>
  <c r="C1212" i="5"/>
  <c r="C1213" i="5"/>
  <c r="D1213" i="5" s="1"/>
  <c r="C1214" i="5"/>
  <c r="C1215" i="5"/>
  <c r="C1216" i="5"/>
  <c r="C1217" i="5"/>
  <c r="C1218" i="5"/>
  <c r="C1219" i="5"/>
  <c r="C1220" i="5"/>
  <c r="C1221" i="5"/>
  <c r="F1221" i="5" s="1"/>
  <c r="C1222" i="5"/>
  <c r="D1221" i="5" s="1"/>
  <c r="C1223" i="5"/>
  <c r="C1224" i="5"/>
  <c r="F1223" i="5" s="1"/>
  <c r="C1225" i="5"/>
  <c r="C1226" i="5"/>
  <c r="C1227" i="5"/>
  <c r="C1228" i="5"/>
  <c r="C1229" i="5"/>
  <c r="F1229" i="5" s="1"/>
  <c r="C1230" i="5"/>
  <c r="C1231" i="5"/>
  <c r="C1232" i="5"/>
  <c r="C1233" i="5"/>
  <c r="C1234" i="5"/>
  <c r="C1235" i="5"/>
  <c r="C1236" i="5"/>
  <c r="C1237" i="5"/>
  <c r="D1237" i="5" s="1"/>
  <c r="C1238" i="5"/>
  <c r="F1237" i="5" s="1"/>
  <c r="C1239" i="5"/>
  <c r="C1240" i="5"/>
  <c r="C1241" i="5"/>
  <c r="C1242" i="5"/>
  <c r="C1243" i="5"/>
  <c r="C1244" i="5"/>
  <c r="C1245" i="5"/>
  <c r="F1245" i="5" s="1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D1261" i="5" s="1"/>
  <c r="C1262" i="5"/>
  <c r="F1262" i="5" s="1"/>
  <c r="C1263" i="5"/>
  <c r="C1264" i="5"/>
  <c r="C1265" i="5"/>
  <c r="C1266" i="5"/>
  <c r="C1267" i="5"/>
  <c r="C1268" i="5"/>
  <c r="C1269" i="5"/>
  <c r="D1269" i="5" s="1"/>
  <c r="C1270" i="5"/>
  <c r="C1271" i="5"/>
  <c r="C1272" i="5"/>
  <c r="C1273" i="5"/>
  <c r="C1274" i="5"/>
  <c r="C1275" i="5"/>
  <c r="C1276" i="5"/>
  <c r="C1277" i="5"/>
  <c r="D1277" i="5" s="1"/>
  <c r="C1278" i="5"/>
  <c r="F1277" i="5" s="1"/>
  <c r="C1279" i="5"/>
  <c r="C1280" i="5"/>
  <c r="C1281" i="5"/>
  <c r="D1280" i="5" s="1"/>
  <c r="C1282" i="5"/>
  <c r="C1283" i="5"/>
  <c r="C1284" i="5"/>
  <c r="C1285" i="5"/>
  <c r="C1286" i="5"/>
  <c r="C1287" i="5"/>
  <c r="C1288" i="5"/>
  <c r="F1287" i="5" s="1"/>
  <c r="C1289" i="5"/>
  <c r="C1290" i="5"/>
  <c r="C1291" i="5"/>
  <c r="C1292" i="5"/>
  <c r="C1293" i="5"/>
  <c r="D1293" i="5" s="1"/>
  <c r="C1294" i="5"/>
  <c r="C1295" i="5"/>
  <c r="C1296" i="5"/>
  <c r="C1297" i="5"/>
  <c r="C1298" i="5"/>
  <c r="C1299" i="5"/>
  <c r="C1300" i="5"/>
  <c r="C1301" i="5"/>
  <c r="C1302" i="5"/>
  <c r="C1303" i="5"/>
  <c r="C1304" i="5"/>
  <c r="F1303" i="5" s="1"/>
  <c r="C1305" i="5"/>
  <c r="C1306" i="5"/>
  <c r="C1307" i="5"/>
  <c r="C1308" i="5"/>
  <c r="C1309" i="5"/>
  <c r="F1309" i="5" s="1"/>
  <c r="C1310" i="5"/>
  <c r="C1311" i="5"/>
  <c r="C1312" i="5"/>
  <c r="C1313" i="5"/>
  <c r="C1314" i="5"/>
  <c r="C1315" i="5"/>
  <c r="C1316" i="5"/>
  <c r="F1315" i="5" s="1"/>
  <c r="C1317" i="5"/>
  <c r="D1317" i="5" s="1"/>
  <c r="C1318" i="5"/>
  <c r="C1319" i="5"/>
  <c r="C1320" i="5"/>
  <c r="D1319" i="5" s="1"/>
  <c r="C1321" i="5"/>
  <c r="C1322" i="5"/>
  <c r="C1323" i="5"/>
  <c r="C1324" i="5"/>
  <c r="C1325" i="5"/>
  <c r="D1325" i="5" s="1"/>
  <c r="C1326" i="5"/>
  <c r="F1325" i="5" s="1"/>
  <c r="C1327" i="5"/>
  <c r="C1328" i="5"/>
  <c r="C1329" i="5"/>
  <c r="C1330" i="5"/>
  <c r="C1331" i="5"/>
  <c r="C1332" i="5"/>
  <c r="C1333" i="5"/>
  <c r="F1333" i="5" s="1"/>
  <c r="C1334" i="5"/>
  <c r="D1333" i="5" s="1"/>
  <c r="C1335" i="5"/>
  <c r="C1336" i="5"/>
  <c r="C1337" i="5"/>
  <c r="C1338" i="5"/>
  <c r="C1339" i="5"/>
  <c r="C1340" i="5"/>
  <c r="C1341" i="5"/>
  <c r="C1342" i="5"/>
  <c r="F1342" i="5" s="1"/>
  <c r="C1343" i="5"/>
  <c r="C1344" i="5"/>
  <c r="C1345" i="5"/>
  <c r="C1346" i="5"/>
  <c r="C1347" i="5"/>
  <c r="C1348" i="5"/>
  <c r="C1349" i="5"/>
  <c r="F1349" i="5" s="1"/>
  <c r="C1350" i="5"/>
  <c r="C1351" i="5"/>
  <c r="C1352" i="5"/>
  <c r="C1353" i="5"/>
  <c r="C1354" i="5"/>
  <c r="C1355" i="5"/>
  <c r="C1356" i="5"/>
  <c r="C1357" i="5"/>
  <c r="F1357" i="5" s="1"/>
  <c r="C1358" i="5"/>
  <c r="C1359" i="5"/>
  <c r="C1360" i="5"/>
  <c r="C1361" i="5"/>
  <c r="C1362" i="5"/>
  <c r="C1363" i="5"/>
  <c r="C1364" i="5"/>
  <c r="C1365" i="5"/>
  <c r="D1365" i="5" s="1"/>
  <c r="C1366" i="5"/>
  <c r="F1365" i="5" s="1"/>
  <c r="C1367" i="5"/>
  <c r="C1368" i="5"/>
  <c r="C1369" i="5"/>
  <c r="C1370" i="5"/>
  <c r="C1371" i="5"/>
  <c r="C1372" i="5"/>
  <c r="C1373" i="5"/>
  <c r="F1373" i="5" s="1"/>
  <c r="C1374" i="5"/>
  <c r="C1375" i="5"/>
  <c r="C1376" i="5"/>
  <c r="C1377" i="5"/>
  <c r="C1378" i="5"/>
  <c r="C1379" i="5"/>
  <c r="C1380" i="5"/>
  <c r="C1381" i="5"/>
  <c r="F1381" i="5" s="1"/>
  <c r="C1382" i="5"/>
  <c r="C1383" i="5"/>
  <c r="C1384" i="5"/>
  <c r="C1385" i="5"/>
  <c r="C1386" i="5"/>
  <c r="C1387" i="5"/>
  <c r="C1388" i="5"/>
  <c r="C1389" i="5"/>
  <c r="F1389" i="5" s="1"/>
  <c r="C1390" i="5"/>
  <c r="D1389" i="5" s="1"/>
  <c r="C1391" i="5"/>
  <c r="C1392" i="5"/>
  <c r="C1393" i="5"/>
  <c r="C1394" i="5"/>
  <c r="C1395" i="5"/>
  <c r="C1396" i="5"/>
  <c r="C1397" i="5"/>
  <c r="F1397" i="5" s="1"/>
  <c r="C1398" i="5"/>
  <c r="C1399" i="5"/>
  <c r="C1400" i="5"/>
  <c r="C1401" i="5"/>
  <c r="C1402" i="5"/>
  <c r="C1403" i="5"/>
  <c r="C1404" i="5"/>
  <c r="C1405" i="5"/>
  <c r="D1405" i="5" s="1"/>
  <c r="C1406" i="5"/>
  <c r="C1407" i="5"/>
  <c r="C1408" i="5"/>
  <c r="C1409" i="5"/>
  <c r="C1410" i="5"/>
  <c r="C1411" i="5"/>
  <c r="C1412" i="5"/>
  <c r="C1413" i="5"/>
  <c r="F1413" i="5" s="1"/>
  <c r="C1414" i="5"/>
  <c r="C1415" i="5"/>
  <c r="C1416" i="5"/>
  <c r="C1417" i="5"/>
  <c r="D1416" i="5" s="1"/>
  <c r="C1418" i="5"/>
  <c r="C1419" i="5"/>
  <c r="C1420" i="5"/>
  <c r="C1421" i="5"/>
  <c r="D1421" i="5" s="1"/>
  <c r="C1422" i="5"/>
  <c r="C1423" i="5"/>
  <c r="C1424" i="5"/>
  <c r="C1425" i="5"/>
  <c r="C1426" i="5"/>
  <c r="C1427" i="5"/>
  <c r="C1428" i="5"/>
  <c r="C1429" i="5"/>
  <c r="F1429" i="5" s="1"/>
  <c r="C1430" i="5"/>
  <c r="C1431" i="5"/>
  <c r="C1432" i="5"/>
  <c r="C1433" i="5"/>
  <c r="C1434" i="5"/>
  <c r="C1435" i="5"/>
  <c r="C1436" i="5"/>
  <c r="C1437" i="5"/>
  <c r="F1437" i="5" s="1"/>
  <c r="C1438" i="5"/>
  <c r="C1439" i="5"/>
  <c r="C1440" i="5"/>
  <c r="C1441" i="5"/>
  <c r="C1442" i="5"/>
  <c r="C1443" i="5"/>
  <c r="C1444" i="5"/>
  <c r="C1445" i="5"/>
  <c r="F1445" i="5" s="1"/>
  <c r="C1446" i="5"/>
  <c r="D1445" i="5" s="1"/>
  <c r="C1447" i="5"/>
  <c r="C1448" i="5"/>
  <c r="C1449" i="5"/>
  <c r="C1450" i="5"/>
  <c r="C1451" i="5"/>
  <c r="C1452" i="5"/>
  <c r="C1453" i="5"/>
  <c r="C1454" i="5"/>
  <c r="F1453" i="5" s="1"/>
  <c r="C1455" i="5"/>
  <c r="C1456" i="5"/>
  <c r="C1457" i="5"/>
  <c r="C1458" i="5"/>
  <c r="C1459" i="5"/>
  <c r="C1460" i="5"/>
  <c r="C1461" i="5"/>
  <c r="D1461" i="5" s="1"/>
  <c r="C1462" i="5"/>
  <c r="C1463" i="5"/>
  <c r="C1464" i="5"/>
  <c r="C1465" i="5"/>
  <c r="C1466" i="5"/>
  <c r="C1467" i="5"/>
  <c r="C1468" i="5"/>
  <c r="C1469" i="5"/>
  <c r="C1470" i="5"/>
  <c r="F1470" i="5" s="1"/>
  <c r="C1471" i="5"/>
  <c r="C1472" i="5"/>
  <c r="C1473" i="5"/>
  <c r="C1474" i="5"/>
  <c r="C1475" i="5"/>
  <c r="C1476" i="5"/>
  <c r="C1477" i="5"/>
  <c r="F1477" i="5" s="1"/>
  <c r="C1478" i="5"/>
  <c r="C1479" i="5"/>
  <c r="C1480" i="5"/>
  <c r="C1481" i="5"/>
  <c r="C1482" i="5"/>
  <c r="C1483" i="5"/>
  <c r="C1484" i="5"/>
  <c r="C1485" i="5"/>
  <c r="D1485" i="5" s="1"/>
  <c r="C1486" i="5"/>
  <c r="F1486" i="5" s="1"/>
  <c r="C1487" i="5"/>
  <c r="C1488" i="5"/>
  <c r="C1489" i="5"/>
  <c r="C1490" i="5"/>
  <c r="C1491" i="5"/>
  <c r="C1492" i="5"/>
  <c r="C1493" i="5"/>
  <c r="D1493" i="5" s="1"/>
  <c r="C1494" i="5"/>
  <c r="F1494" i="5" s="1"/>
  <c r="C1495" i="5"/>
  <c r="C1496" i="5"/>
  <c r="C1497" i="5"/>
  <c r="C1498" i="5"/>
  <c r="C1499" i="5"/>
  <c r="C1500" i="5"/>
  <c r="C1501" i="5"/>
  <c r="D1501" i="5" s="1"/>
  <c r="C1502" i="5"/>
  <c r="C1503" i="5"/>
  <c r="C1504" i="5"/>
  <c r="C1505" i="5"/>
  <c r="C1506" i="5"/>
  <c r="C1507" i="5"/>
  <c r="C1508" i="5"/>
  <c r="C1509" i="5"/>
  <c r="F1509" i="5" s="1"/>
  <c r="C1510" i="5"/>
  <c r="D1509" i="5" s="1"/>
  <c r="C1511" i="5"/>
  <c r="C1512" i="5"/>
  <c r="C1513" i="5"/>
  <c r="C1514" i="5"/>
  <c r="C1515" i="5"/>
  <c r="C1516" i="5"/>
  <c r="C1517" i="5"/>
  <c r="F1517" i="5" s="1"/>
  <c r="C1518" i="5"/>
  <c r="F1518" i="5" s="1"/>
  <c r="C1519" i="5"/>
  <c r="C1520" i="5"/>
  <c r="C1521" i="5"/>
  <c r="C1522" i="5"/>
  <c r="C1523" i="5"/>
  <c r="C1524" i="5"/>
  <c r="C1525" i="5"/>
  <c r="D1525" i="5" s="1"/>
  <c r="C1526" i="5"/>
  <c r="F1525" i="5" s="1"/>
  <c r="C1527" i="5"/>
  <c r="C1528" i="5"/>
  <c r="C1529" i="5"/>
  <c r="D1528" i="5" s="1"/>
  <c r="C1530" i="5"/>
  <c r="C1531" i="5"/>
  <c r="C1532" i="5"/>
  <c r="C1533" i="5"/>
  <c r="C1534" i="5"/>
  <c r="C1535" i="5"/>
  <c r="C1536" i="5"/>
  <c r="F1535" i="5" s="1"/>
  <c r="C1537" i="5"/>
  <c r="C1538" i="5"/>
  <c r="C1539" i="5"/>
  <c r="C1540" i="5"/>
  <c r="C1541" i="5"/>
  <c r="D1541" i="5" s="1"/>
  <c r="C1542" i="5"/>
  <c r="C1543" i="5"/>
  <c r="C1544" i="5"/>
  <c r="C1545" i="5"/>
  <c r="C1546" i="5"/>
  <c r="C1547" i="5"/>
  <c r="C1548" i="5"/>
  <c r="C1549" i="5"/>
  <c r="F1549" i="5" s="1"/>
  <c r="C1550" i="5"/>
  <c r="C1551" i="5"/>
  <c r="C1552" i="5"/>
  <c r="C1553" i="5"/>
  <c r="C1554" i="5"/>
  <c r="C1555" i="5"/>
  <c r="C1556" i="5"/>
  <c r="C1557" i="5"/>
  <c r="F1557" i="5" s="1"/>
  <c r="C1558" i="5"/>
  <c r="C1559" i="5"/>
  <c r="C1560" i="5"/>
  <c r="C1561" i="5"/>
  <c r="C1562" i="5"/>
  <c r="C1563" i="5"/>
  <c r="C1564" i="5"/>
  <c r="C1565" i="5"/>
  <c r="F1565" i="5" s="1"/>
  <c r="C1566" i="5"/>
  <c r="D1565" i="5" s="1"/>
  <c r="C1567" i="5"/>
  <c r="C1568" i="5"/>
  <c r="C1569" i="5"/>
  <c r="C1570" i="5"/>
  <c r="C1571" i="5"/>
  <c r="C1572" i="5"/>
  <c r="C1573" i="5"/>
  <c r="C1574" i="5"/>
  <c r="F1573" i="5" s="1"/>
  <c r="C1575" i="5"/>
  <c r="C1576" i="5"/>
  <c r="C1577" i="5"/>
  <c r="C1578" i="5"/>
  <c r="C1579" i="5"/>
  <c r="C1580" i="5"/>
  <c r="C1581" i="5"/>
  <c r="D1581" i="5" s="1"/>
  <c r="C1582" i="5"/>
  <c r="F1582" i="5" s="1"/>
  <c r="C1583" i="5"/>
  <c r="C1584" i="5"/>
  <c r="C1585" i="5"/>
  <c r="C1586" i="5"/>
  <c r="C1587" i="5"/>
  <c r="C1588" i="5"/>
  <c r="C1589" i="5"/>
  <c r="C1590" i="5"/>
  <c r="D1589" i="5" s="1"/>
  <c r="C1591" i="5"/>
  <c r="C1592" i="5"/>
  <c r="C1593" i="5"/>
  <c r="D1592" i="5" s="1"/>
  <c r="C1594" i="5"/>
  <c r="C1595" i="5"/>
  <c r="C1596" i="5"/>
  <c r="C1597" i="5"/>
  <c r="D1597" i="5" s="1"/>
  <c r="C1598" i="5"/>
  <c r="F1598" i="5" s="1"/>
  <c r="C1599" i="5"/>
  <c r="C1600" i="5"/>
  <c r="C1601" i="5"/>
  <c r="C1602" i="5"/>
  <c r="C1603" i="5"/>
  <c r="C1604" i="5"/>
  <c r="C1605" i="5"/>
  <c r="D1605" i="5" s="1"/>
  <c r="C1606" i="5"/>
  <c r="C1607" i="5"/>
  <c r="C1608" i="5"/>
  <c r="C1609" i="5"/>
  <c r="C1610" i="5"/>
  <c r="C1611" i="5"/>
  <c r="C1612" i="5"/>
  <c r="C1613" i="5"/>
  <c r="D1613" i="5" s="1"/>
  <c r="C1614" i="5"/>
  <c r="F1613" i="5" s="1"/>
  <c r="C1615" i="5"/>
  <c r="C1616" i="5"/>
  <c r="C1617" i="5"/>
  <c r="C1618" i="5"/>
  <c r="C1619" i="5"/>
  <c r="C1620" i="5"/>
  <c r="C1621" i="5"/>
  <c r="F1621" i="5" s="1"/>
  <c r="C1622" i="5"/>
  <c r="F1622" i="5" s="1"/>
  <c r="C1623" i="5"/>
  <c r="C1624" i="5"/>
  <c r="C1625" i="5"/>
  <c r="C1626" i="5"/>
  <c r="C1627" i="5"/>
  <c r="C1628" i="5"/>
  <c r="C1629" i="5"/>
  <c r="C1630" i="5"/>
  <c r="F1630" i="5" s="1"/>
  <c r="C1631" i="5"/>
  <c r="C1632" i="5"/>
  <c r="C1633" i="5"/>
  <c r="C1634" i="5"/>
  <c r="C1635" i="5"/>
  <c r="C1636" i="5"/>
  <c r="C1637" i="5"/>
  <c r="D1637" i="5" s="1"/>
  <c r="C1638" i="5"/>
  <c r="C1639" i="5"/>
  <c r="C1640" i="5"/>
  <c r="C1641" i="5"/>
  <c r="C1642" i="5"/>
  <c r="C1643" i="5"/>
  <c r="C1644" i="5"/>
  <c r="C1645" i="5"/>
  <c r="C1646" i="5"/>
  <c r="D1645" i="5" s="1"/>
  <c r="C1647" i="5"/>
  <c r="C1648" i="5"/>
  <c r="C1649" i="5"/>
  <c r="C1650" i="5"/>
  <c r="C1651" i="5"/>
  <c r="C1652" i="5"/>
  <c r="C1653" i="5"/>
  <c r="C1654" i="5"/>
  <c r="F1653" i="5" s="1"/>
  <c r="C1655" i="5"/>
  <c r="C1656" i="5"/>
  <c r="F1655" i="5" s="1"/>
  <c r="C1657" i="5"/>
  <c r="C1658" i="5"/>
  <c r="C1659" i="5"/>
  <c r="C1660" i="5"/>
  <c r="C1661" i="5"/>
  <c r="C1662" i="5"/>
  <c r="F1661" i="5" s="1"/>
  <c r="C1663" i="5"/>
  <c r="C1664" i="5"/>
  <c r="C1665" i="5"/>
  <c r="C1666" i="5"/>
  <c r="C1667" i="5"/>
  <c r="C1668" i="5"/>
  <c r="C1669" i="5"/>
  <c r="C1670" i="5"/>
  <c r="F1669" i="5" s="1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D1685" i="5" s="1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F1701" i="5" s="1"/>
  <c r="C1703" i="5"/>
  <c r="C1704" i="5"/>
  <c r="C1705" i="5"/>
  <c r="C1706" i="5"/>
  <c r="C1707" i="5"/>
  <c r="C1708" i="5"/>
  <c r="C1709" i="5"/>
  <c r="C1710" i="5"/>
  <c r="D1709" i="5" s="1"/>
  <c r="C1711" i="5"/>
  <c r="C1712" i="5"/>
  <c r="C1713" i="5"/>
  <c r="C1714" i="5"/>
  <c r="C1715" i="5"/>
  <c r="C1716" i="5"/>
  <c r="C1717" i="5"/>
  <c r="C1718" i="5"/>
  <c r="F1717" i="5" s="1"/>
  <c r="C1719" i="5"/>
  <c r="C1720" i="5"/>
  <c r="C1721" i="5"/>
  <c r="C1722" i="5"/>
  <c r="C1723" i="5"/>
  <c r="C1724" i="5"/>
  <c r="C1725" i="5"/>
  <c r="C1726" i="5"/>
  <c r="F1726" i="5" s="1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D1741" i="5" s="1"/>
  <c r="C1743" i="5"/>
  <c r="C1744" i="5"/>
  <c r="C1745" i="5"/>
  <c r="C1746" i="5"/>
  <c r="C1747" i="5"/>
  <c r="C1748" i="5"/>
  <c r="C1749" i="5"/>
  <c r="C1750" i="5"/>
  <c r="F1750" i="5" s="1"/>
  <c r="C1751" i="5"/>
  <c r="C1752" i="5"/>
  <c r="C1753" i="5"/>
  <c r="C1754" i="5"/>
  <c r="C1755" i="5"/>
  <c r="C1756" i="5"/>
  <c r="C1757" i="5"/>
  <c r="C1758" i="5"/>
  <c r="F1758" i="5" s="1"/>
  <c r="C1759" i="5"/>
  <c r="C1760" i="5"/>
  <c r="F1759" i="5" s="1"/>
  <c r="C1761" i="5"/>
  <c r="D1761" i="5" s="1"/>
  <c r="C1762" i="5"/>
  <c r="C1763" i="5"/>
  <c r="C1764" i="5"/>
  <c r="C1765" i="5"/>
  <c r="C1766" i="5"/>
  <c r="F1765" i="5" s="1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F1789" i="5" s="1"/>
  <c r="C1791" i="5"/>
  <c r="C1792" i="5"/>
  <c r="F1791" i="5" s="1"/>
  <c r="C1793" i="5"/>
  <c r="C1794" i="5"/>
  <c r="C1795" i="5"/>
  <c r="C1796" i="5"/>
  <c r="C1797" i="5"/>
  <c r="C1798" i="5"/>
  <c r="D1797" i="5" s="1"/>
  <c r="C1799" i="5"/>
  <c r="C1800" i="5"/>
  <c r="C1801" i="5"/>
  <c r="D1800" i="5" s="1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D1821" i="5" s="1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F1837" i="5" s="1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F1861" i="5" s="1"/>
  <c r="C1863" i="5"/>
  <c r="C1864" i="5"/>
  <c r="C1865" i="5"/>
  <c r="C1866" i="5"/>
  <c r="C1867" i="5"/>
  <c r="C1868" i="5"/>
  <c r="F1867" i="5" s="1"/>
  <c r="C1869" i="5"/>
  <c r="C1870" i="5"/>
  <c r="F1870" i="5" s="1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F1886" i="5" s="1"/>
  <c r="C1887" i="5"/>
  <c r="C1888" i="5"/>
  <c r="F1887" i="5" s="1"/>
  <c r="C1889" i="5"/>
  <c r="C1890" i="5"/>
  <c r="C1891" i="5"/>
  <c r="C1892" i="5"/>
  <c r="C1893" i="5"/>
  <c r="C1894" i="5"/>
  <c r="F1893" i="5" s="1"/>
  <c r="C1895" i="5"/>
  <c r="C1896" i="5"/>
  <c r="D1895" i="5" s="1"/>
  <c r="C1897" i="5"/>
  <c r="C1898" i="5"/>
  <c r="C1899" i="5"/>
  <c r="C1900" i="5"/>
  <c r="C1901" i="5"/>
  <c r="C1902" i="5"/>
  <c r="F1901" i="5" s="1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D1921" i="5" s="1"/>
  <c r="C1922" i="5"/>
  <c r="C1923" i="5"/>
  <c r="C1924" i="5"/>
  <c r="C1925" i="5"/>
  <c r="C1926" i="5"/>
  <c r="D1925" i="5" s="1"/>
  <c r="C1927" i="5"/>
  <c r="C1928" i="5"/>
  <c r="F1927" i="5" s="1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F1941" i="5" s="1"/>
  <c r="C1943" i="5"/>
  <c r="C1944" i="5"/>
  <c r="C1945" i="5"/>
  <c r="C1946" i="5"/>
  <c r="C1947" i="5"/>
  <c r="C1948" i="5"/>
  <c r="C1949" i="5"/>
  <c r="C1950" i="5"/>
  <c r="F1949" i="5" s="1"/>
  <c r="C1951" i="5"/>
  <c r="C1952" i="5"/>
  <c r="F1951" i="5" s="1"/>
  <c r="C1953" i="5"/>
  <c r="C1954" i="5"/>
  <c r="C1955" i="5"/>
  <c r="C1956" i="5"/>
  <c r="C1957" i="5"/>
  <c r="C1958" i="5"/>
  <c r="F1957" i="5" s="1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F1974" i="5" s="1"/>
  <c r="C1975" i="5"/>
  <c r="C1976" i="5"/>
  <c r="C1977" i="5"/>
  <c r="C1978" i="5"/>
  <c r="C1979" i="5"/>
  <c r="C1980" i="5"/>
  <c r="C1981" i="5"/>
  <c r="C1982" i="5"/>
  <c r="F1981" i="5" s="1"/>
  <c r="C1983" i="5"/>
  <c r="C1984" i="5"/>
  <c r="C1985" i="5"/>
  <c r="D1984" i="5" s="1"/>
  <c r="C1986" i="5"/>
  <c r="C1987" i="5"/>
  <c r="C1988" i="5"/>
  <c r="C1989" i="5"/>
  <c r="C1990" i="5"/>
  <c r="F1989" i="5" s="1"/>
  <c r="C1991" i="5"/>
  <c r="C1992" i="5"/>
  <c r="F1991" i="5" s="1"/>
  <c r="C1993" i="5"/>
  <c r="F1992" i="5" s="1"/>
  <c r="C1994" i="5"/>
  <c r="C1995" i="5"/>
  <c r="C1996" i="5"/>
  <c r="C1997" i="5"/>
  <c r="C1998" i="5"/>
  <c r="F1997" i="5" s="1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D2021" i="5" s="1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F2037" i="5" s="1"/>
  <c r="C2039" i="5"/>
  <c r="C2040" i="5"/>
  <c r="C2041" i="5"/>
  <c r="D7" i="5"/>
  <c r="D21" i="5"/>
  <c r="D37" i="5"/>
  <c r="D45" i="5"/>
  <c r="D77" i="5"/>
  <c r="D93" i="5"/>
  <c r="D101" i="5"/>
  <c r="D141" i="5"/>
  <c r="D157" i="5"/>
  <c r="D165" i="5"/>
  <c r="D205" i="5"/>
  <c r="D221" i="5"/>
  <c r="D229" i="5"/>
  <c r="D269" i="5"/>
  <c r="D285" i="5"/>
  <c r="D293" i="5"/>
  <c r="D333" i="5"/>
  <c r="D349" i="5"/>
  <c r="D357" i="5"/>
  <c r="D375" i="5"/>
  <c r="D389" i="5"/>
  <c r="D405" i="5"/>
  <c r="D413" i="5"/>
  <c r="D453" i="5"/>
  <c r="D455" i="5"/>
  <c r="D461" i="5"/>
  <c r="D469" i="5"/>
  <c r="D509" i="5"/>
  <c r="D525" i="5"/>
  <c r="D533" i="5"/>
  <c r="D573" i="5"/>
  <c r="D589" i="5"/>
  <c r="D597" i="5"/>
  <c r="D629" i="5"/>
  <c r="D645" i="5"/>
  <c r="D653" i="5"/>
  <c r="D693" i="5"/>
  <c r="D709" i="5"/>
  <c r="D717" i="5"/>
  <c r="D757" i="5"/>
  <c r="D773" i="5"/>
  <c r="D781" i="5"/>
  <c r="D821" i="5"/>
  <c r="D837" i="5"/>
  <c r="D845" i="5"/>
  <c r="D885" i="5"/>
  <c r="D901" i="5"/>
  <c r="D909" i="5"/>
  <c r="D941" i="5"/>
  <c r="D957" i="5"/>
  <c r="D965" i="5"/>
  <c r="D1005" i="5"/>
  <c r="D1021" i="5"/>
  <c r="D1029" i="5"/>
  <c r="D1077" i="5"/>
  <c r="D1085" i="5"/>
  <c r="D1125" i="5"/>
  <c r="D1133" i="5"/>
  <c r="D1173" i="5"/>
  <c r="D1181" i="5"/>
  <c r="D1189" i="5"/>
  <c r="D1229" i="5"/>
  <c r="D1245" i="5"/>
  <c r="D1253" i="5"/>
  <c r="D1285" i="5"/>
  <c r="D1301" i="5"/>
  <c r="D1309" i="5"/>
  <c r="D1341" i="5"/>
  <c r="D1349" i="5"/>
  <c r="D1357" i="5"/>
  <c r="D1397" i="5"/>
  <c r="D1413" i="5"/>
  <c r="D1453" i="5"/>
  <c r="D1469" i="5"/>
  <c r="D1477" i="5"/>
  <c r="D1517" i="5"/>
  <c r="D1533" i="5"/>
  <c r="D1573" i="5"/>
  <c r="D1629" i="5"/>
  <c r="D1693" i="5"/>
  <c r="D1717" i="5"/>
  <c r="D1749" i="5"/>
  <c r="D1765" i="5"/>
  <c r="D1917" i="5"/>
  <c r="D1933" i="5"/>
  <c r="D1989" i="5"/>
  <c r="D2023" i="5"/>
  <c r="F5" i="5"/>
  <c r="F14" i="5"/>
  <c r="F21" i="5"/>
  <c r="F30" i="5"/>
  <c r="F37" i="5"/>
  <c r="F46" i="5"/>
  <c r="F53" i="5"/>
  <c r="F62" i="5"/>
  <c r="F69" i="5"/>
  <c r="F78" i="5"/>
  <c r="F85" i="5"/>
  <c r="F94" i="5"/>
  <c r="F101" i="5"/>
  <c r="F112" i="5"/>
  <c r="F117" i="5"/>
  <c r="F118" i="5"/>
  <c r="F141" i="5"/>
  <c r="F150" i="5"/>
  <c r="F157" i="5"/>
  <c r="F173" i="5"/>
  <c r="F177" i="5"/>
  <c r="F189" i="5"/>
  <c r="F197" i="5"/>
  <c r="F214" i="5"/>
  <c r="F229" i="5"/>
  <c r="F237" i="5"/>
  <c r="F240" i="5"/>
  <c r="F256" i="5"/>
  <c r="F261" i="5"/>
  <c r="F262" i="5"/>
  <c r="F277" i="5"/>
  <c r="F285" i="5"/>
  <c r="F288" i="5"/>
  <c r="F304" i="5"/>
  <c r="F309" i="5"/>
  <c r="F312" i="5"/>
  <c r="F341" i="5"/>
  <c r="F357" i="5"/>
  <c r="F397" i="5"/>
  <c r="F429" i="5"/>
  <c r="F445" i="5"/>
  <c r="F453" i="5"/>
  <c r="F485" i="5"/>
  <c r="F501" i="5"/>
  <c r="F509" i="5"/>
  <c r="F541" i="5"/>
  <c r="F549" i="5"/>
  <c r="F557" i="5"/>
  <c r="F582" i="5"/>
  <c r="F589" i="5"/>
  <c r="F613" i="5"/>
  <c r="F621" i="5"/>
  <c r="F645" i="5"/>
  <c r="F653" i="5"/>
  <c r="F680" i="5"/>
  <c r="F685" i="5"/>
  <c r="F693" i="5"/>
  <c r="F717" i="5"/>
  <c r="F733" i="5"/>
  <c r="F741" i="5"/>
  <c r="F773" i="5"/>
  <c r="F789" i="5"/>
  <c r="F813" i="5"/>
  <c r="F821" i="5"/>
  <c r="F861" i="5"/>
  <c r="F869" i="5"/>
  <c r="F877" i="5"/>
  <c r="F909" i="5"/>
  <c r="F917" i="5"/>
  <c r="F925" i="5"/>
  <c r="F957" i="5"/>
  <c r="F958" i="5"/>
  <c r="F981" i="5"/>
  <c r="F997" i="5"/>
  <c r="F1013" i="5"/>
  <c r="F1029" i="5"/>
  <c r="F1030" i="5"/>
  <c r="F1053" i="5"/>
  <c r="F1069" i="5"/>
  <c r="F1077" i="5"/>
  <c r="F1109" i="5"/>
  <c r="F1117" i="5"/>
  <c r="F1125" i="5"/>
  <c r="F1143" i="5"/>
  <c r="F1149" i="5"/>
  <c r="F1165" i="5"/>
  <c r="F1173" i="5"/>
  <c r="F1183" i="5"/>
  <c r="F1198" i="5"/>
  <c r="F1213" i="5"/>
  <c r="F1214" i="5"/>
  <c r="F1238" i="5"/>
  <c r="F1246" i="5"/>
  <c r="F1253" i="5"/>
  <c r="F1285" i="5"/>
  <c r="F1293" i="5"/>
  <c r="F1301" i="5"/>
  <c r="F1326" i="5"/>
  <c r="F1334" i="5"/>
  <c r="F1341" i="5"/>
  <c r="F1367" i="5"/>
  <c r="F1374" i="5"/>
  <c r="F1375" i="5"/>
  <c r="F1399" i="5"/>
  <c r="F1405" i="5"/>
  <c r="F1415" i="5"/>
  <c r="F1421" i="5"/>
  <c r="F1454" i="5"/>
  <c r="F1462" i="5"/>
  <c r="F1469" i="5"/>
  <c r="F1493" i="5"/>
  <c r="F1501" i="5"/>
  <c r="F1503" i="5"/>
  <c r="F1533" i="5"/>
  <c r="F1541" i="5"/>
  <c r="F1543" i="5"/>
  <c r="F1575" i="5"/>
  <c r="F1589" i="5"/>
  <c r="F1614" i="5"/>
  <c r="F1629" i="5"/>
  <c r="F1654" i="5"/>
  <c r="F1695" i="5"/>
  <c r="F1735" i="5"/>
  <c r="F1741" i="5"/>
  <c r="F1751" i="5"/>
  <c r="F1773" i="5"/>
  <c r="F1831" i="5"/>
  <c r="F1869" i="5"/>
  <c r="F1878" i="5"/>
  <c r="F1917" i="5"/>
  <c r="F1000" i="5" l="1"/>
  <c r="F1001" i="5"/>
  <c r="F912" i="5"/>
  <c r="D912" i="5"/>
  <c r="F616" i="5"/>
  <c r="D616" i="5"/>
  <c r="F584" i="5"/>
  <c r="F585" i="5"/>
  <c r="D1973" i="5"/>
  <c r="F2032" i="5"/>
  <c r="D1720" i="5"/>
  <c r="D1344" i="5"/>
  <c r="F1910" i="5"/>
  <c r="D1909" i="5"/>
  <c r="F2041" i="5"/>
  <c r="G2041" i="5" s="1"/>
  <c r="D2041" i="5"/>
  <c r="E2041" i="5" s="1"/>
  <c r="D1877" i="5"/>
  <c r="F1877" i="5"/>
  <c r="D1653" i="5"/>
  <c r="F2021" i="5"/>
  <c r="F2005" i="5"/>
  <c r="F1973" i="5"/>
  <c r="D1949" i="5"/>
  <c r="F1925" i="5"/>
  <c r="D1901" i="5"/>
  <c r="F1885" i="5"/>
  <c r="F1853" i="5"/>
  <c r="D1837" i="5"/>
  <c r="D1805" i="5"/>
  <c r="D1789" i="5"/>
  <c r="D1773" i="5"/>
  <c r="F1749" i="5"/>
  <c r="F1709" i="5"/>
  <c r="F1693" i="5"/>
  <c r="F1677" i="5"/>
  <c r="F1645" i="5"/>
  <c r="F1032" i="5"/>
  <c r="F1033" i="5"/>
  <c r="F816" i="5"/>
  <c r="F817" i="5"/>
  <c r="D1885" i="5"/>
  <c r="F2013" i="5"/>
  <c r="D1997" i="5"/>
  <c r="D1981" i="5"/>
  <c r="D1957" i="5"/>
  <c r="D1941" i="5"/>
  <c r="F1933" i="5"/>
  <c r="F1909" i="5"/>
  <c r="D1893" i="5"/>
  <c r="D1869" i="5"/>
  <c r="F1845" i="5"/>
  <c r="F1829" i="5"/>
  <c r="F1797" i="5"/>
  <c r="F1781" i="5"/>
  <c r="D1757" i="5"/>
  <c r="D1733" i="5"/>
  <c r="F1725" i="5"/>
  <c r="D1701" i="5"/>
  <c r="F1685" i="5"/>
  <c r="D1669" i="5"/>
  <c r="D1661" i="5"/>
  <c r="D1861" i="5"/>
  <c r="F1966" i="5"/>
  <c r="D1965" i="5"/>
  <c r="D1853" i="5"/>
  <c r="F1854" i="5"/>
  <c r="D1813" i="5"/>
  <c r="F1813" i="5"/>
  <c r="F1718" i="5"/>
  <c r="F216" i="5"/>
  <c r="F1965" i="5"/>
  <c r="F1821" i="5"/>
  <c r="F129" i="5"/>
  <c r="F1790" i="5"/>
  <c r="F225" i="5"/>
  <c r="F224" i="5"/>
  <c r="F192" i="5"/>
  <c r="F193" i="5"/>
  <c r="F185" i="5"/>
  <c r="F184" i="5"/>
  <c r="F160" i="5"/>
  <c r="F161" i="5"/>
  <c r="F152" i="5"/>
  <c r="F153" i="5"/>
  <c r="F144" i="5"/>
  <c r="F145" i="5"/>
  <c r="F120" i="5"/>
  <c r="F121" i="5"/>
  <c r="F96" i="5"/>
  <c r="F97" i="5"/>
  <c r="F88" i="5"/>
  <c r="F89" i="5"/>
  <c r="F80" i="5"/>
  <c r="F81" i="5"/>
  <c r="F72" i="5"/>
  <c r="F73" i="5"/>
  <c r="F64" i="5"/>
  <c r="F65" i="5"/>
  <c r="F56" i="5"/>
  <c r="F57" i="5"/>
  <c r="F48" i="5"/>
  <c r="F49" i="5"/>
  <c r="F40" i="5"/>
  <c r="F41" i="5"/>
  <c r="F32" i="5"/>
  <c r="F33" i="5"/>
  <c r="F24" i="5"/>
  <c r="F25" i="5"/>
  <c r="F16" i="5"/>
  <c r="F17" i="5"/>
  <c r="F8" i="5"/>
  <c r="F9" i="5"/>
  <c r="D2037" i="5"/>
  <c r="F1805" i="5"/>
  <c r="F1733" i="5"/>
  <c r="F1605" i="5"/>
  <c r="F1485" i="5"/>
  <c r="F1317" i="5"/>
  <c r="F1269" i="5"/>
  <c r="F1093" i="5"/>
  <c r="F1037" i="5"/>
  <c r="F973" i="5"/>
  <c r="F669" i="5"/>
  <c r="F477" i="5"/>
  <c r="F373" i="5"/>
  <c r="F125" i="5"/>
  <c r="F109" i="5"/>
  <c r="D2013" i="5"/>
  <c r="D1845" i="5"/>
  <c r="D1677" i="5"/>
  <c r="D1557" i="5"/>
  <c r="D1437" i="5"/>
  <c r="D1381" i="5"/>
  <c r="D1157" i="5"/>
  <c r="D989" i="5"/>
  <c r="D493" i="5"/>
  <c r="D437" i="5"/>
  <c r="D317" i="5"/>
  <c r="F2029" i="5"/>
  <c r="F1637" i="5"/>
  <c r="F1141" i="5"/>
  <c r="F934" i="5"/>
  <c r="F893" i="5"/>
  <c r="F701" i="5"/>
  <c r="F637" i="5"/>
  <c r="F605" i="5"/>
  <c r="F245" i="5"/>
  <c r="D2005" i="5"/>
  <c r="D1781" i="5"/>
  <c r="D1725" i="5"/>
  <c r="D1549" i="5"/>
  <c r="D1429" i="5"/>
  <c r="D1373" i="5"/>
  <c r="D1205" i="5"/>
  <c r="D797" i="5"/>
  <c r="D181" i="5"/>
  <c r="D6" i="5"/>
  <c r="D2010" i="5"/>
  <c r="D1962" i="5"/>
  <c r="D1578" i="5"/>
  <c r="D1530" i="5"/>
  <c r="D1442" i="5"/>
  <c r="D1410" i="5"/>
  <c r="F381" i="5"/>
  <c r="F13" i="5"/>
  <c r="D1621" i="5"/>
  <c r="D997" i="5"/>
  <c r="D197" i="5"/>
  <c r="D70" i="5"/>
  <c r="F1757" i="5"/>
  <c r="F1597" i="5"/>
  <c r="F1261" i="5"/>
  <c r="F829" i="5"/>
  <c r="F661" i="5"/>
  <c r="F517" i="5"/>
  <c r="F365" i="5"/>
  <c r="D1829" i="5"/>
  <c r="D725" i="5"/>
  <c r="F1985" i="5"/>
  <c r="F1921" i="5"/>
  <c r="F1761" i="5"/>
  <c r="F1721" i="5"/>
  <c r="F1657" i="5"/>
  <c r="F1489" i="5"/>
  <c r="F1217" i="5"/>
  <c r="F1581" i="5"/>
  <c r="F1461" i="5"/>
  <c r="F949" i="5"/>
  <c r="F213" i="5"/>
  <c r="D2029" i="5"/>
  <c r="D2038" i="5"/>
  <c r="D2030" i="5"/>
  <c r="D2022" i="5"/>
  <c r="D1974" i="5"/>
  <c r="D1966" i="5"/>
  <c r="D1950" i="5"/>
  <c r="D1942" i="5"/>
  <c r="D1934" i="5"/>
  <c r="D1927" i="5"/>
  <c r="D1918" i="5"/>
  <c r="D1902" i="5"/>
  <c r="D1886" i="5"/>
  <c r="D1870" i="5"/>
  <c r="D1854" i="5"/>
  <c r="D1831" i="5"/>
  <c r="D1822" i="5"/>
  <c r="D1814" i="5"/>
  <c r="D1806" i="5"/>
  <c r="F1799" i="5"/>
  <c r="D1790" i="5"/>
  <c r="D1782" i="5"/>
  <c r="D1758" i="5"/>
  <c r="D1750" i="5"/>
  <c r="D1742" i="5"/>
  <c r="D1726" i="5"/>
  <c r="D1718" i="5"/>
  <c r="D1710" i="5"/>
  <c r="D1686" i="5"/>
  <c r="D1678" i="5"/>
  <c r="F1671" i="5"/>
  <c r="D1662" i="5"/>
  <c r="D1654" i="5"/>
  <c r="D1646" i="5"/>
  <c r="D1622" i="5"/>
  <c r="D1614" i="5"/>
  <c r="D1598" i="5"/>
  <c r="D1590" i="5"/>
  <c r="D1582" i="5"/>
  <c r="D1566" i="5"/>
  <c r="D1550" i="5"/>
  <c r="D1526" i="5"/>
  <c r="D1518" i="5"/>
  <c r="D1486" i="5"/>
  <c r="F1479" i="5"/>
  <c r="D1470" i="5"/>
  <c r="D1462" i="5"/>
  <c r="D1430" i="5"/>
  <c r="D1422" i="5"/>
  <c r="D1406" i="5"/>
  <c r="D1390" i="5"/>
  <c r="D1374" i="5"/>
  <c r="D1342" i="5"/>
  <c r="D1334" i="5"/>
  <c r="D1326" i="5"/>
  <c r="F1319" i="5"/>
  <c r="D1310" i="5"/>
  <c r="D1302" i="5"/>
  <c r="D1294" i="5"/>
  <c r="D1278" i="5"/>
  <c r="D1270" i="5"/>
  <c r="D1262" i="5"/>
  <c r="D1238" i="5"/>
  <c r="D1214" i="5"/>
  <c r="D1206" i="5"/>
  <c r="D1198" i="5"/>
  <c r="D1182" i="5"/>
  <c r="D1146" i="5"/>
  <c r="D1010" i="5"/>
  <c r="D882" i="5"/>
  <c r="D850" i="5"/>
  <c r="D682" i="5"/>
  <c r="D634" i="5"/>
  <c r="D490" i="5"/>
  <c r="D250" i="5"/>
  <c r="D162" i="5"/>
  <c r="D58" i="5"/>
  <c r="F1137" i="5"/>
  <c r="D1105" i="5"/>
  <c r="D1097" i="5"/>
  <c r="F1089" i="5"/>
  <c r="D1073" i="5"/>
  <c r="D1065" i="5"/>
  <c r="D1057" i="5"/>
  <c r="D1033" i="5"/>
  <c r="D1001" i="5"/>
  <c r="D977" i="5"/>
  <c r="D961" i="5"/>
  <c r="D945" i="5"/>
  <c r="D937" i="5"/>
  <c r="D929" i="5"/>
  <c r="D905" i="5"/>
  <c r="D881" i="5"/>
  <c r="D865" i="5"/>
  <c r="D849" i="5"/>
  <c r="D841" i="5"/>
  <c r="F825" i="5"/>
  <c r="D817" i="5"/>
  <c r="D809" i="5"/>
  <c r="D801" i="5"/>
  <c r="D785" i="5"/>
  <c r="D777" i="5"/>
  <c r="D769" i="5"/>
  <c r="D745" i="5"/>
  <c r="D721" i="5"/>
  <c r="F713" i="5"/>
  <c r="D705" i="5"/>
  <c r="D689" i="5"/>
  <c r="D681" i="5"/>
  <c r="D673" i="5"/>
  <c r="D641" i="5"/>
  <c r="D625" i="5"/>
  <c r="D609" i="5"/>
  <c r="D585" i="5"/>
  <c r="D561" i="5"/>
  <c r="D553" i="5"/>
  <c r="D529" i="5"/>
  <c r="D513" i="5"/>
  <c r="D481" i="5"/>
  <c r="D465" i="5"/>
  <c r="D457" i="5"/>
  <c r="D449" i="5"/>
  <c r="D417" i="5"/>
  <c r="D401" i="5"/>
  <c r="D393" i="5"/>
  <c r="D385" i="5"/>
  <c r="D353" i="5"/>
  <c r="D337" i="5"/>
  <c r="D329" i="5"/>
  <c r="D321" i="5"/>
  <c r="D305" i="5"/>
  <c r="D289" i="5"/>
  <c r="D281" i="5"/>
  <c r="D257" i="5"/>
  <c r="D249" i="5"/>
  <c r="D241" i="5"/>
  <c r="D225" i="5"/>
  <c r="D217" i="5"/>
  <c r="D209" i="5"/>
  <c r="D193" i="5"/>
  <c r="D185" i="5"/>
  <c r="D177" i="5"/>
  <c r="D161" i="5"/>
  <c r="D153" i="5"/>
  <c r="D145" i="5"/>
  <c r="D137" i="5"/>
  <c r="D129" i="5"/>
  <c r="D121" i="5"/>
  <c r="D113" i="5"/>
  <c r="D105" i="5"/>
  <c r="D97" i="5"/>
  <c r="D89" i="5"/>
  <c r="D81" i="5"/>
  <c r="D73" i="5"/>
  <c r="D65" i="5"/>
  <c r="D57" i="5"/>
  <c r="D49" i="5"/>
  <c r="D41" i="5"/>
  <c r="D33" i="5"/>
  <c r="D25" i="5"/>
  <c r="D17" i="5"/>
  <c r="D9" i="5"/>
  <c r="D1174" i="5"/>
  <c r="D1166" i="5"/>
  <c r="D1150" i="5"/>
  <c r="D1142" i="5"/>
  <c r="D1134" i="5"/>
  <c r="D1110" i="5"/>
  <c r="D1094" i="5"/>
  <c r="D1086" i="5"/>
  <c r="D1078" i="5"/>
  <c r="D1054" i="5"/>
  <c r="D1030" i="5"/>
  <c r="D998" i="5"/>
  <c r="D982" i="5"/>
  <c r="D958" i="5"/>
  <c r="D950" i="5"/>
  <c r="D934" i="5"/>
  <c r="D918" i="5"/>
  <c r="D894" i="5"/>
  <c r="D870" i="5"/>
  <c r="D862" i="5"/>
  <c r="D854" i="5"/>
  <c r="D838" i="5"/>
  <c r="D822" i="5"/>
  <c r="D798" i="5"/>
  <c r="D774" i="5"/>
  <c r="D758" i="5"/>
  <c r="D742" i="5"/>
  <c r="D734" i="5"/>
  <c r="D726" i="5"/>
  <c r="D710" i="5"/>
  <c r="D702" i="5"/>
  <c r="D694" i="5"/>
  <c r="D678" i="5"/>
  <c r="D662" i="5"/>
  <c r="D638" i="5"/>
  <c r="D614" i="5"/>
  <c r="D606" i="5"/>
  <c r="D598" i="5"/>
  <c r="D582" i="5"/>
  <c r="D574" i="5"/>
  <c r="D542" i="5"/>
  <c r="D526" i="5"/>
  <c r="D494" i="5"/>
  <c r="D414" i="5"/>
  <c r="D398" i="5"/>
  <c r="D366" i="5"/>
  <c r="F310" i="5"/>
  <c r="F278" i="5"/>
  <c r="F246" i="5"/>
  <c r="F238" i="5"/>
  <c r="F230" i="5"/>
  <c r="D198" i="5"/>
  <c r="F166" i="5"/>
  <c r="D134" i="5"/>
  <c r="D1226" i="5"/>
  <c r="F1227" i="5"/>
  <c r="F1849" i="5"/>
  <c r="D1849" i="5"/>
  <c r="F1529" i="5"/>
  <c r="F1530" i="5"/>
  <c r="D1025" i="5"/>
  <c r="F1025" i="5"/>
  <c r="F250" i="5"/>
  <c r="D649" i="5"/>
  <c r="F649" i="5"/>
  <c r="D593" i="5"/>
  <c r="F593" i="5"/>
  <c r="D545" i="5"/>
  <c r="F545" i="5"/>
  <c r="F1105" i="5"/>
  <c r="F745" i="5"/>
  <c r="F513" i="5"/>
  <c r="D713" i="5"/>
  <c r="F849" i="5"/>
  <c r="D1217" i="5"/>
  <c r="D825" i="5"/>
  <c r="F2038" i="5"/>
  <c r="F1097" i="5"/>
  <c r="F1057" i="5"/>
  <c r="F809" i="5"/>
  <c r="F777" i="5"/>
  <c r="F449" i="5"/>
  <c r="D2014" i="5"/>
  <c r="F2014" i="5"/>
  <c r="D1990" i="5"/>
  <c r="F1990" i="5"/>
  <c r="D1982" i="5"/>
  <c r="F1982" i="5"/>
  <c r="D1838" i="5"/>
  <c r="F1838" i="5"/>
  <c r="D1694" i="5"/>
  <c r="D1695" i="5"/>
  <c r="D1534" i="5"/>
  <c r="F1534" i="5"/>
  <c r="D1494" i="5"/>
  <c r="F1495" i="5"/>
  <c r="D1398" i="5"/>
  <c r="F1398" i="5"/>
  <c r="D1358" i="5"/>
  <c r="F1358" i="5"/>
  <c r="D1230" i="5"/>
  <c r="F1230" i="5"/>
  <c r="D1118" i="5"/>
  <c r="F1119" i="5"/>
  <c r="D966" i="5"/>
  <c r="F966" i="5"/>
  <c r="D830" i="5"/>
  <c r="F830" i="5"/>
  <c r="D566" i="5"/>
  <c r="F566" i="5"/>
  <c r="D478" i="5"/>
  <c r="F478" i="5"/>
  <c r="D334" i="5"/>
  <c r="F334" i="5"/>
  <c r="D1041" i="5"/>
  <c r="F1041" i="5"/>
  <c r="D897" i="5"/>
  <c r="F897" i="5"/>
  <c r="D521" i="5"/>
  <c r="F521" i="5"/>
  <c r="F673" i="5"/>
  <c r="F881" i="5"/>
  <c r="D1774" i="5"/>
  <c r="F1774" i="5"/>
  <c r="D1454" i="5"/>
  <c r="D1455" i="5"/>
  <c r="D1366" i="5"/>
  <c r="F1366" i="5"/>
  <c r="D1246" i="5"/>
  <c r="F1247" i="5"/>
  <c r="F1279" i="5"/>
  <c r="F982" i="5"/>
  <c r="F838" i="5"/>
  <c r="F774" i="5"/>
  <c r="F689" i="5"/>
  <c r="F574" i="5"/>
  <c r="D98" i="5"/>
  <c r="F98" i="5"/>
  <c r="F2001" i="5"/>
  <c r="D2001" i="5"/>
  <c r="F1617" i="5"/>
  <c r="D1617" i="5"/>
  <c r="F850" i="5"/>
  <c r="D1910" i="5"/>
  <c r="F1911" i="5"/>
  <c r="D1878" i="5"/>
  <c r="F1879" i="5"/>
  <c r="D1846" i="5"/>
  <c r="F1846" i="5"/>
  <c r="D1630" i="5"/>
  <c r="F1631" i="5"/>
  <c r="D1558" i="5"/>
  <c r="F1559" i="5"/>
  <c r="D1502" i="5"/>
  <c r="F1502" i="5"/>
  <c r="D1438" i="5"/>
  <c r="F1439" i="5"/>
  <c r="D1014" i="5"/>
  <c r="F1014" i="5"/>
  <c r="D990" i="5"/>
  <c r="F990" i="5"/>
  <c r="D462" i="5"/>
  <c r="F462" i="5"/>
  <c r="D430" i="5"/>
  <c r="F430" i="5"/>
  <c r="D350" i="5"/>
  <c r="F350" i="5"/>
  <c r="F1815" i="5"/>
  <c r="F1742" i="5"/>
  <c r="F1710" i="5"/>
  <c r="F1623" i="5"/>
  <c r="F1590" i="5"/>
  <c r="F1278" i="5"/>
  <c r="F1239" i="5"/>
  <c r="F1206" i="5"/>
  <c r="F1118" i="5"/>
  <c r="F1086" i="5"/>
  <c r="F865" i="5"/>
  <c r="F625" i="5"/>
  <c r="F598" i="5"/>
  <c r="F529" i="5"/>
  <c r="F134" i="5"/>
  <c r="D1983" i="5"/>
  <c r="F1975" i="5"/>
  <c r="D1959" i="5"/>
  <c r="F1943" i="5"/>
  <c r="F1895" i="5"/>
  <c r="D1864" i="5"/>
  <c r="F1855" i="5"/>
  <c r="F1800" i="5"/>
  <c r="F1719" i="5"/>
  <c r="F1703" i="5"/>
  <c r="F1687" i="5"/>
  <c r="F1639" i="5"/>
  <c r="F1607" i="5"/>
  <c r="F1599" i="5"/>
  <c r="F1527" i="5"/>
  <c r="F1463" i="5"/>
  <c r="F1431" i="5"/>
  <c r="D1383" i="5"/>
  <c r="F1351" i="5"/>
  <c r="F1343" i="5"/>
  <c r="F1288" i="5"/>
  <c r="F1271" i="5"/>
  <c r="D1208" i="5"/>
  <c r="F1191" i="5"/>
  <c r="F1175" i="5"/>
  <c r="F1127" i="5"/>
  <c r="D1000" i="5"/>
  <c r="F880" i="5"/>
  <c r="F872" i="5"/>
  <c r="F776" i="5"/>
  <c r="F744" i="5"/>
  <c r="F560" i="5"/>
  <c r="D312" i="5"/>
  <c r="D264" i="5"/>
  <c r="D248" i="5"/>
  <c r="D224" i="5"/>
  <c r="D200" i="5"/>
  <c r="D184" i="5"/>
  <c r="D136" i="5"/>
  <c r="D128" i="5"/>
  <c r="D120" i="5"/>
  <c r="D104" i="5"/>
  <c r="D96" i="5"/>
  <c r="D72" i="5"/>
  <c r="D64" i="5"/>
  <c r="D56" i="5"/>
  <c r="D48" i="5"/>
  <c r="D40" i="5"/>
  <c r="D32" i="5"/>
  <c r="D24" i="5"/>
  <c r="D16" i="5"/>
  <c r="D8" i="5"/>
  <c r="D2035" i="5"/>
  <c r="D2036" i="5"/>
  <c r="F2035" i="5"/>
  <c r="F2036" i="5"/>
  <c r="D2003" i="5"/>
  <c r="D2004" i="5"/>
  <c r="F2004" i="5"/>
  <c r="F2003" i="5"/>
  <c r="D1971" i="5"/>
  <c r="D1972" i="5"/>
  <c r="F1971" i="5"/>
  <c r="F1972" i="5"/>
  <c r="D1939" i="5"/>
  <c r="D1940" i="5"/>
  <c r="F1939" i="5"/>
  <c r="F1940" i="5"/>
  <c r="D1907" i="5"/>
  <c r="D1908" i="5"/>
  <c r="F1907" i="5"/>
  <c r="F1908" i="5"/>
  <c r="D1875" i="5"/>
  <c r="D1876" i="5"/>
  <c r="F1876" i="5"/>
  <c r="F1875" i="5"/>
  <c r="D1843" i="5"/>
  <c r="D1844" i="5"/>
  <c r="F1843" i="5"/>
  <c r="F1844" i="5"/>
  <c r="D1811" i="5"/>
  <c r="D1812" i="5"/>
  <c r="F1812" i="5"/>
  <c r="F1811" i="5"/>
  <c r="D1779" i="5"/>
  <c r="D1780" i="5"/>
  <c r="F1780" i="5"/>
  <c r="F1779" i="5"/>
  <c r="D1747" i="5"/>
  <c r="D1748" i="5"/>
  <c r="F1748" i="5"/>
  <c r="F1747" i="5"/>
  <c r="D1715" i="5"/>
  <c r="D1716" i="5"/>
  <c r="F1715" i="5"/>
  <c r="F1716" i="5"/>
  <c r="D1683" i="5"/>
  <c r="D1684" i="5"/>
  <c r="F1683" i="5"/>
  <c r="F1684" i="5"/>
  <c r="D1651" i="5"/>
  <c r="D1652" i="5"/>
  <c r="F1651" i="5"/>
  <c r="F1652" i="5"/>
  <c r="D1619" i="5"/>
  <c r="F1620" i="5"/>
  <c r="D1620" i="5"/>
  <c r="F1619" i="5"/>
  <c r="D1587" i="5"/>
  <c r="D1588" i="5"/>
  <c r="F1587" i="5"/>
  <c r="F1588" i="5"/>
  <c r="D1555" i="5"/>
  <c r="D1556" i="5"/>
  <c r="F1555" i="5"/>
  <c r="F1556" i="5"/>
  <c r="D1523" i="5"/>
  <c r="D1524" i="5"/>
  <c r="F1524" i="5"/>
  <c r="F1523" i="5"/>
  <c r="D1491" i="5"/>
  <c r="D1492" i="5"/>
  <c r="F1492" i="5"/>
  <c r="F1491" i="5"/>
  <c r="D1459" i="5"/>
  <c r="D1460" i="5"/>
  <c r="F1459" i="5"/>
  <c r="F1460" i="5"/>
  <c r="D1427" i="5"/>
  <c r="D1428" i="5"/>
  <c r="F1427" i="5"/>
  <c r="F1428" i="5"/>
  <c r="D1395" i="5"/>
  <c r="D1396" i="5"/>
  <c r="F1395" i="5"/>
  <c r="F1396" i="5"/>
  <c r="D1363" i="5"/>
  <c r="D1364" i="5"/>
  <c r="F1364" i="5"/>
  <c r="F1363" i="5"/>
  <c r="D1331" i="5"/>
  <c r="D1332" i="5"/>
  <c r="F1331" i="5"/>
  <c r="F1332" i="5"/>
  <c r="D1299" i="5"/>
  <c r="D1300" i="5"/>
  <c r="F1299" i="5"/>
  <c r="F1300" i="5"/>
  <c r="D1267" i="5"/>
  <c r="D1268" i="5"/>
  <c r="F1267" i="5"/>
  <c r="F1268" i="5"/>
  <c r="D1235" i="5"/>
  <c r="D1236" i="5"/>
  <c r="F1236" i="5"/>
  <c r="F1235" i="5"/>
  <c r="D1203" i="5"/>
  <c r="D1204" i="5"/>
  <c r="F1203" i="5"/>
  <c r="F1204" i="5"/>
  <c r="D1171" i="5"/>
  <c r="D1172" i="5"/>
  <c r="F1171" i="5"/>
  <c r="F1172" i="5"/>
  <c r="D1139" i="5"/>
  <c r="D1140" i="5"/>
  <c r="F1139" i="5"/>
  <c r="F1140" i="5"/>
  <c r="D1107" i="5"/>
  <c r="D1108" i="5"/>
  <c r="F1107" i="5"/>
  <c r="F1108" i="5"/>
  <c r="D1075" i="5"/>
  <c r="D1076" i="5"/>
  <c r="F1075" i="5"/>
  <c r="F1076" i="5"/>
  <c r="D1043" i="5"/>
  <c r="D1044" i="5"/>
  <c r="F1043" i="5"/>
  <c r="F1044" i="5"/>
  <c r="D1011" i="5"/>
  <c r="D1012" i="5"/>
  <c r="F1011" i="5"/>
  <c r="F1012" i="5"/>
  <c r="D979" i="5"/>
  <c r="D980" i="5"/>
  <c r="F979" i="5"/>
  <c r="F980" i="5"/>
  <c r="D947" i="5"/>
  <c r="F947" i="5"/>
  <c r="D948" i="5"/>
  <c r="F948" i="5"/>
  <c r="D915" i="5"/>
  <c r="D916" i="5"/>
  <c r="F915" i="5"/>
  <c r="F916" i="5"/>
  <c r="D883" i="5"/>
  <c r="D884" i="5"/>
  <c r="F883" i="5"/>
  <c r="F884" i="5"/>
  <c r="D851" i="5"/>
  <c r="D852" i="5"/>
  <c r="F851" i="5"/>
  <c r="F852" i="5"/>
  <c r="D819" i="5"/>
  <c r="D820" i="5"/>
  <c r="F819" i="5"/>
  <c r="F820" i="5"/>
  <c r="D787" i="5"/>
  <c r="D788" i="5"/>
  <c r="F787" i="5"/>
  <c r="F788" i="5"/>
  <c r="D755" i="5"/>
  <c r="D756" i="5"/>
  <c r="F755" i="5"/>
  <c r="F756" i="5"/>
  <c r="D723" i="5"/>
  <c r="D724" i="5"/>
  <c r="F723" i="5"/>
  <c r="F724" i="5"/>
  <c r="D691" i="5"/>
  <c r="D692" i="5"/>
  <c r="F691" i="5"/>
  <c r="F692" i="5"/>
  <c r="D659" i="5"/>
  <c r="D660" i="5"/>
  <c r="F659" i="5"/>
  <c r="F660" i="5"/>
  <c r="D627" i="5"/>
  <c r="D628" i="5"/>
  <c r="F627" i="5"/>
  <c r="F628" i="5"/>
  <c r="D595" i="5"/>
  <c r="D596" i="5"/>
  <c r="F595" i="5"/>
  <c r="F596" i="5"/>
  <c r="D563" i="5"/>
  <c r="F563" i="5"/>
  <c r="F564" i="5"/>
  <c r="D564" i="5"/>
  <c r="D531" i="5"/>
  <c r="D532" i="5"/>
  <c r="F531" i="5"/>
  <c r="F532" i="5"/>
  <c r="D500" i="5"/>
  <c r="D499" i="5"/>
  <c r="F499" i="5"/>
  <c r="F500" i="5"/>
  <c r="D468" i="5"/>
  <c r="D467" i="5"/>
  <c r="F467" i="5"/>
  <c r="F468" i="5"/>
  <c r="D436" i="5"/>
  <c r="D435" i="5"/>
  <c r="F435" i="5"/>
  <c r="F436" i="5"/>
  <c r="D404" i="5"/>
  <c r="D403" i="5"/>
  <c r="F403" i="5"/>
  <c r="F404" i="5"/>
  <c r="D372" i="5"/>
  <c r="D371" i="5"/>
  <c r="F371" i="5"/>
  <c r="F372" i="5"/>
  <c r="D340" i="5"/>
  <c r="D339" i="5"/>
  <c r="F339" i="5"/>
  <c r="F340" i="5"/>
  <c r="D308" i="5"/>
  <c r="D307" i="5"/>
  <c r="F307" i="5"/>
  <c r="F308" i="5"/>
  <c r="D276" i="5"/>
  <c r="D275" i="5"/>
  <c r="F275" i="5"/>
  <c r="F276" i="5"/>
  <c r="D244" i="5"/>
  <c r="D243" i="5"/>
  <c r="F243" i="5"/>
  <c r="F244" i="5"/>
  <c r="D220" i="5"/>
  <c r="D219" i="5"/>
  <c r="F219" i="5"/>
  <c r="F220" i="5"/>
  <c r="D188" i="5"/>
  <c r="F187" i="5"/>
  <c r="F188" i="5"/>
  <c r="D187" i="5"/>
  <c r="D164" i="5"/>
  <c r="D163" i="5"/>
  <c r="F163" i="5"/>
  <c r="F164" i="5"/>
  <c r="D140" i="5"/>
  <c r="D139" i="5"/>
  <c r="F139" i="5"/>
  <c r="F140" i="5"/>
  <c r="D116" i="5"/>
  <c r="D115" i="5"/>
  <c r="F115" i="5"/>
  <c r="F116" i="5"/>
  <c r="D92" i="5"/>
  <c r="D91" i="5"/>
  <c r="F91" i="5"/>
  <c r="F92" i="5"/>
  <c r="D68" i="5"/>
  <c r="D67" i="5"/>
  <c r="F67" i="5"/>
  <c r="F68" i="5"/>
  <c r="D44" i="5"/>
  <c r="F43" i="5"/>
  <c r="F44" i="5"/>
  <c r="D43" i="5"/>
  <c r="D28" i="5"/>
  <c r="F27" i="5"/>
  <c r="D27" i="5"/>
  <c r="F28" i="5"/>
  <c r="D2019" i="5"/>
  <c r="D2020" i="5"/>
  <c r="F2020" i="5"/>
  <c r="F2019" i="5"/>
  <c r="D1987" i="5"/>
  <c r="D1988" i="5"/>
  <c r="F1988" i="5"/>
  <c r="F1987" i="5"/>
  <c r="D1955" i="5"/>
  <c r="D1956" i="5"/>
  <c r="F1956" i="5"/>
  <c r="F1955" i="5"/>
  <c r="D1923" i="5"/>
  <c r="D1924" i="5"/>
  <c r="F1923" i="5"/>
  <c r="F1924" i="5"/>
  <c r="D1891" i="5"/>
  <c r="D1892" i="5"/>
  <c r="F1892" i="5"/>
  <c r="F1891" i="5"/>
  <c r="D1859" i="5"/>
  <c r="D1860" i="5"/>
  <c r="F1859" i="5"/>
  <c r="F1860" i="5"/>
  <c r="D1827" i="5"/>
  <c r="D1828" i="5"/>
  <c r="F1828" i="5"/>
  <c r="F1827" i="5"/>
  <c r="D1795" i="5"/>
  <c r="D1796" i="5"/>
  <c r="F1795" i="5"/>
  <c r="F1796" i="5"/>
  <c r="D1763" i="5"/>
  <c r="D1764" i="5"/>
  <c r="F1763" i="5"/>
  <c r="F1764" i="5"/>
  <c r="D1731" i="5"/>
  <c r="D1732" i="5"/>
  <c r="F1731" i="5"/>
  <c r="F1732" i="5"/>
  <c r="D1699" i="5"/>
  <c r="D1700" i="5"/>
  <c r="F1700" i="5"/>
  <c r="F1699" i="5"/>
  <c r="D1667" i="5"/>
  <c r="D1668" i="5"/>
  <c r="F1667" i="5"/>
  <c r="F1668" i="5"/>
  <c r="D1635" i="5"/>
  <c r="D1636" i="5"/>
  <c r="F1636" i="5"/>
  <c r="F1635" i="5"/>
  <c r="D1603" i="5"/>
  <c r="D1604" i="5"/>
  <c r="F1603" i="5"/>
  <c r="F1604" i="5"/>
  <c r="D1571" i="5"/>
  <c r="D1572" i="5"/>
  <c r="F1572" i="5"/>
  <c r="F1571" i="5"/>
  <c r="D1539" i="5"/>
  <c r="D1540" i="5"/>
  <c r="F1539" i="5"/>
  <c r="F1540" i="5"/>
  <c r="D1507" i="5"/>
  <c r="D1508" i="5"/>
  <c r="F1507" i="5"/>
  <c r="F1508" i="5"/>
  <c r="D1475" i="5"/>
  <c r="D1476" i="5"/>
  <c r="F1475" i="5"/>
  <c r="F1476" i="5"/>
  <c r="D1443" i="5"/>
  <c r="D1444" i="5"/>
  <c r="F1444" i="5"/>
  <c r="F1443" i="5"/>
  <c r="D1411" i="5"/>
  <c r="D1412" i="5"/>
  <c r="F1411" i="5"/>
  <c r="F1412" i="5"/>
  <c r="D1379" i="5"/>
  <c r="D1380" i="5"/>
  <c r="F1379" i="5"/>
  <c r="F1380" i="5"/>
  <c r="D1347" i="5"/>
  <c r="D1348" i="5"/>
  <c r="F1347" i="5"/>
  <c r="F1348" i="5"/>
  <c r="D1315" i="5"/>
  <c r="D1316" i="5"/>
  <c r="F1316" i="5"/>
  <c r="D1283" i="5"/>
  <c r="D1284" i="5"/>
  <c r="F1283" i="5"/>
  <c r="F1284" i="5"/>
  <c r="D1252" i="5"/>
  <c r="D1251" i="5"/>
  <c r="F1251" i="5"/>
  <c r="F1252" i="5"/>
  <c r="D1220" i="5"/>
  <c r="F1219" i="5"/>
  <c r="D1219" i="5"/>
  <c r="F1220" i="5"/>
  <c r="D1188" i="5"/>
  <c r="F1188" i="5"/>
  <c r="D1187" i="5"/>
  <c r="F1187" i="5"/>
  <c r="D1155" i="5"/>
  <c r="D1156" i="5"/>
  <c r="F1155" i="5"/>
  <c r="F1156" i="5"/>
  <c r="D1124" i="5"/>
  <c r="D1123" i="5"/>
  <c r="F1124" i="5"/>
  <c r="F1123" i="5"/>
  <c r="D1091" i="5"/>
  <c r="F1091" i="5"/>
  <c r="F1092" i="5"/>
  <c r="D1092" i="5"/>
  <c r="D1060" i="5"/>
  <c r="D1059" i="5"/>
  <c r="F1059" i="5"/>
  <c r="F1060" i="5"/>
  <c r="D1027" i="5"/>
  <c r="F1027" i="5"/>
  <c r="F1028" i="5"/>
  <c r="D1028" i="5"/>
  <c r="D996" i="5"/>
  <c r="D995" i="5"/>
  <c r="F995" i="5"/>
  <c r="F996" i="5"/>
  <c r="D964" i="5"/>
  <c r="D963" i="5"/>
  <c r="F963" i="5"/>
  <c r="F964" i="5"/>
  <c r="D932" i="5"/>
  <c r="D931" i="5"/>
  <c r="F931" i="5"/>
  <c r="F932" i="5"/>
  <c r="D900" i="5"/>
  <c r="D899" i="5"/>
  <c r="F899" i="5"/>
  <c r="F900" i="5"/>
  <c r="D868" i="5"/>
  <c r="D867" i="5"/>
  <c r="F867" i="5"/>
  <c r="F868" i="5"/>
  <c r="D836" i="5"/>
  <c r="D835" i="5"/>
  <c r="F835" i="5"/>
  <c r="F836" i="5"/>
  <c r="D804" i="5"/>
  <c r="D803" i="5"/>
  <c r="F803" i="5"/>
  <c r="F804" i="5"/>
  <c r="D772" i="5"/>
  <c r="D771" i="5"/>
  <c r="F771" i="5"/>
  <c r="F772" i="5"/>
  <c r="D740" i="5"/>
  <c r="D739" i="5"/>
  <c r="F739" i="5"/>
  <c r="F740" i="5"/>
  <c r="D708" i="5"/>
  <c r="D707" i="5"/>
  <c r="F707" i="5"/>
  <c r="F708" i="5"/>
  <c r="D676" i="5"/>
  <c r="D675" i="5"/>
  <c r="F675" i="5"/>
  <c r="F676" i="5"/>
  <c r="D644" i="5"/>
  <c r="D643" i="5"/>
  <c r="F643" i="5"/>
  <c r="F644" i="5"/>
  <c r="D611" i="5"/>
  <c r="D612" i="5"/>
  <c r="F611" i="5"/>
  <c r="F612" i="5"/>
  <c r="D580" i="5"/>
  <c r="D579" i="5"/>
  <c r="F579" i="5"/>
  <c r="F580" i="5"/>
  <c r="D548" i="5"/>
  <c r="F547" i="5"/>
  <c r="F548" i="5"/>
  <c r="D547" i="5"/>
  <c r="D516" i="5"/>
  <c r="D515" i="5"/>
  <c r="F515" i="5"/>
  <c r="F516" i="5"/>
  <c r="D484" i="5"/>
  <c r="D483" i="5"/>
  <c r="F483" i="5"/>
  <c r="F484" i="5"/>
  <c r="D452" i="5"/>
  <c r="D451" i="5"/>
  <c r="F451" i="5"/>
  <c r="F452" i="5"/>
  <c r="D420" i="5"/>
  <c r="D419" i="5"/>
  <c r="F419" i="5"/>
  <c r="F420" i="5"/>
  <c r="D388" i="5"/>
  <c r="D387" i="5"/>
  <c r="F387" i="5"/>
  <c r="F388" i="5"/>
  <c r="D356" i="5"/>
  <c r="D355" i="5"/>
  <c r="F355" i="5"/>
  <c r="F356" i="5"/>
  <c r="D324" i="5"/>
  <c r="D323" i="5"/>
  <c r="F323" i="5"/>
  <c r="F324" i="5"/>
  <c r="D292" i="5"/>
  <c r="D291" i="5"/>
  <c r="F291" i="5"/>
  <c r="F292" i="5"/>
  <c r="D260" i="5"/>
  <c r="D259" i="5"/>
  <c r="F259" i="5"/>
  <c r="F260" i="5"/>
  <c r="D236" i="5"/>
  <c r="D235" i="5"/>
  <c r="F235" i="5"/>
  <c r="F236" i="5"/>
  <c r="D212" i="5"/>
  <c r="F211" i="5"/>
  <c r="F212" i="5"/>
  <c r="D211" i="5"/>
  <c r="D180" i="5"/>
  <c r="D179" i="5"/>
  <c r="F179" i="5"/>
  <c r="F180" i="5"/>
  <c r="D156" i="5"/>
  <c r="D155" i="5"/>
  <c r="F155" i="5"/>
  <c r="F156" i="5"/>
  <c r="D132" i="5"/>
  <c r="D131" i="5"/>
  <c r="F131" i="5"/>
  <c r="F132" i="5"/>
  <c r="D108" i="5"/>
  <c r="D107" i="5"/>
  <c r="F107" i="5"/>
  <c r="F108" i="5"/>
  <c r="D84" i="5"/>
  <c r="D83" i="5"/>
  <c r="F83" i="5"/>
  <c r="F84" i="5"/>
  <c r="D60" i="5"/>
  <c r="D59" i="5"/>
  <c r="F59" i="5"/>
  <c r="F60" i="5"/>
  <c r="D36" i="5"/>
  <c r="D35" i="5"/>
  <c r="F35" i="5"/>
  <c r="F36" i="5"/>
  <c r="D12" i="5"/>
  <c r="D11" i="5"/>
  <c r="F11" i="5"/>
  <c r="F12" i="5"/>
  <c r="D2011" i="5"/>
  <c r="D2012" i="5"/>
  <c r="F2011" i="5"/>
  <c r="F2012" i="5"/>
  <c r="D1979" i="5"/>
  <c r="D1980" i="5"/>
  <c r="F1979" i="5"/>
  <c r="F1980" i="5"/>
  <c r="D1947" i="5"/>
  <c r="D1948" i="5"/>
  <c r="F1947" i="5"/>
  <c r="F1948" i="5"/>
  <c r="D1915" i="5"/>
  <c r="D1916" i="5"/>
  <c r="F1915" i="5"/>
  <c r="F1916" i="5"/>
  <c r="D1883" i="5"/>
  <c r="D1884" i="5"/>
  <c r="F1883" i="5"/>
  <c r="F1884" i="5"/>
  <c r="D1851" i="5"/>
  <c r="D1852" i="5"/>
  <c r="F1851" i="5"/>
  <c r="F1852" i="5"/>
  <c r="D1819" i="5"/>
  <c r="F1819" i="5"/>
  <c r="F1820" i="5"/>
  <c r="D1820" i="5"/>
  <c r="D1787" i="5"/>
  <c r="D1788" i="5"/>
  <c r="F1787" i="5"/>
  <c r="F1788" i="5"/>
  <c r="D1755" i="5"/>
  <c r="D1756" i="5"/>
  <c r="F1755" i="5"/>
  <c r="F1756" i="5"/>
  <c r="D1723" i="5"/>
  <c r="D1724" i="5"/>
  <c r="F1723" i="5"/>
  <c r="F1724" i="5"/>
  <c r="D1691" i="5"/>
  <c r="D1692" i="5"/>
  <c r="F1691" i="5"/>
  <c r="F1692" i="5"/>
  <c r="D1659" i="5"/>
  <c r="D1660" i="5"/>
  <c r="F1659" i="5"/>
  <c r="F1660" i="5"/>
  <c r="D1627" i="5"/>
  <c r="D1628" i="5"/>
  <c r="F1627" i="5"/>
  <c r="F1628" i="5"/>
  <c r="D1595" i="5"/>
  <c r="D1596" i="5"/>
  <c r="F1595" i="5"/>
  <c r="F1596" i="5"/>
  <c r="D1563" i="5"/>
  <c r="F1563" i="5"/>
  <c r="D1564" i="5"/>
  <c r="F1564" i="5"/>
  <c r="D1531" i="5"/>
  <c r="D1532" i="5"/>
  <c r="F1531" i="5"/>
  <c r="F1532" i="5"/>
  <c r="D1499" i="5"/>
  <c r="D1500" i="5"/>
  <c r="F1499" i="5"/>
  <c r="F1500" i="5"/>
  <c r="D1467" i="5"/>
  <c r="D1468" i="5"/>
  <c r="F1467" i="5"/>
  <c r="F1468" i="5"/>
  <c r="D1435" i="5"/>
  <c r="F1435" i="5"/>
  <c r="F1436" i="5"/>
  <c r="D1436" i="5"/>
  <c r="D1403" i="5"/>
  <c r="D1404" i="5"/>
  <c r="F1403" i="5"/>
  <c r="F1404" i="5"/>
  <c r="D1371" i="5"/>
  <c r="D1372" i="5"/>
  <c r="F1371" i="5"/>
  <c r="F1372" i="5"/>
  <c r="D1339" i="5"/>
  <c r="D1340" i="5"/>
  <c r="F1339" i="5"/>
  <c r="F1340" i="5"/>
  <c r="D1307" i="5"/>
  <c r="D1308" i="5"/>
  <c r="F1307" i="5"/>
  <c r="F1308" i="5"/>
  <c r="D1275" i="5"/>
  <c r="D1276" i="5"/>
  <c r="F1275" i="5"/>
  <c r="F1276" i="5"/>
  <c r="D1243" i="5"/>
  <c r="D1244" i="5"/>
  <c r="F1243" i="5"/>
  <c r="F1244" i="5"/>
  <c r="D1211" i="5"/>
  <c r="D1212" i="5"/>
  <c r="F1211" i="5"/>
  <c r="F1212" i="5"/>
  <c r="D1179" i="5"/>
  <c r="D1180" i="5"/>
  <c r="F1179" i="5"/>
  <c r="F1180" i="5"/>
  <c r="D1147" i="5"/>
  <c r="D1148" i="5"/>
  <c r="F1147" i="5"/>
  <c r="F1148" i="5"/>
  <c r="D1115" i="5"/>
  <c r="D1116" i="5"/>
  <c r="F1115" i="5"/>
  <c r="F1116" i="5"/>
  <c r="D1083" i="5"/>
  <c r="D1084" i="5"/>
  <c r="F1083" i="5"/>
  <c r="F1084" i="5"/>
  <c r="D1051" i="5"/>
  <c r="F1051" i="5"/>
  <c r="D1052" i="5"/>
  <c r="F1052" i="5"/>
  <c r="D1019" i="5"/>
  <c r="D1020" i="5"/>
  <c r="F1019" i="5"/>
  <c r="F1020" i="5"/>
  <c r="D987" i="5"/>
  <c r="D988" i="5"/>
  <c r="F987" i="5"/>
  <c r="F988" i="5"/>
  <c r="D955" i="5"/>
  <c r="D956" i="5"/>
  <c r="F955" i="5"/>
  <c r="F956" i="5"/>
  <c r="D924" i="5"/>
  <c r="D923" i="5"/>
  <c r="F923" i="5"/>
  <c r="F924" i="5"/>
  <c r="D891" i="5"/>
  <c r="D892" i="5"/>
  <c r="F891" i="5"/>
  <c r="F892" i="5"/>
  <c r="D860" i="5"/>
  <c r="F859" i="5"/>
  <c r="F860" i="5"/>
  <c r="D859" i="5"/>
  <c r="D827" i="5"/>
  <c r="D828" i="5"/>
  <c r="F827" i="5"/>
  <c r="F828" i="5"/>
  <c r="D796" i="5"/>
  <c r="D795" i="5"/>
  <c r="F795" i="5"/>
  <c r="F796" i="5"/>
  <c r="D764" i="5"/>
  <c r="F763" i="5"/>
  <c r="D763" i="5"/>
  <c r="F764" i="5"/>
  <c r="D732" i="5"/>
  <c r="F731" i="5"/>
  <c r="D731" i="5"/>
  <c r="F732" i="5"/>
  <c r="D700" i="5"/>
  <c r="F699" i="5"/>
  <c r="F700" i="5"/>
  <c r="D699" i="5"/>
  <c r="D668" i="5"/>
  <c r="D667" i="5"/>
  <c r="F667" i="5"/>
  <c r="F668" i="5"/>
  <c r="D636" i="5"/>
  <c r="D635" i="5"/>
  <c r="F635" i="5"/>
  <c r="F636" i="5"/>
  <c r="D604" i="5"/>
  <c r="D603" i="5"/>
  <c r="F603" i="5"/>
  <c r="F604" i="5"/>
  <c r="D572" i="5"/>
  <c r="D571" i="5"/>
  <c r="F571" i="5"/>
  <c r="F572" i="5"/>
  <c r="D540" i="5"/>
  <c r="D539" i="5"/>
  <c r="F539" i="5"/>
  <c r="F540" i="5"/>
  <c r="D508" i="5"/>
  <c r="D507" i="5"/>
  <c r="F507" i="5"/>
  <c r="F508" i="5"/>
  <c r="D476" i="5"/>
  <c r="D475" i="5"/>
  <c r="F475" i="5"/>
  <c r="F476" i="5"/>
  <c r="D444" i="5"/>
  <c r="D443" i="5"/>
  <c r="F443" i="5"/>
  <c r="F444" i="5"/>
  <c r="D412" i="5"/>
  <c r="D411" i="5"/>
  <c r="F411" i="5"/>
  <c r="F412" i="5"/>
  <c r="D380" i="5"/>
  <c r="D379" i="5"/>
  <c r="F379" i="5"/>
  <c r="F380" i="5"/>
  <c r="D348" i="5"/>
  <c r="D347" i="5"/>
  <c r="F347" i="5"/>
  <c r="F348" i="5"/>
  <c r="D316" i="5"/>
  <c r="D315" i="5"/>
  <c r="F315" i="5"/>
  <c r="F316" i="5"/>
  <c r="D284" i="5"/>
  <c r="D283" i="5"/>
  <c r="F283" i="5"/>
  <c r="F284" i="5"/>
  <c r="D252" i="5"/>
  <c r="D251" i="5"/>
  <c r="F251" i="5"/>
  <c r="F252" i="5"/>
  <c r="D228" i="5"/>
  <c r="D227" i="5"/>
  <c r="F227" i="5"/>
  <c r="F228" i="5"/>
  <c r="D204" i="5"/>
  <c r="D203" i="5"/>
  <c r="F203" i="5"/>
  <c r="F204" i="5"/>
  <c r="D172" i="5"/>
  <c r="F171" i="5"/>
  <c r="D171" i="5"/>
  <c r="F172" i="5"/>
  <c r="D148" i="5"/>
  <c r="D147" i="5"/>
  <c r="F147" i="5"/>
  <c r="F148" i="5"/>
  <c r="D124" i="5"/>
  <c r="D123" i="5"/>
  <c r="F123" i="5"/>
  <c r="F124" i="5"/>
  <c r="D100" i="5"/>
  <c r="D99" i="5"/>
  <c r="F99" i="5"/>
  <c r="F100" i="5"/>
  <c r="D76" i="5"/>
  <c r="D75" i="5"/>
  <c r="F75" i="5"/>
  <c r="F76" i="5"/>
  <c r="D52" i="5"/>
  <c r="D51" i="5"/>
  <c r="F51" i="5"/>
  <c r="F52" i="5"/>
  <c r="D20" i="5"/>
  <c r="D19" i="5"/>
  <c r="F19" i="5"/>
  <c r="F20" i="5"/>
  <c r="D2027" i="5"/>
  <c r="D2028" i="5"/>
  <c r="F2028" i="5"/>
  <c r="F2027" i="5"/>
  <c r="D1995" i="5"/>
  <c r="D1996" i="5"/>
  <c r="F1996" i="5"/>
  <c r="F1995" i="5"/>
  <c r="D1963" i="5"/>
  <c r="F1963" i="5"/>
  <c r="F1964" i="5"/>
  <c r="D1964" i="5"/>
  <c r="D1931" i="5"/>
  <c r="D1932" i="5"/>
  <c r="F1931" i="5"/>
  <c r="F1932" i="5"/>
  <c r="D1899" i="5"/>
  <c r="D1900" i="5"/>
  <c r="F1899" i="5"/>
  <c r="F1900" i="5"/>
  <c r="D1867" i="5"/>
  <c r="D1868" i="5"/>
  <c r="F1868" i="5"/>
  <c r="D1835" i="5"/>
  <c r="D1836" i="5"/>
  <c r="F1835" i="5"/>
  <c r="F1836" i="5"/>
  <c r="D1803" i="5"/>
  <c r="D1804" i="5"/>
  <c r="F1803" i="5"/>
  <c r="F1804" i="5"/>
  <c r="D1771" i="5"/>
  <c r="D1772" i="5"/>
  <c r="F1771" i="5"/>
  <c r="F1772" i="5"/>
  <c r="D1739" i="5"/>
  <c r="D1740" i="5"/>
  <c r="F1740" i="5"/>
  <c r="F1739" i="5"/>
  <c r="D1707" i="5"/>
  <c r="D1708" i="5"/>
  <c r="F1707" i="5"/>
  <c r="F1708" i="5"/>
  <c r="D1675" i="5"/>
  <c r="D1676" i="5"/>
  <c r="F1675" i="5"/>
  <c r="F1676" i="5"/>
  <c r="D1643" i="5"/>
  <c r="D1644" i="5"/>
  <c r="F1643" i="5"/>
  <c r="F1644" i="5"/>
  <c r="D1611" i="5"/>
  <c r="D1612" i="5"/>
  <c r="F1612" i="5"/>
  <c r="F1611" i="5"/>
  <c r="D1579" i="5"/>
  <c r="F1579" i="5"/>
  <c r="F1580" i="5"/>
  <c r="D1580" i="5"/>
  <c r="D1547" i="5"/>
  <c r="D1548" i="5"/>
  <c r="F1547" i="5"/>
  <c r="F1548" i="5"/>
  <c r="D1515" i="5"/>
  <c r="D1516" i="5"/>
  <c r="F1515" i="5"/>
  <c r="F1516" i="5"/>
  <c r="D1483" i="5"/>
  <c r="D1484" i="5"/>
  <c r="F1484" i="5"/>
  <c r="F1483" i="5"/>
  <c r="D1451" i="5"/>
  <c r="D1452" i="5"/>
  <c r="F1451" i="5"/>
  <c r="F1452" i="5"/>
  <c r="D1419" i="5"/>
  <c r="D1420" i="5"/>
  <c r="F1420" i="5"/>
  <c r="F1419" i="5"/>
  <c r="D1387" i="5"/>
  <c r="D1388" i="5"/>
  <c r="F1387" i="5"/>
  <c r="F1388" i="5"/>
  <c r="D1355" i="5"/>
  <c r="D1356" i="5"/>
  <c r="F1356" i="5"/>
  <c r="F1355" i="5"/>
  <c r="D1323" i="5"/>
  <c r="D1324" i="5"/>
  <c r="F1323" i="5"/>
  <c r="F1324" i="5"/>
  <c r="D1291" i="5"/>
  <c r="D1292" i="5"/>
  <c r="F1291" i="5"/>
  <c r="F1292" i="5"/>
  <c r="D1260" i="5"/>
  <c r="D1259" i="5"/>
  <c r="F1259" i="5"/>
  <c r="F1260" i="5"/>
  <c r="D1228" i="5"/>
  <c r="D1227" i="5"/>
  <c r="F1228" i="5"/>
  <c r="D1196" i="5"/>
  <c r="D1195" i="5"/>
  <c r="F1195" i="5"/>
  <c r="F1196" i="5"/>
  <c r="D1164" i="5"/>
  <c r="D1163" i="5"/>
  <c r="F1163" i="5"/>
  <c r="F1164" i="5"/>
  <c r="D1132" i="5"/>
  <c r="D1131" i="5"/>
  <c r="F1131" i="5"/>
  <c r="F1132" i="5"/>
  <c r="D1100" i="5"/>
  <c r="D1099" i="5"/>
  <c r="F1099" i="5"/>
  <c r="F1100" i="5"/>
  <c r="D1068" i="5"/>
  <c r="D1067" i="5"/>
  <c r="F1067" i="5"/>
  <c r="F1068" i="5"/>
  <c r="D1036" i="5"/>
  <c r="F1035" i="5"/>
  <c r="D1035" i="5"/>
  <c r="F1036" i="5"/>
  <c r="D1004" i="5"/>
  <c r="D1003" i="5"/>
  <c r="F1003" i="5"/>
  <c r="F1004" i="5"/>
  <c r="D971" i="5"/>
  <c r="D972" i="5"/>
  <c r="F971" i="5"/>
  <c r="F972" i="5"/>
  <c r="D939" i="5"/>
  <c r="D940" i="5"/>
  <c r="F939" i="5"/>
  <c r="F940" i="5"/>
  <c r="D907" i="5"/>
  <c r="D908" i="5"/>
  <c r="F907" i="5"/>
  <c r="F908" i="5"/>
  <c r="D875" i="5"/>
  <c r="D876" i="5"/>
  <c r="F875" i="5"/>
  <c r="F876" i="5"/>
  <c r="D843" i="5"/>
  <c r="D844" i="5"/>
  <c r="F843" i="5"/>
  <c r="F844" i="5"/>
  <c r="D811" i="5"/>
  <c r="D812" i="5"/>
  <c r="F811" i="5"/>
  <c r="F812" i="5"/>
  <c r="D779" i="5"/>
  <c r="D780" i="5"/>
  <c r="F779" i="5"/>
  <c r="F780" i="5"/>
  <c r="D747" i="5"/>
  <c r="D748" i="5"/>
  <c r="F747" i="5"/>
  <c r="F748" i="5"/>
  <c r="D715" i="5"/>
  <c r="D716" i="5"/>
  <c r="F715" i="5"/>
  <c r="F716" i="5"/>
  <c r="D683" i="5"/>
  <c r="D684" i="5"/>
  <c r="F683" i="5"/>
  <c r="F684" i="5"/>
  <c r="D651" i="5"/>
  <c r="D652" i="5"/>
  <c r="F651" i="5"/>
  <c r="F652" i="5"/>
  <c r="D619" i="5"/>
  <c r="D620" i="5"/>
  <c r="F619" i="5"/>
  <c r="F620" i="5"/>
  <c r="D587" i="5"/>
  <c r="D588" i="5"/>
  <c r="F587" i="5"/>
  <c r="F588" i="5"/>
  <c r="D555" i="5"/>
  <c r="D556" i="5"/>
  <c r="F555" i="5"/>
  <c r="F556" i="5"/>
  <c r="D523" i="5"/>
  <c r="D524" i="5"/>
  <c r="F523" i="5"/>
  <c r="F524" i="5"/>
  <c r="D492" i="5"/>
  <c r="D491" i="5"/>
  <c r="F491" i="5"/>
  <c r="F492" i="5"/>
  <c r="D460" i="5"/>
  <c r="D459" i="5"/>
  <c r="F459" i="5"/>
  <c r="F460" i="5"/>
  <c r="D428" i="5"/>
  <c r="F427" i="5"/>
  <c r="F428" i="5"/>
  <c r="D427" i="5"/>
  <c r="D396" i="5"/>
  <c r="D395" i="5"/>
  <c r="F395" i="5"/>
  <c r="F396" i="5"/>
  <c r="D364" i="5"/>
  <c r="D363" i="5"/>
  <c r="F363" i="5"/>
  <c r="F364" i="5"/>
  <c r="D332" i="5"/>
  <c r="D331" i="5"/>
  <c r="F331" i="5"/>
  <c r="F332" i="5"/>
  <c r="D300" i="5"/>
  <c r="D299" i="5"/>
  <c r="F299" i="5"/>
  <c r="F300" i="5"/>
  <c r="D268" i="5"/>
  <c r="D267" i="5"/>
  <c r="F267" i="5"/>
  <c r="F268" i="5"/>
  <c r="D196" i="5"/>
  <c r="D195" i="5"/>
  <c r="F195" i="5"/>
  <c r="F196" i="5"/>
  <c r="D1978" i="5"/>
  <c r="F1978" i="5"/>
  <c r="D1946" i="5"/>
  <c r="F1946" i="5"/>
  <c r="D1914" i="5"/>
  <c r="F1914" i="5"/>
  <c r="D1882" i="5"/>
  <c r="F1882" i="5"/>
  <c r="D1850" i="5"/>
  <c r="F1850" i="5"/>
  <c r="D1818" i="5"/>
  <c r="F1818" i="5"/>
  <c r="D1786" i="5"/>
  <c r="F1786" i="5"/>
  <c r="D1754" i="5"/>
  <c r="F1754" i="5"/>
  <c r="D1722" i="5"/>
  <c r="F1722" i="5"/>
  <c r="D1690" i="5"/>
  <c r="F1690" i="5"/>
  <c r="D1658" i="5"/>
  <c r="F1658" i="5"/>
  <c r="D1586" i="5"/>
  <c r="F1586" i="5"/>
  <c r="D1554" i="5"/>
  <c r="F1554" i="5"/>
  <c r="D1522" i="5"/>
  <c r="F1522" i="5"/>
  <c r="D1490" i="5"/>
  <c r="F1490" i="5"/>
  <c r="D1458" i="5"/>
  <c r="F1458" i="5"/>
  <c r="D1426" i="5"/>
  <c r="F1426" i="5"/>
  <c r="D1394" i="5"/>
  <c r="F1394" i="5"/>
  <c r="D1362" i="5"/>
  <c r="F1362" i="5"/>
  <c r="D1330" i="5"/>
  <c r="F1330" i="5"/>
  <c r="D1298" i="5"/>
  <c r="F1298" i="5"/>
  <c r="D1266" i="5"/>
  <c r="F1266" i="5"/>
  <c r="D1234" i="5"/>
  <c r="F1234" i="5"/>
  <c r="D1202" i="5"/>
  <c r="F1202" i="5"/>
  <c r="D1170" i="5"/>
  <c r="F1170" i="5"/>
  <c r="D1138" i="5"/>
  <c r="F1138" i="5"/>
  <c r="D1106" i="5"/>
  <c r="F1106" i="5"/>
  <c r="D1074" i="5"/>
  <c r="F1074" i="5"/>
  <c r="D1042" i="5"/>
  <c r="F1042" i="5"/>
  <c r="D978" i="5"/>
  <c r="F978" i="5"/>
  <c r="D946" i="5"/>
  <c r="F946" i="5"/>
  <c r="D914" i="5"/>
  <c r="F914" i="5"/>
  <c r="D818" i="5"/>
  <c r="F818" i="5"/>
  <c r="D786" i="5"/>
  <c r="F786" i="5"/>
  <c r="D754" i="5"/>
  <c r="F754" i="5"/>
  <c r="D722" i="5"/>
  <c r="F722" i="5"/>
  <c r="D690" i="5"/>
  <c r="F690" i="5"/>
  <c r="D658" i="5"/>
  <c r="F658" i="5"/>
  <c r="D626" i="5"/>
  <c r="F626" i="5"/>
  <c r="D594" i="5"/>
  <c r="F594" i="5"/>
  <c r="D562" i="5"/>
  <c r="F562" i="5"/>
  <c r="D530" i="5"/>
  <c r="F530" i="5"/>
  <c r="D498" i="5"/>
  <c r="F498" i="5"/>
  <c r="D466" i="5"/>
  <c r="F466" i="5"/>
  <c r="D434" i="5"/>
  <c r="F434" i="5"/>
  <c r="D402" i="5"/>
  <c r="F402" i="5"/>
  <c r="D370" i="5"/>
  <c r="F370" i="5"/>
  <c r="D338" i="5"/>
  <c r="F338" i="5"/>
  <c r="D314" i="5"/>
  <c r="F314" i="5"/>
  <c r="D282" i="5"/>
  <c r="F282" i="5"/>
  <c r="D258" i="5"/>
  <c r="F258" i="5"/>
  <c r="D234" i="5"/>
  <c r="F234" i="5"/>
  <c r="F210" i="5"/>
  <c r="D210" i="5"/>
  <c r="D186" i="5"/>
  <c r="F186" i="5"/>
  <c r="D138" i="5"/>
  <c r="F138" i="5"/>
  <c r="D114" i="5"/>
  <c r="F114" i="5"/>
  <c r="D90" i="5"/>
  <c r="F90" i="5"/>
  <c r="D66" i="5"/>
  <c r="F66" i="5"/>
  <c r="D42" i="5"/>
  <c r="F42" i="5"/>
  <c r="D18" i="5"/>
  <c r="F18" i="5"/>
  <c r="F1962" i="5"/>
  <c r="F1226" i="5"/>
  <c r="F58" i="5"/>
  <c r="D2026" i="5"/>
  <c r="F2026" i="5"/>
  <c r="D1994" i="5"/>
  <c r="F1994" i="5"/>
  <c r="D1930" i="5"/>
  <c r="F1930" i="5"/>
  <c r="D1898" i="5"/>
  <c r="F1898" i="5"/>
  <c r="D1866" i="5"/>
  <c r="F1866" i="5"/>
  <c r="D1834" i="5"/>
  <c r="F1834" i="5"/>
  <c r="D1802" i="5"/>
  <c r="F1802" i="5"/>
  <c r="D1770" i="5"/>
  <c r="F1770" i="5"/>
  <c r="D1738" i="5"/>
  <c r="F1738" i="5"/>
  <c r="D1706" i="5"/>
  <c r="F1706" i="5"/>
  <c r="D1674" i="5"/>
  <c r="F1674" i="5"/>
  <c r="D1642" i="5"/>
  <c r="F1642" i="5"/>
  <c r="D1626" i="5"/>
  <c r="F1626" i="5"/>
  <c r="D1602" i="5"/>
  <c r="F1602" i="5"/>
  <c r="D1570" i="5"/>
  <c r="F1570" i="5"/>
  <c r="D1538" i="5"/>
  <c r="F1538" i="5"/>
  <c r="D1506" i="5"/>
  <c r="F1506" i="5"/>
  <c r="D1474" i="5"/>
  <c r="F1474" i="5"/>
  <c r="D1378" i="5"/>
  <c r="F1378" i="5"/>
  <c r="D1346" i="5"/>
  <c r="F1346" i="5"/>
  <c r="D1314" i="5"/>
  <c r="F1314" i="5"/>
  <c r="D1282" i="5"/>
  <c r="F1282" i="5"/>
  <c r="D1250" i="5"/>
  <c r="F1250" i="5"/>
  <c r="D1218" i="5"/>
  <c r="F1218" i="5"/>
  <c r="D1186" i="5"/>
  <c r="F1186" i="5"/>
  <c r="D1154" i="5"/>
  <c r="F1154" i="5"/>
  <c r="D1122" i="5"/>
  <c r="F1122" i="5"/>
  <c r="D1090" i="5"/>
  <c r="F1090" i="5"/>
  <c r="D1058" i="5"/>
  <c r="F1058" i="5"/>
  <c r="D1026" i="5"/>
  <c r="F1026" i="5"/>
  <c r="D994" i="5"/>
  <c r="F994" i="5"/>
  <c r="D962" i="5"/>
  <c r="F962" i="5"/>
  <c r="D930" i="5"/>
  <c r="F930" i="5"/>
  <c r="D898" i="5"/>
  <c r="F898" i="5"/>
  <c r="D866" i="5"/>
  <c r="F866" i="5"/>
  <c r="D834" i="5"/>
  <c r="F834" i="5"/>
  <c r="D802" i="5"/>
  <c r="F802" i="5"/>
  <c r="D770" i="5"/>
  <c r="F770" i="5"/>
  <c r="D738" i="5"/>
  <c r="F738" i="5"/>
  <c r="D706" i="5"/>
  <c r="F706" i="5"/>
  <c r="D674" i="5"/>
  <c r="F674" i="5"/>
  <c r="D642" i="5"/>
  <c r="F642" i="5"/>
  <c r="D610" i="5"/>
  <c r="F610" i="5"/>
  <c r="D578" i="5"/>
  <c r="F578" i="5"/>
  <c r="D546" i="5"/>
  <c r="F546" i="5"/>
  <c r="D514" i="5"/>
  <c r="F514" i="5"/>
  <c r="D482" i="5"/>
  <c r="F482" i="5"/>
  <c r="D450" i="5"/>
  <c r="F450" i="5"/>
  <c r="D418" i="5"/>
  <c r="F418" i="5"/>
  <c r="D386" i="5"/>
  <c r="F386" i="5"/>
  <c r="D354" i="5"/>
  <c r="F354" i="5"/>
  <c r="D330" i="5"/>
  <c r="F330" i="5"/>
  <c r="D306" i="5"/>
  <c r="F306" i="5"/>
  <c r="D274" i="5"/>
  <c r="F274" i="5"/>
  <c r="D226" i="5"/>
  <c r="F226" i="5"/>
  <c r="D202" i="5"/>
  <c r="F202" i="5"/>
  <c r="D178" i="5"/>
  <c r="F178" i="5"/>
  <c r="D154" i="5"/>
  <c r="F154" i="5"/>
  <c r="D130" i="5"/>
  <c r="F130" i="5"/>
  <c r="D106" i="5"/>
  <c r="F106" i="5"/>
  <c r="D82" i="5"/>
  <c r="F82" i="5"/>
  <c r="D34" i="5"/>
  <c r="F34" i="5"/>
  <c r="D10" i="5"/>
  <c r="F10" i="5"/>
  <c r="F1578" i="5"/>
  <c r="F1146" i="5"/>
  <c r="D2018" i="5"/>
  <c r="F2018" i="5"/>
  <c r="D1986" i="5"/>
  <c r="F1986" i="5"/>
  <c r="D1954" i="5"/>
  <c r="F1954" i="5"/>
  <c r="D1922" i="5"/>
  <c r="F1922" i="5"/>
  <c r="D1890" i="5"/>
  <c r="F1890" i="5"/>
  <c r="D1858" i="5"/>
  <c r="F1858" i="5"/>
  <c r="D1826" i="5"/>
  <c r="F1826" i="5"/>
  <c r="D1794" i="5"/>
  <c r="F1794" i="5"/>
  <c r="D1762" i="5"/>
  <c r="F1762" i="5"/>
  <c r="D1730" i="5"/>
  <c r="F1730" i="5"/>
  <c r="D1698" i="5"/>
  <c r="F1698" i="5"/>
  <c r="D1666" i="5"/>
  <c r="F1666" i="5"/>
  <c r="D1634" i="5"/>
  <c r="F1634" i="5"/>
  <c r="D1618" i="5"/>
  <c r="F1618" i="5"/>
  <c r="D1594" i="5"/>
  <c r="F1594" i="5"/>
  <c r="D1562" i="5"/>
  <c r="F1562" i="5"/>
  <c r="D1498" i="5"/>
  <c r="F1498" i="5"/>
  <c r="D1466" i="5"/>
  <c r="F1466" i="5"/>
  <c r="D1434" i="5"/>
  <c r="F1434" i="5"/>
  <c r="D1402" i="5"/>
  <c r="F1402" i="5"/>
  <c r="D1370" i="5"/>
  <c r="F1370" i="5"/>
  <c r="D1338" i="5"/>
  <c r="F1338" i="5"/>
  <c r="D1306" i="5"/>
  <c r="F1306" i="5"/>
  <c r="D1274" i="5"/>
  <c r="F1274" i="5"/>
  <c r="D1242" i="5"/>
  <c r="F1242" i="5"/>
  <c r="D1210" i="5"/>
  <c r="F1210" i="5"/>
  <c r="D1178" i="5"/>
  <c r="F1178" i="5"/>
  <c r="D1114" i="5"/>
  <c r="F1114" i="5"/>
  <c r="D1082" i="5"/>
  <c r="F1082" i="5"/>
  <c r="D1050" i="5"/>
  <c r="F1050" i="5"/>
  <c r="D1018" i="5"/>
  <c r="F1018" i="5"/>
  <c r="D986" i="5"/>
  <c r="F986" i="5"/>
  <c r="D954" i="5"/>
  <c r="F954" i="5"/>
  <c r="D922" i="5"/>
  <c r="F922" i="5"/>
  <c r="D890" i="5"/>
  <c r="F890" i="5"/>
  <c r="D858" i="5"/>
  <c r="F858" i="5"/>
  <c r="D826" i="5"/>
  <c r="F826" i="5"/>
  <c r="D794" i="5"/>
  <c r="F794" i="5"/>
  <c r="D762" i="5"/>
  <c r="F762" i="5"/>
  <c r="D730" i="5"/>
  <c r="F730" i="5"/>
  <c r="D698" i="5"/>
  <c r="F698" i="5"/>
  <c r="D666" i="5"/>
  <c r="F666" i="5"/>
  <c r="D602" i="5"/>
  <c r="F602" i="5"/>
  <c r="D570" i="5"/>
  <c r="F570" i="5"/>
  <c r="D538" i="5"/>
  <c r="F538" i="5"/>
  <c r="D506" i="5"/>
  <c r="F506" i="5"/>
  <c r="D474" i="5"/>
  <c r="F474" i="5"/>
  <c r="D442" i="5"/>
  <c r="F442" i="5"/>
  <c r="D410" i="5"/>
  <c r="F410" i="5"/>
  <c r="D378" i="5"/>
  <c r="F378" i="5"/>
  <c r="D346" i="5"/>
  <c r="F346" i="5"/>
  <c r="D322" i="5"/>
  <c r="F322" i="5"/>
  <c r="D290" i="5"/>
  <c r="F290" i="5"/>
  <c r="D266" i="5"/>
  <c r="F266" i="5"/>
  <c r="D242" i="5"/>
  <c r="F242" i="5"/>
  <c r="D218" i="5"/>
  <c r="F218" i="5"/>
  <c r="D194" i="5"/>
  <c r="F194" i="5"/>
  <c r="D170" i="5"/>
  <c r="F170" i="5"/>
  <c r="D146" i="5"/>
  <c r="F146" i="5"/>
  <c r="D122" i="5"/>
  <c r="F122" i="5"/>
  <c r="D74" i="5"/>
  <c r="F74" i="5"/>
  <c r="D50" i="5"/>
  <c r="F50" i="5"/>
  <c r="D26" i="5"/>
  <c r="F26" i="5"/>
  <c r="D2034" i="5"/>
  <c r="F2034" i="5"/>
  <c r="D2002" i="5"/>
  <c r="F2002" i="5"/>
  <c r="D1970" i="5"/>
  <c r="F1970" i="5"/>
  <c r="D1938" i="5"/>
  <c r="F1938" i="5"/>
  <c r="D1906" i="5"/>
  <c r="F1906" i="5"/>
  <c r="D1874" i="5"/>
  <c r="F1874" i="5"/>
  <c r="D1842" i="5"/>
  <c r="F1842" i="5"/>
  <c r="D1810" i="5"/>
  <c r="F1810" i="5"/>
  <c r="D1778" i="5"/>
  <c r="F1778" i="5"/>
  <c r="D1746" i="5"/>
  <c r="F1746" i="5"/>
  <c r="D1714" i="5"/>
  <c r="F1714" i="5"/>
  <c r="D1682" i="5"/>
  <c r="F1682" i="5"/>
  <c r="D1650" i="5"/>
  <c r="F1650" i="5"/>
  <c r="D1610" i="5"/>
  <c r="F1610" i="5"/>
  <c r="D1546" i="5"/>
  <c r="F1546" i="5"/>
  <c r="D1514" i="5"/>
  <c r="F1514" i="5"/>
  <c r="D1482" i="5"/>
  <c r="F1482" i="5"/>
  <c r="D1450" i="5"/>
  <c r="F1450" i="5"/>
  <c r="D1418" i="5"/>
  <c r="F1418" i="5"/>
  <c r="D1386" i="5"/>
  <c r="F1386" i="5"/>
  <c r="D1354" i="5"/>
  <c r="F1354" i="5"/>
  <c r="D1322" i="5"/>
  <c r="F1322" i="5"/>
  <c r="D1290" i="5"/>
  <c r="F1290" i="5"/>
  <c r="D1258" i="5"/>
  <c r="F1258" i="5"/>
  <c r="D1194" i="5"/>
  <c r="F1194" i="5"/>
  <c r="D1162" i="5"/>
  <c r="F1162" i="5"/>
  <c r="D1130" i="5"/>
  <c r="F1130" i="5"/>
  <c r="D1098" i="5"/>
  <c r="F1098" i="5"/>
  <c r="D1066" i="5"/>
  <c r="F1066" i="5"/>
  <c r="D1034" i="5"/>
  <c r="F1034" i="5"/>
  <c r="D1002" i="5"/>
  <c r="F1002" i="5"/>
  <c r="D970" i="5"/>
  <c r="F970" i="5"/>
  <c r="D938" i="5"/>
  <c r="F938" i="5"/>
  <c r="D906" i="5"/>
  <c r="F906" i="5"/>
  <c r="D874" i="5"/>
  <c r="F874" i="5"/>
  <c r="D842" i="5"/>
  <c r="F842" i="5"/>
  <c r="D810" i="5"/>
  <c r="F810" i="5"/>
  <c r="D778" i="5"/>
  <c r="F778" i="5"/>
  <c r="D746" i="5"/>
  <c r="F746" i="5"/>
  <c r="D714" i="5"/>
  <c r="F714" i="5"/>
  <c r="D650" i="5"/>
  <c r="F650" i="5"/>
  <c r="D618" i="5"/>
  <c r="F618" i="5"/>
  <c r="D586" i="5"/>
  <c r="F586" i="5"/>
  <c r="D554" i="5"/>
  <c r="F554" i="5"/>
  <c r="D522" i="5"/>
  <c r="F522" i="5"/>
  <c r="D458" i="5"/>
  <c r="F458" i="5"/>
  <c r="D426" i="5"/>
  <c r="F426" i="5"/>
  <c r="D394" i="5"/>
  <c r="F394" i="5"/>
  <c r="D362" i="5"/>
  <c r="F362" i="5"/>
  <c r="D298" i="5"/>
  <c r="F298" i="5"/>
  <c r="F2010" i="5"/>
  <c r="F1010" i="5"/>
  <c r="F1410" i="5"/>
  <c r="F490" i="5"/>
  <c r="F1442" i="5"/>
  <c r="F882" i="5"/>
  <c r="F682" i="5"/>
  <c r="F634" i="5"/>
  <c r="F162" i="5"/>
  <c r="D2032" i="5"/>
  <c r="D2031" i="5"/>
  <c r="F2031" i="5"/>
  <c r="D2039" i="5"/>
  <c r="F2040" i="5"/>
  <c r="D2040" i="5"/>
  <c r="D2016" i="5"/>
  <c r="D2015" i="5"/>
  <c r="F2015" i="5"/>
  <c r="F2016" i="5"/>
  <c r="D2007" i="5"/>
  <c r="D2008" i="5"/>
  <c r="F2007" i="5"/>
  <c r="F2008" i="5"/>
  <c r="D2024" i="5"/>
  <c r="F2024" i="5"/>
  <c r="F2023" i="5"/>
  <c r="D2000" i="5"/>
  <c r="D1999" i="5"/>
  <c r="F1999" i="5"/>
  <c r="F2000" i="5"/>
  <c r="F2039" i="5"/>
  <c r="D2033" i="5"/>
  <c r="F2033" i="5"/>
  <c r="D2025" i="5"/>
  <c r="F2025" i="5"/>
  <c r="D2017" i="5"/>
  <c r="F2017" i="5"/>
  <c r="D2009" i="5"/>
  <c r="F2009" i="5"/>
  <c r="D1993" i="5"/>
  <c r="F1993" i="5"/>
  <c r="D1977" i="5"/>
  <c r="F1977" i="5"/>
  <c r="D1969" i="5"/>
  <c r="F1969" i="5"/>
  <c r="D1961" i="5"/>
  <c r="F1961" i="5"/>
  <c r="D1953" i="5"/>
  <c r="F1953" i="5"/>
  <c r="D1945" i="5"/>
  <c r="F1945" i="5"/>
  <c r="D1937" i="5"/>
  <c r="F1937" i="5"/>
  <c r="D1929" i="5"/>
  <c r="F1929" i="5"/>
  <c r="D1913" i="5"/>
  <c r="F1913" i="5"/>
  <c r="D1905" i="5"/>
  <c r="F1905" i="5"/>
  <c r="D1897" i="5"/>
  <c r="F1897" i="5"/>
  <c r="D1889" i="5"/>
  <c r="F1889" i="5"/>
  <c r="D1881" i="5"/>
  <c r="F1881" i="5"/>
  <c r="D1873" i="5"/>
  <c r="F1873" i="5"/>
  <c r="D1865" i="5"/>
  <c r="F1865" i="5"/>
  <c r="D1857" i="5"/>
  <c r="F1857" i="5"/>
  <c r="D1841" i="5"/>
  <c r="F1841" i="5"/>
  <c r="D1833" i="5"/>
  <c r="F1833" i="5"/>
  <c r="D1825" i="5"/>
  <c r="F1825" i="5"/>
  <c r="D1817" i="5"/>
  <c r="F1817" i="5"/>
  <c r="D1809" i="5"/>
  <c r="F1809" i="5"/>
  <c r="D1801" i="5"/>
  <c r="F1801" i="5"/>
  <c r="D1793" i="5"/>
  <c r="F1793" i="5"/>
  <c r="D1785" i="5"/>
  <c r="F1785" i="5"/>
  <c r="D1777" i="5"/>
  <c r="F1777" i="5"/>
  <c r="D1769" i="5"/>
  <c r="F1769" i="5"/>
  <c r="D1753" i="5"/>
  <c r="F1753" i="5"/>
  <c r="F1745" i="5"/>
  <c r="D1745" i="5"/>
  <c r="D1737" i="5"/>
  <c r="F1737" i="5"/>
  <c r="D1729" i="5"/>
  <c r="F1729" i="5"/>
  <c r="D1713" i="5"/>
  <c r="F1713" i="5"/>
  <c r="D1705" i="5"/>
  <c r="F1705" i="5"/>
  <c r="D1697" i="5"/>
  <c r="F1697" i="5"/>
  <c r="D1689" i="5"/>
  <c r="F1689" i="5"/>
  <c r="D1681" i="5"/>
  <c r="F1681" i="5"/>
  <c r="D1673" i="5"/>
  <c r="F1673" i="5"/>
  <c r="D1665" i="5"/>
  <c r="F1665" i="5"/>
  <c r="D1649" i="5"/>
  <c r="F1649" i="5"/>
  <c r="D1641" i="5"/>
  <c r="F1641" i="5"/>
  <c r="D1633" i="5"/>
  <c r="F1633" i="5"/>
  <c r="D1625" i="5"/>
  <c r="F1625" i="5"/>
  <c r="D1609" i="5"/>
  <c r="F1609" i="5"/>
  <c r="D1601" i="5"/>
  <c r="F1601" i="5"/>
  <c r="F1593" i="5"/>
  <c r="D1593" i="5"/>
  <c r="D1585" i="5"/>
  <c r="F1585" i="5"/>
  <c r="D1577" i="5"/>
  <c r="F1577" i="5"/>
  <c r="D1569" i="5"/>
  <c r="F1569" i="5"/>
  <c r="D1561" i="5"/>
  <c r="F1561" i="5"/>
  <c r="D1553" i="5"/>
  <c r="F1553" i="5"/>
  <c r="D1545" i="5"/>
  <c r="F1545" i="5"/>
  <c r="D1537" i="5"/>
  <c r="F1537" i="5"/>
  <c r="D1521" i="5"/>
  <c r="F1521" i="5"/>
  <c r="D1513" i="5"/>
  <c r="F1513" i="5"/>
  <c r="D1505" i="5"/>
  <c r="F1505" i="5"/>
  <c r="D1497" i="5"/>
  <c r="F1497" i="5"/>
  <c r="D1481" i="5"/>
  <c r="F1481" i="5"/>
  <c r="D1473" i="5"/>
  <c r="F1473" i="5"/>
  <c r="D1465" i="5"/>
  <c r="F1465" i="5"/>
  <c r="D1457" i="5"/>
  <c r="F1457" i="5"/>
  <c r="D1449" i="5"/>
  <c r="F1449" i="5"/>
  <c r="D1441" i="5"/>
  <c r="F1441" i="5"/>
  <c r="D1433" i="5"/>
  <c r="F1433" i="5"/>
  <c r="D1425" i="5"/>
  <c r="F1425" i="5"/>
  <c r="D1417" i="5"/>
  <c r="F1417" i="5"/>
  <c r="D1409" i="5"/>
  <c r="F1409" i="5"/>
  <c r="D1401" i="5"/>
  <c r="F1401" i="5"/>
  <c r="D1393" i="5"/>
  <c r="F1393" i="5"/>
  <c r="D1385" i="5"/>
  <c r="F1385" i="5"/>
  <c r="D1377" i="5"/>
  <c r="F1377" i="5"/>
  <c r="D1369" i="5"/>
  <c r="F1369" i="5"/>
  <c r="D1361" i="5"/>
  <c r="F1361" i="5"/>
  <c r="D1353" i="5"/>
  <c r="F1353" i="5"/>
  <c r="D1345" i="5"/>
  <c r="F1345" i="5"/>
  <c r="D1337" i="5"/>
  <c r="F1337" i="5"/>
  <c r="D1329" i="5"/>
  <c r="F1329" i="5"/>
  <c r="D1321" i="5"/>
  <c r="F1321" i="5"/>
  <c r="D1313" i="5"/>
  <c r="F1313" i="5"/>
  <c r="D1305" i="5"/>
  <c r="F1305" i="5"/>
  <c r="D1297" i="5"/>
  <c r="F1297" i="5"/>
  <c r="D1289" i="5"/>
  <c r="F1289" i="5"/>
  <c r="D1281" i="5"/>
  <c r="F1281" i="5"/>
  <c r="D1273" i="5"/>
  <c r="F1273" i="5"/>
  <c r="D1265" i="5"/>
  <c r="F1265" i="5"/>
  <c r="D1257" i="5"/>
  <c r="F1257" i="5"/>
  <c r="D1249" i="5"/>
  <c r="F1249" i="5"/>
  <c r="D1241" i="5"/>
  <c r="F1241" i="5"/>
  <c r="D1233" i="5"/>
  <c r="F1233" i="5"/>
  <c r="D1225" i="5"/>
  <c r="F1225" i="5"/>
  <c r="D1209" i="5"/>
  <c r="F1209" i="5"/>
  <c r="D1201" i="5"/>
  <c r="F1201" i="5"/>
  <c r="D1193" i="5"/>
  <c r="F1193" i="5"/>
  <c r="D1185" i="5"/>
  <c r="F1185" i="5"/>
  <c r="D1177" i="5"/>
  <c r="F1177" i="5"/>
  <c r="D1169" i="5"/>
  <c r="F1169" i="5"/>
  <c r="D1161" i="5"/>
  <c r="F1161" i="5"/>
  <c r="D1153" i="5"/>
  <c r="F1153" i="5"/>
  <c r="D1145" i="5"/>
  <c r="F1145" i="5"/>
  <c r="D1129" i="5"/>
  <c r="F1129" i="5"/>
  <c r="D1121" i="5"/>
  <c r="F1121" i="5"/>
  <c r="D1113" i="5"/>
  <c r="F1113" i="5"/>
  <c r="D1081" i="5"/>
  <c r="F1081" i="5"/>
  <c r="D1049" i="5"/>
  <c r="F1049" i="5"/>
  <c r="D1017" i="5"/>
  <c r="F1017" i="5"/>
  <c r="D1009" i="5"/>
  <c r="F1009" i="5"/>
  <c r="D993" i="5"/>
  <c r="F993" i="5"/>
  <c r="D985" i="5"/>
  <c r="F985" i="5"/>
  <c r="D969" i="5"/>
  <c r="F969" i="5"/>
  <c r="D953" i="5"/>
  <c r="F953" i="5"/>
  <c r="D921" i="5"/>
  <c r="F921" i="5"/>
  <c r="D913" i="5"/>
  <c r="F913" i="5"/>
  <c r="D889" i="5"/>
  <c r="F889" i="5"/>
  <c r="D873" i="5"/>
  <c r="F873" i="5"/>
  <c r="D857" i="5"/>
  <c r="F857" i="5"/>
  <c r="D833" i="5"/>
  <c r="F833" i="5"/>
  <c r="D793" i="5"/>
  <c r="F793" i="5"/>
  <c r="D761" i="5"/>
  <c r="F761" i="5"/>
  <c r="D753" i="5"/>
  <c r="F753" i="5"/>
  <c r="D737" i="5"/>
  <c r="F737" i="5"/>
  <c r="D729" i="5"/>
  <c r="F729" i="5"/>
  <c r="D697" i="5"/>
  <c r="F697" i="5"/>
  <c r="D665" i="5"/>
  <c r="F665" i="5"/>
  <c r="D657" i="5"/>
  <c r="F657" i="5"/>
  <c r="D633" i="5"/>
  <c r="F633" i="5"/>
  <c r="D617" i="5"/>
  <c r="F617" i="5"/>
  <c r="D601" i="5"/>
  <c r="F601" i="5"/>
  <c r="D577" i="5"/>
  <c r="F577" i="5"/>
  <c r="D569" i="5"/>
  <c r="F569" i="5"/>
  <c r="D537" i="5"/>
  <c r="F537" i="5"/>
  <c r="D505" i="5"/>
  <c r="F505" i="5"/>
  <c r="D497" i="5"/>
  <c r="F497" i="5"/>
  <c r="D489" i="5"/>
  <c r="F489" i="5"/>
  <c r="D473" i="5"/>
  <c r="F473" i="5"/>
  <c r="D441" i="5"/>
  <c r="F441" i="5"/>
  <c r="D433" i="5"/>
  <c r="F433" i="5"/>
  <c r="D425" i="5"/>
  <c r="F425" i="5"/>
  <c r="D409" i="5"/>
  <c r="F409" i="5"/>
  <c r="D377" i="5"/>
  <c r="F377" i="5"/>
  <c r="D369" i="5"/>
  <c r="F369" i="5"/>
  <c r="D361" i="5"/>
  <c r="F361" i="5"/>
  <c r="D345" i="5"/>
  <c r="F345" i="5"/>
  <c r="D313" i="5"/>
  <c r="F313" i="5"/>
  <c r="D297" i="5"/>
  <c r="F297" i="5"/>
  <c r="D273" i="5"/>
  <c r="F273" i="5"/>
  <c r="D265" i="5"/>
  <c r="F265" i="5"/>
  <c r="F2022" i="5"/>
  <c r="F1950" i="5"/>
  <c r="F1934" i="5"/>
  <c r="F1814" i="5"/>
  <c r="F1694" i="5"/>
  <c r="F1678" i="5"/>
  <c r="F1558" i="5"/>
  <c r="F1438" i="5"/>
  <c r="F1422" i="5"/>
  <c r="F1383" i="5"/>
  <c r="F1302" i="5"/>
  <c r="F1207" i="5"/>
  <c r="F1182" i="5"/>
  <c r="F1166" i="5"/>
  <c r="F1065" i="5"/>
  <c r="F961" i="5"/>
  <c r="F945" i="5"/>
  <c r="F929" i="5"/>
  <c r="F894" i="5"/>
  <c r="F862" i="5"/>
  <c r="F758" i="5"/>
  <c r="F726" i="5"/>
  <c r="F710" i="5"/>
  <c r="F678" i="5"/>
  <c r="F641" i="5"/>
  <c r="F609" i="5"/>
  <c r="F542" i="5"/>
  <c r="F465" i="5"/>
  <c r="F281" i="5"/>
  <c r="D1799" i="5"/>
  <c r="D1657" i="5"/>
  <c r="D1529" i="5"/>
  <c r="D1489" i="5"/>
  <c r="D1089" i="5"/>
  <c r="D1968" i="5"/>
  <c r="D1967" i="5"/>
  <c r="F1968" i="5"/>
  <c r="F1967" i="5"/>
  <c r="D1952" i="5"/>
  <c r="D1951" i="5"/>
  <c r="F1952" i="5"/>
  <c r="D1936" i="5"/>
  <c r="D1935" i="5"/>
  <c r="F1936" i="5"/>
  <c r="F1935" i="5"/>
  <c r="D1919" i="5"/>
  <c r="F1920" i="5"/>
  <c r="D1904" i="5"/>
  <c r="F1904" i="5"/>
  <c r="F1903" i="5"/>
  <c r="D1903" i="5"/>
  <c r="D1888" i="5"/>
  <c r="D1887" i="5"/>
  <c r="F1888" i="5"/>
  <c r="D1872" i="5"/>
  <c r="D1871" i="5"/>
  <c r="F1872" i="5"/>
  <c r="F1871" i="5"/>
  <c r="D1855" i="5"/>
  <c r="F1856" i="5"/>
  <c r="D1856" i="5"/>
  <c r="D1840" i="5"/>
  <c r="D1839" i="5"/>
  <c r="F1840" i="5"/>
  <c r="F1839" i="5"/>
  <c r="D1824" i="5"/>
  <c r="F1824" i="5"/>
  <c r="D1823" i="5"/>
  <c r="D1808" i="5"/>
  <c r="D1807" i="5"/>
  <c r="F1808" i="5"/>
  <c r="F1807" i="5"/>
  <c r="D1791" i="5"/>
  <c r="F1792" i="5"/>
  <c r="D1792" i="5"/>
  <c r="D1776" i="5"/>
  <c r="F1776" i="5"/>
  <c r="D1775" i="5"/>
  <c r="F1775" i="5"/>
  <c r="D1760" i="5"/>
  <c r="D1759" i="5"/>
  <c r="F1760" i="5"/>
  <c r="D1744" i="5"/>
  <c r="D1743" i="5"/>
  <c r="F1744" i="5"/>
  <c r="F1743" i="5"/>
  <c r="D1727" i="5"/>
  <c r="D1728" i="5"/>
  <c r="F1728" i="5"/>
  <c r="D1712" i="5"/>
  <c r="F1712" i="5"/>
  <c r="F1711" i="5"/>
  <c r="D1711" i="5"/>
  <c r="D1696" i="5"/>
  <c r="F1696" i="5"/>
  <c r="D1680" i="5"/>
  <c r="D1679" i="5"/>
  <c r="F1680" i="5"/>
  <c r="F1679" i="5"/>
  <c r="D1663" i="5"/>
  <c r="D1664" i="5"/>
  <c r="F1664" i="5"/>
  <c r="D1648" i="5"/>
  <c r="F1648" i="5"/>
  <c r="F1647" i="5"/>
  <c r="D1632" i="5"/>
  <c r="F1632" i="5"/>
  <c r="D1631" i="5"/>
  <c r="D1616" i="5"/>
  <c r="D1615" i="5"/>
  <c r="F1616" i="5"/>
  <c r="F1615" i="5"/>
  <c r="D1599" i="5"/>
  <c r="D1600" i="5"/>
  <c r="F1600" i="5"/>
  <c r="D1584" i="5"/>
  <c r="D1583" i="5"/>
  <c r="F1584" i="5"/>
  <c r="F1583" i="5"/>
  <c r="D1568" i="5"/>
  <c r="D1567" i="5"/>
  <c r="F1568" i="5"/>
  <c r="D1552" i="5"/>
  <c r="D1551" i="5"/>
  <c r="F1552" i="5"/>
  <c r="F1551" i="5"/>
  <c r="D1535" i="5"/>
  <c r="D1536" i="5"/>
  <c r="F1536" i="5"/>
  <c r="D1520" i="5"/>
  <c r="D1519" i="5"/>
  <c r="F1520" i="5"/>
  <c r="F1519" i="5"/>
  <c r="D1504" i="5"/>
  <c r="D1503" i="5"/>
  <c r="F1504" i="5"/>
  <c r="D1488" i="5"/>
  <c r="D1487" i="5"/>
  <c r="F1488" i="5"/>
  <c r="F1487" i="5"/>
  <c r="D1471" i="5"/>
  <c r="D1472" i="5"/>
  <c r="F1472" i="5"/>
  <c r="D1456" i="5"/>
  <c r="F1456" i="5"/>
  <c r="F1455" i="5"/>
  <c r="D1440" i="5"/>
  <c r="D1439" i="5"/>
  <c r="F1440" i="5"/>
  <c r="D1424" i="5"/>
  <c r="D1423" i="5"/>
  <c r="F1424" i="5"/>
  <c r="F1423" i="5"/>
  <c r="D1407" i="5"/>
  <c r="D1408" i="5"/>
  <c r="F1408" i="5"/>
  <c r="D1392" i="5"/>
  <c r="D1391" i="5"/>
  <c r="F1392" i="5"/>
  <c r="F1391" i="5"/>
  <c r="D1376" i="5"/>
  <c r="D1375" i="5"/>
  <c r="F1376" i="5"/>
  <c r="D1360" i="5"/>
  <c r="D1359" i="5"/>
  <c r="F1360" i="5"/>
  <c r="F1359" i="5"/>
  <c r="D1343" i="5"/>
  <c r="F1344" i="5"/>
  <c r="D1328" i="5"/>
  <c r="D1327" i="5"/>
  <c r="F1328" i="5"/>
  <c r="F1327" i="5"/>
  <c r="D1312" i="5"/>
  <c r="D1311" i="5"/>
  <c r="F1312" i="5"/>
  <c r="D1296" i="5"/>
  <c r="D1295" i="5"/>
  <c r="F1296" i="5"/>
  <c r="F1295" i="5"/>
  <c r="D1279" i="5"/>
  <c r="F1280" i="5"/>
  <c r="D1263" i="5"/>
  <c r="D1264" i="5"/>
  <c r="F1264" i="5"/>
  <c r="F1263" i="5"/>
  <c r="D1247" i="5"/>
  <c r="D1248" i="5"/>
  <c r="F1248" i="5"/>
  <c r="D1231" i="5"/>
  <c r="D1232" i="5"/>
  <c r="F1232" i="5"/>
  <c r="F1231" i="5"/>
  <c r="D1215" i="5"/>
  <c r="D1216" i="5"/>
  <c r="F1216" i="5"/>
  <c r="D1199" i="5"/>
  <c r="D1200" i="5"/>
  <c r="F1200" i="5"/>
  <c r="F1199" i="5"/>
  <c r="D1183" i="5"/>
  <c r="D1184" i="5"/>
  <c r="F1184" i="5"/>
  <c r="D1167" i="5"/>
  <c r="D1168" i="5"/>
  <c r="F1168" i="5"/>
  <c r="F1167" i="5"/>
  <c r="D1151" i="5"/>
  <c r="D1152" i="5"/>
  <c r="F1152" i="5"/>
  <c r="D1135" i="5"/>
  <c r="D1136" i="5"/>
  <c r="F1136" i="5"/>
  <c r="F1135" i="5"/>
  <c r="D1119" i="5"/>
  <c r="D1120" i="5"/>
  <c r="F1120" i="5"/>
  <c r="D1103" i="5"/>
  <c r="D1104" i="5"/>
  <c r="F1103" i="5"/>
  <c r="F1104" i="5"/>
  <c r="D1087" i="5"/>
  <c r="D1088" i="5"/>
  <c r="F1087" i="5"/>
  <c r="F1088" i="5"/>
  <c r="D1071" i="5"/>
  <c r="F1071" i="5"/>
  <c r="D1072" i="5"/>
  <c r="D1055" i="5"/>
  <c r="D1056" i="5"/>
  <c r="F1055" i="5"/>
  <c r="D1039" i="5"/>
  <c r="D1040" i="5"/>
  <c r="F1039" i="5"/>
  <c r="D1023" i="5"/>
  <c r="D1024" i="5"/>
  <c r="F1023" i="5"/>
  <c r="D1007" i="5"/>
  <c r="D1008" i="5"/>
  <c r="F1007" i="5"/>
  <c r="F1008" i="5"/>
  <c r="D991" i="5"/>
  <c r="D992" i="5"/>
  <c r="F991" i="5"/>
  <c r="D975" i="5"/>
  <c r="F975" i="5"/>
  <c r="D976" i="5"/>
  <c r="D959" i="5"/>
  <c r="D960" i="5"/>
  <c r="F959" i="5"/>
  <c r="D943" i="5"/>
  <c r="F943" i="5"/>
  <c r="D944" i="5"/>
  <c r="D927" i="5"/>
  <c r="D928" i="5"/>
  <c r="F927" i="5"/>
  <c r="F928" i="5"/>
  <c r="D911" i="5"/>
  <c r="F911" i="5"/>
  <c r="D895" i="5"/>
  <c r="D896" i="5"/>
  <c r="F895" i="5"/>
  <c r="D879" i="5"/>
  <c r="F879" i="5"/>
  <c r="D880" i="5"/>
  <c r="D863" i="5"/>
  <c r="D864" i="5"/>
  <c r="F863" i="5"/>
  <c r="D847" i="5"/>
  <c r="F847" i="5"/>
  <c r="D848" i="5"/>
  <c r="F848" i="5"/>
  <c r="D831" i="5"/>
  <c r="D832" i="5"/>
  <c r="F831" i="5"/>
  <c r="F832" i="5"/>
  <c r="D815" i="5"/>
  <c r="D816" i="5"/>
  <c r="F815" i="5"/>
  <c r="D799" i="5"/>
  <c r="D800" i="5"/>
  <c r="F799" i="5"/>
  <c r="D783" i="5"/>
  <c r="D784" i="5"/>
  <c r="F783" i="5"/>
  <c r="D767" i="5"/>
  <c r="D768" i="5"/>
  <c r="F767" i="5"/>
  <c r="D751" i="5"/>
  <c r="D752" i="5"/>
  <c r="F751" i="5"/>
  <c r="F752" i="5"/>
  <c r="D735" i="5"/>
  <c r="D736" i="5"/>
  <c r="F735" i="5"/>
  <c r="D719" i="5"/>
  <c r="D720" i="5"/>
  <c r="F719" i="5"/>
  <c r="D703" i="5"/>
  <c r="D704" i="5"/>
  <c r="F703" i="5"/>
  <c r="D687" i="5"/>
  <c r="F687" i="5"/>
  <c r="D688" i="5"/>
  <c r="D672" i="5"/>
  <c r="D671" i="5"/>
  <c r="F671" i="5"/>
  <c r="F672" i="5"/>
  <c r="D656" i="5"/>
  <c r="D655" i="5"/>
  <c r="F655" i="5"/>
  <c r="D640" i="5"/>
  <c r="D639" i="5"/>
  <c r="F639" i="5"/>
  <c r="D623" i="5"/>
  <c r="D624" i="5"/>
  <c r="F623" i="5"/>
  <c r="D608" i="5"/>
  <c r="D607" i="5"/>
  <c r="F607" i="5"/>
  <c r="D591" i="5"/>
  <c r="D592" i="5"/>
  <c r="F591" i="5"/>
  <c r="F592" i="5"/>
  <c r="D576" i="5"/>
  <c r="D575" i="5"/>
  <c r="F575" i="5"/>
  <c r="F576" i="5"/>
  <c r="D559" i="5"/>
  <c r="D560" i="5"/>
  <c r="F559" i="5"/>
  <c r="D544" i="5"/>
  <c r="D543" i="5"/>
  <c r="F543" i="5"/>
  <c r="D528" i="5"/>
  <c r="D527" i="5"/>
  <c r="F527" i="5"/>
  <c r="F528" i="5"/>
  <c r="D512" i="5"/>
  <c r="D511" i="5"/>
  <c r="F511" i="5"/>
  <c r="F512" i="5"/>
  <c r="D495" i="5"/>
  <c r="F495" i="5"/>
  <c r="F496" i="5"/>
  <c r="D480" i="5"/>
  <c r="F479" i="5"/>
  <c r="F480" i="5"/>
  <c r="D479" i="5"/>
  <c r="D464" i="5"/>
  <c r="D463" i="5"/>
  <c r="F463" i="5"/>
  <c r="F464" i="5"/>
  <c r="D448" i="5"/>
  <c r="D447" i="5"/>
  <c r="F447" i="5"/>
  <c r="F448" i="5"/>
  <c r="D432" i="5"/>
  <c r="D431" i="5"/>
  <c r="F431" i="5"/>
  <c r="F432" i="5"/>
  <c r="D416" i="5"/>
  <c r="D415" i="5"/>
  <c r="F415" i="5"/>
  <c r="F416" i="5"/>
  <c r="D400" i="5"/>
  <c r="D399" i="5"/>
  <c r="F399" i="5"/>
  <c r="F400" i="5"/>
  <c r="D384" i="5"/>
  <c r="D383" i="5"/>
  <c r="F383" i="5"/>
  <c r="F384" i="5"/>
  <c r="D368" i="5"/>
  <c r="D367" i="5"/>
  <c r="F367" i="5"/>
  <c r="F368" i="5"/>
  <c r="D352" i="5"/>
  <c r="F351" i="5"/>
  <c r="F352" i="5"/>
  <c r="D351" i="5"/>
  <c r="D336" i="5"/>
  <c r="D335" i="5"/>
  <c r="F335" i="5"/>
  <c r="F336" i="5"/>
  <c r="F1407" i="5"/>
  <c r="F1024" i="5"/>
  <c r="F976" i="5"/>
  <c r="D1920" i="5"/>
  <c r="D1647" i="5"/>
  <c r="D1288" i="5"/>
  <c r="D1998" i="5"/>
  <c r="F1998" i="5"/>
  <c r="D1958" i="5"/>
  <c r="F1958" i="5"/>
  <c r="D1926" i="5"/>
  <c r="F1926" i="5"/>
  <c r="D1894" i="5"/>
  <c r="F1894" i="5"/>
  <c r="D1862" i="5"/>
  <c r="F1862" i="5"/>
  <c r="D1830" i="5"/>
  <c r="F1830" i="5"/>
  <c r="D1798" i="5"/>
  <c r="F1798" i="5"/>
  <c r="D1766" i="5"/>
  <c r="F1766" i="5"/>
  <c r="D1734" i="5"/>
  <c r="F1734" i="5"/>
  <c r="D1102" i="5"/>
  <c r="F1102" i="5"/>
  <c r="D1070" i="5"/>
  <c r="F1070" i="5"/>
  <c r="D1038" i="5"/>
  <c r="F1038" i="5"/>
  <c r="D1022" i="5"/>
  <c r="F1022" i="5"/>
  <c r="D1006" i="5"/>
  <c r="F1006" i="5"/>
  <c r="D974" i="5"/>
  <c r="F974" i="5"/>
  <c r="D942" i="5"/>
  <c r="F942" i="5"/>
  <c r="D902" i="5"/>
  <c r="F902" i="5"/>
  <c r="D886" i="5"/>
  <c r="F886" i="5"/>
  <c r="D806" i="5"/>
  <c r="F806" i="5"/>
  <c r="D790" i="5"/>
  <c r="F790" i="5"/>
  <c r="D646" i="5"/>
  <c r="F646" i="5"/>
  <c r="D630" i="5"/>
  <c r="F630" i="5"/>
  <c r="D510" i="5"/>
  <c r="F510" i="5"/>
  <c r="D446" i="5"/>
  <c r="F446" i="5"/>
  <c r="D382" i="5"/>
  <c r="F382" i="5"/>
  <c r="D374" i="5"/>
  <c r="F374" i="5"/>
  <c r="D358" i="5"/>
  <c r="F358" i="5"/>
  <c r="D342" i="5"/>
  <c r="F342" i="5"/>
  <c r="D326" i="5"/>
  <c r="F326" i="5"/>
  <c r="D310" i="5"/>
  <c r="F311" i="5"/>
  <c r="D311" i="5"/>
  <c r="D294" i="5"/>
  <c r="F295" i="5"/>
  <c r="F2030" i="5"/>
  <c r="F1984" i="5"/>
  <c r="F1918" i="5"/>
  <c r="F1902" i="5"/>
  <c r="F1863" i="5"/>
  <c r="F1823" i="5"/>
  <c r="F1782" i="5"/>
  <c r="F1662" i="5"/>
  <c r="F1646" i="5"/>
  <c r="F1567" i="5"/>
  <c r="F1526" i="5"/>
  <c r="F1406" i="5"/>
  <c r="F1390" i="5"/>
  <c r="F1311" i="5"/>
  <c r="F1270" i="5"/>
  <c r="F1150" i="5"/>
  <c r="F1134" i="5"/>
  <c r="F1094" i="5"/>
  <c r="F1073" i="5"/>
  <c r="F1056" i="5"/>
  <c r="F1040" i="5"/>
  <c r="F905" i="5"/>
  <c r="F854" i="5"/>
  <c r="F841" i="5"/>
  <c r="F822" i="5"/>
  <c r="F769" i="5"/>
  <c r="F736" i="5"/>
  <c r="F721" i="5"/>
  <c r="F704" i="5"/>
  <c r="F688" i="5"/>
  <c r="F494" i="5"/>
  <c r="F457" i="5"/>
  <c r="F417" i="5"/>
  <c r="F398" i="5"/>
  <c r="F321" i="5"/>
  <c r="F289" i="5"/>
  <c r="D1287" i="5"/>
  <c r="D496" i="5"/>
  <c r="D1991" i="5"/>
  <c r="D1992" i="5"/>
  <c r="D1975" i="5"/>
  <c r="D1976" i="5"/>
  <c r="F1976" i="5"/>
  <c r="D1960" i="5"/>
  <c r="F1960" i="5"/>
  <c r="D1943" i="5"/>
  <c r="D1944" i="5"/>
  <c r="F1944" i="5"/>
  <c r="F1928" i="5"/>
  <c r="D1928" i="5"/>
  <c r="D1911" i="5"/>
  <c r="D1912" i="5"/>
  <c r="F1912" i="5"/>
  <c r="D1896" i="5"/>
  <c r="F1896" i="5"/>
  <c r="D1879" i="5"/>
  <c r="D1880" i="5"/>
  <c r="F1880" i="5"/>
  <c r="D1863" i="5"/>
  <c r="F1864" i="5"/>
  <c r="D1847" i="5"/>
  <c r="D1848" i="5"/>
  <c r="F1848" i="5"/>
  <c r="D1832" i="5"/>
  <c r="F1832" i="5"/>
  <c r="D1815" i="5"/>
  <c r="D1816" i="5"/>
  <c r="F1816" i="5"/>
  <c r="D1783" i="5"/>
  <c r="D1784" i="5"/>
  <c r="F1784" i="5"/>
  <c r="D1768" i="5"/>
  <c r="D1767" i="5"/>
  <c r="F1768" i="5"/>
  <c r="D1751" i="5"/>
  <c r="D1752" i="5"/>
  <c r="F1752" i="5"/>
  <c r="D1735" i="5"/>
  <c r="D1736" i="5"/>
  <c r="F1736" i="5"/>
  <c r="D1719" i="5"/>
  <c r="F1720" i="5"/>
  <c r="D1704" i="5"/>
  <c r="D1703" i="5"/>
  <c r="F1704" i="5"/>
  <c r="D1687" i="5"/>
  <c r="D1688" i="5"/>
  <c r="F1688" i="5"/>
  <c r="D1672" i="5"/>
  <c r="F1672" i="5"/>
  <c r="D1671" i="5"/>
  <c r="D1655" i="5"/>
  <c r="D1656" i="5"/>
  <c r="F1656" i="5"/>
  <c r="D1640" i="5"/>
  <c r="F1640" i="5"/>
  <c r="D1623" i="5"/>
  <c r="D1624" i="5"/>
  <c r="F1624" i="5"/>
  <c r="D1607" i="5"/>
  <c r="D1608" i="5"/>
  <c r="F1608" i="5"/>
  <c r="D1591" i="5"/>
  <c r="F1592" i="5"/>
  <c r="D1576" i="5"/>
  <c r="D1575" i="5"/>
  <c r="F1576" i="5"/>
  <c r="D1559" i="5"/>
  <c r="D1560" i="5"/>
  <c r="F1560" i="5"/>
  <c r="D1543" i="5"/>
  <c r="D1544" i="5"/>
  <c r="F1544" i="5"/>
  <c r="D1527" i="5"/>
  <c r="F1528" i="5"/>
  <c r="D1512" i="5"/>
  <c r="F1512" i="5"/>
  <c r="D1495" i="5"/>
  <c r="D1496" i="5"/>
  <c r="F1496" i="5"/>
  <c r="D1479" i="5"/>
  <c r="F1480" i="5"/>
  <c r="D1480" i="5"/>
  <c r="D1463" i="5"/>
  <c r="F1464" i="5"/>
  <c r="D1448" i="5"/>
  <c r="F1448" i="5"/>
  <c r="D1447" i="5"/>
  <c r="D1431" i="5"/>
  <c r="D1432" i="5"/>
  <c r="F1432" i="5"/>
  <c r="D1415" i="5"/>
  <c r="F1416" i="5"/>
  <c r="D1399" i="5"/>
  <c r="F1400" i="5"/>
  <c r="D1400" i="5"/>
  <c r="D1384" i="5"/>
  <c r="F1384" i="5"/>
  <c r="D1367" i="5"/>
  <c r="D1368" i="5"/>
  <c r="F1368" i="5"/>
  <c r="D1351" i="5"/>
  <c r="F1352" i="5"/>
  <c r="D1352" i="5"/>
  <c r="D1335" i="5"/>
  <c r="D1336" i="5"/>
  <c r="F1336" i="5"/>
  <c r="D1320" i="5"/>
  <c r="F1320" i="5"/>
  <c r="D1303" i="5"/>
  <c r="D1304" i="5"/>
  <c r="F1304" i="5"/>
  <c r="D1271" i="5"/>
  <c r="F1272" i="5"/>
  <c r="D1272" i="5"/>
  <c r="D1255" i="5"/>
  <c r="D1256" i="5"/>
  <c r="F1256" i="5"/>
  <c r="D1239" i="5"/>
  <c r="F1240" i="5"/>
  <c r="D1223" i="5"/>
  <c r="D1224" i="5"/>
  <c r="F1224" i="5"/>
  <c r="D1207" i="5"/>
  <c r="F1208" i="5"/>
  <c r="D1191" i="5"/>
  <c r="D1192" i="5"/>
  <c r="F1192" i="5"/>
  <c r="D1175" i="5"/>
  <c r="F1176" i="5"/>
  <c r="D1159" i="5"/>
  <c r="D1160" i="5"/>
  <c r="F1160" i="5"/>
  <c r="D1143" i="5"/>
  <c r="D1144" i="5"/>
  <c r="F1144" i="5"/>
  <c r="D1127" i="5"/>
  <c r="F1128" i="5"/>
  <c r="D1111" i="5"/>
  <c r="F1111" i="5"/>
  <c r="F1112" i="5"/>
  <c r="D1112" i="5"/>
  <c r="D1095" i="5"/>
  <c r="D1096" i="5"/>
  <c r="F1095" i="5"/>
  <c r="D1079" i="5"/>
  <c r="D1080" i="5"/>
  <c r="F1079" i="5"/>
  <c r="F1080" i="5"/>
  <c r="D1063" i="5"/>
  <c r="F1063" i="5"/>
  <c r="F1064" i="5"/>
  <c r="D1047" i="5"/>
  <c r="F1047" i="5"/>
  <c r="D1048" i="5"/>
  <c r="F1048" i="5"/>
  <c r="D1031" i="5"/>
  <c r="D1032" i="5"/>
  <c r="F1031" i="5"/>
  <c r="D1015" i="5"/>
  <c r="F1015" i="5"/>
  <c r="F1016" i="5"/>
  <c r="D1016" i="5"/>
  <c r="D999" i="5"/>
  <c r="F999" i="5"/>
  <c r="D983" i="5"/>
  <c r="D984" i="5"/>
  <c r="F983" i="5"/>
  <c r="F984" i="5"/>
  <c r="D967" i="5"/>
  <c r="D968" i="5"/>
  <c r="F967" i="5"/>
  <c r="F968" i="5"/>
  <c r="D951" i="5"/>
  <c r="D952" i="5"/>
  <c r="F951" i="5"/>
  <c r="F952" i="5"/>
  <c r="D935" i="5"/>
  <c r="F935" i="5"/>
  <c r="D936" i="5"/>
  <c r="D919" i="5"/>
  <c r="D920" i="5"/>
  <c r="F919" i="5"/>
  <c r="F920" i="5"/>
  <c r="D903" i="5"/>
  <c r="D904" i="5"/>
  <c r="F903" i="5"/>
  <c r="D887" i="5"/>
  <c r="D888" i="5"/>
  <c r="F887" i="5"/>
  <c r="F888" i="5"/>
  <c r="D871" i="5"/>
  <c r="F871" i="5"/>
  <c r="D872" i="5"/>
  <c r="D855" i="5"/>
  <c r="D856" i="5"/>
  <c r="F855" i="5"/>
  <c r="F856" i="5"/>
  <c r="D839" i="5"/>
  <c r="D840" i="5"/>
  <c r="F839" i="5"/>
  <c r="D823" i="5"/>
  <c r="D824" i="5"/>
  <c r="F823" i="5"/>
  <c r="F824" i="5"/>
  <c r="D807" i="5"/>
  <c r="F807" i="5"/>
  <c r="D808" i="5"/>
  <c r="F808" i="5"/>
  <c r="D791" i="5"/>
  <c r="D792" i="5"/>
  <c r="F791" i="5"/>
  <c r="F792" i="5"/>
  <c r="D775" i="5"/>
  <c r="D776" i="5"/>
  <c r="F775" i="5"/>
  <c r="D759" i="5"/>
  <c r="D760" i="5"/>
  <c r="F759" i="5"/>
  <c r="F760" i="5"/>
  <c r="D743" i="5"/>
  <c r="D744" i="5"/>
  <c r="F743" i="5"/>
  <c r="D727" i="5"/>
  <c r="D728" i="5"/>
  <c r="F727" i="5"/>
  <c r="F728" i="5"/>
  <c r="D711" i="5"/>
  <c r="D712" i="5"/>
  <c r="F711" i="5"/>
  <c r="F712" i="5"/>
  <c r="D695" i="5"/>
  <c r="D696" i="5"/>
  <c r="F695" i="5"/>
  <c r="F696" i="5"/>
  <c r="D680" i="5"/>
  <c r="D679" i="5"/>
  <c r="F679" i="5"/>
  <c r="D663" i="5"/>
  <c r="D664" i="5"/>
  <c r="F663" i="5"/>
  <c r="F664" i="5"/>
  <c r="D648" i="5"/>
  <c r="F647" i="5"/>
  <c r="D631" i="5"/>
  <c r="D632" i="5"/>
  <c r="F631" i="5"/>
  <c r="F632" i="5"/>
  <c r="D615" i="5"/>
  <c r="F615" i="5"/>
  <c r="D599" i="5"/>
  <c r="D600" i="5"/>
  <c r="F599" i="5"/>
  <c r="F600" i="5"/>
  <c r="D583" i="5"/>
  <c r="F583" i="5"/>
  <c r="D584" i="5"/>
  <c r="D567" i="5"/>
  <c r="D568" i="5"/>
  <c r="F567" i="5"/>
  <c r="F568" i="5"/>
  <c r="D551" i="5"/>
  <c r="D552" i="5"/>
  <c r="F551" i="5"/>
  <c r="F552" i="5"/>
  <c r="D535" i="5"/>
  <c r="D536" i="5"/>
  <c r="E525" i="5" s="1"/>
  <c r="Q1433" i="5" s="1"/>
  <c r="R1433" i="5" s="1"/>
  <c r="F535" i="5"/>
  <c r="F536" i="5"/>
  <c r="D520" i="5"/>
  <c r="D519" i="5"/>
  <c r="F519" i="5"/>
  <c r="F520" i="5"/>
  <c r="D503" i="5"/>
  <c r="D504" i="5"/>
  <c r="F503" i="5"/>
  <c r="F504" i="5"/>
  <c r="D487" i="5"/>
  <c r="D488" i="5"/>
  <c r="F487" i="5"/>
  <c r="F488" i="5"/>
  <c r="D472" i="5"/>
  <c r="D471" i="5"/>
  <c r="F471" i="5"/>
  <c r="F472" i="5"/>
  <c r="D456" i="5"/>
  <c r="F455" i="5"/>
  <c r="F456" i="5"/>
  <c r="D440" i="5"/>
  <c r="D439" i="5"/>
  <c r="F439" i="5"/>
  <c r="F440" i="5"/>
  <c r="D424" i="5"/>
  <c r="D423" i="5"/>
  <c r="F423" i="5"/>
  <c r="F424" i="5"/>
  <c r="D408" i="5"/>
  <c r="D407" i="5"/>
  <c r="F407" i="5"/>
  <c r="F408" i="5"/>
  <c r="D392" i="5"/>
  <c r="F391" i="5"/>
  <c r="F392" i="5"/>
  <c r="D391" i="5"/>
  <c r="D376" i="5"/>
  <c r="F375" i="5"/>
  <c r="F376" i="5"/>
  <c r="D360" i="5"/>
  <c r="D359" i="5"/>
  <c r="F359" i="5"/>
  <c r="F360" i="5"/>
  <c r="D344" i="5"/>
  <c r="D343" i="5"/>
  <c r="F343" i="5"/>
  <c r="F344" i="5"/>
  <c r="F1959" i="5"/>
  <c r="F1919" i="5"/>
  <c r="F1783" i="5"/>
  <c r="F1663" i="5"/>
  <c r="F1447" i="5"/>
  <c r="F1151" i="5"/>
  <c r="F1096" i="5"/>
  <c r="F624" i="5"/>
  <c r="D2006" i="5"/>
  <c r="F2006" i="5"/>
  <c r="D1702" i="5"/>
  <c r="F1702" i="5"/>
  <c r="D1670" i="5"/>
  <c r="F1670" i="5"/>
  <c r="D1638" i="5"/>
  <c r="F1638" i="5"/>
  <c r="D1606" i="5"/>
  <c r="F1606" i="5"/>
  <c r="D1574" i="5"/>
  <c r="F1574" i="5"/>
  <c r="D1542" i="5"/>
  <c r="F1542" i="5"/>
  <c r="D1510" i="5"/>
  <c r="F1510" i="5"/>
  <c r="D1478" i="5"/>
  <c r="F1478" i="5"/>
  <c r="D1446" i="5"/>
  <c r="F1446" i="5"/>
  <c r="D1414" i="5"/>
  <c r="F1414" i="5"/>
  <c r="D1382" i="5"/>
  <c r="F1382" i="5"/>
  <c r="D1350" i="5"/>
  <c r="F1350" i="5"/>
  <c r="D1318" i="5"/>
  <c r="F1318" i="5"/>
  <c r="D1286" i="5"/>
  <c r="F1286" i="5"/>
  <c r="D1254" i="5"/>
  <c r="F1254" i="5"/>
  <c r="D1222" i="5"/>
  <c r="F1222" i="5"/>
  <c r="D1190" i="5"/>
  <c r="F1190" i="5"/>
  <c r="D1158" i="5"/>
  <c r="F1158" i="5"/>
  <c r="D1126" i="5"/>
  <c r="F1126" i="5"/>
  <c r="D1062" i="5"/>
  <c r="F1062" i="5"/>
  <c r="D1046" i="5"/>
  <c r="F1046" i="5"/>
  <c r="D926" i="5"/>
  <c r="F926" i="5"/>
  <c r="D910" i="5"/>
  <c r="F910" i="5"/>
  <c r="D878" i="5"/>
  <c r="F878" i="5"/>
  <c r="D846" i="5"/>
  <c r="F846" i="5"/>
  <c r="D814" i="5"/>
  <c r="F814" i="5"/>
  <c r="D782" i="5"/>
  <c r="F782" i="5"/>
  <c r="D766" i="5"/>
  <c r="F766" i="5"/>
  <c r="D750" i="5"/>
  <c r="F750" i="5"/>
  <c r="D718" i="5"/>
  <c r="F718" i="5"/>
  <c r="D686" i="5"/>
  <c r="F686" i="5"/>
  <c r="D670" i="5"/>
  <c r="F670" i="5"/>
  <c r="D654" i="5"/>
  <c r="F654" i="5"/>
  <c r="D622" i="5"/>
  <c r="F622" i="5"/>
  <c r="D590" i="5"/>
  <c r="F590" i="5"/>
  <c r="D558" i="5"/>
  <c r="F558" i="5"/>
  <c r="D550" i="5"/>
  <c r="F550" i="5"/>
  <c r="D534" i="5"/>
  <c r="F534" i="5"/>
  <c r="D518" i="5"/>
  <c r="F518" i="5"/>
  <c r="D502" i="5"/>
  <c r="F502" i="5"/>
  <c r="D486" i="5"/>
  <c r="F486" i="5"/>
  <c r="D470" i="5"/>
  <c r="F470" i="5"/>
  <c r="D454" i="5"/>
  <c r="F454" i="5"/>
  <c r="D438" i="5"/>
  <c r="F438" i="5"/>
  <c r="D422" i="5"/>
  <c r="F422" i="5"/>
  <c r="D406" i="5"/>
  <c r="F406" i="5"/>
  <c r="D390" i="5"/>
  <c r="F390" i="5"/>
  <c r="D318" i="5"/>
  <c r="F318" i="5"/>
  <c r="D302" i="5"/>
  <c r="F303" i="5"/>
  <c r="D286" i="5"/>
  <c r="F287" i="5"/>
  <c r="F286" i="5"/>
  <c r="F1983" i="5"/>
  <c r="F1942" i="5"/>
  <c r="F1847" i="5"/>
  <c r="F1822" i="5"/>
  <c r="F1806" i="5"/>
  <c r="F1767" i="5"/>
  <c r="F1727" i="5"/>
  <c r="F1686" i="5"/>
  <c r="F1591" i="5"/>
  <c r="F1566" i="5"/>
  <c r="F1550" i="5"/>
  <c r="F1511" i="5"/>
  <c r="F1471" i="5"/>
  <c r="F1430" i="5"/>
  <c r="F1335" i="5"/>
  <c r="F1310" i="5"/>
  <c r="F1294" i="5"/>
  <c r="F1255" i="5"/>
  <c r="F1215" i="5"/>
  <c r="F1174" i="5"/>
  <c r="F1072" i="5"/>
  <c r="F1054" i="5"/>
  <c r="F950" i="5"/>
  <c r="F937" i="5"/>
  <c r="F918" i="5"/>
  <c r="F904" i="5"/>
  <c r="F870" i="5"/>
  <c r="F840" i="5"/>
  <c r="F801" i="5"/>
  <c r="F785" i="5"/>
  <c r="F768" i="5"/>
  <c r="F734" i="5"/>
  <c r="F720" i="5"/>
  <c r="F702" i="5"/>
  <c r="F553" i="5"/>
  <c r="F414" i="5"/>
  <c r="F337" i="5"/>
  <c r="F302" i="5"/>
  <c r="D1985" i="5"/>
  <c r="D1721" i="5"/>
  <c r="D1639" i="5"/>
  <c r="D1511" i="5"/>
  <c r="D1464" i="5"/>
  <c r="D1240" i="5"/>
  <c r="D647" i="5"/>
  <c r="D233" i="5"/>
  <c r="F233" i="5"/>
  <c r="D201" i="5"/>
  <c r="F201" i="5"/>
  <c r="D169" i="5"/>
  <c r="F169" i="5"/>
  <c r="D278" i="5"/>
  <c r="F279" i="5"/>
  <c r="D270" i="5"/>
  <c r="F271" i="5"/>
  <c r="D262" i="5"/>
  <c r="F263" i="5"/>
  <c r="D254" i="5"/>
  <c r="F255" i="5"/>
  <c r="F254" i="5"/>
  <c r="D246" i="5"/>
  <c r="F247" i="5"/>
  <c r="D247" i="5"/>
  <c r="D238" i="5"/>
  <c r="F239" i="5"/>
  <c r="D230" i="5"/>
  <c r="F231" i="5"/>
  <c r="D222" i="5"/>
  <c r="F223" i="5"/>
  <c r="F222" i="5"/>
  <c r="D214" i="5"/>
  <c r="F215" i="5"/>
  <c r="D206" i="5"/>
  <c r="F207" i="5"/>
  <c r="F199" i="5"/>
  <c r="D199" i="5"/>
  <c r="D190" i="5"/>
  <c r="F191" i="5"/>
  <c r="F190" i="5"/>
  <c r="D182" i="5"/>
  <c r="F183" i="5"/>
  <c r="D174" i="5"/>
  <c r="F175" i="5"/>
  <c r="F249" i="5"/>
  <c r="F209" i="5"/>
  <c r="D166" i="5"/>
  <c r="F167" i="5"/>
  <c r="D158" i="5"/>
  <c r="F159" i="5"/>
  <c r="D150" i="5"/>
  <c r="F151" i="5"/>
  <c r="D142" i="5"/>
  <c r="F143" i="5"/>
  <c r="D135" i="5"/>
  <c r="F135" i="5"/>
  <c r="D126" i="5"/>
  <c r="F127" i="5"/>
  <c r="D118" i="5"/>
  <c r="D119" i="5"/>
  <c r="F119" i="5"/>
  <c r="D110" i="5"/>
  <c r="F111" i="5"/>
  <c r="D102" i="5"/>
  <c r="F103" i="5"/>
  <c r="D94" i="5"/>
  <c r="D95" i="5"/>
  <c r="F95" i="5"/>
  <c r="D86" i="5"/>
  <c r="F87" i="5"/>
  <c r="D78" i="5"/>
  <c r="F79" i="5"/>
  <c r="F71" i="5"/>
  <c r="D71" i="5"/>
  <c r="D62" i="5"/>
  <c r="D63" i="5"/>
  <c r="F63" i="5"/>
  <c r="D54" i="5"/>
  <c r="D55" i="5"/>
  <c r="F55" i="5"/>
  <c r="D46" i="5"/>
  <c r="F47" i="5"/>
  <c r="D38" i="5"/>
  <c r="D39" i="5"/>
  <c r="F39" i="5"/>
  <c r="D30" i="5"/>
  <c r="D31" i="5"/>
  <c r="F31" i="5"/>
  <c r="D22" i="5"/>
  <c r="D23" i="5"/>
  <c r="F23" i="5"/>
  <c r="D15" i="5"/>
  <c r="D14" i="5"/>
  <c r="F15" i="5"/>
  <c r="F158" i="5"/>
  <c r="F137" i="5"/>
  <c r="F126" i="5"/>
  <c r="F105" i="5"/>
  <c r="D328" i="5"/>
  <c r="D327" i="5"/>
  <c r="D320" i="5"/>
  <c r="D319" i="5"/>
  <c r="D304" i="5"/>
  <c r="D303" i="5"/>
  <c r="D296" i="5"/>
  <c r="D295" i="5"/>
  <c r="D288" i="5"/>
  <c r="D287" i="5"/>
  <c r="D280" i="5"/>
  <c r="D279" i="5"/>
  <c r="D272" i="5"/>
  <c r="D271" i="5"/>
  <c r="F328" i="5"/>
  <c r="F320" i="5"/>
  <c r="F327" i="5"/>
  <c r="F319" i="5"/>
  <c r="D256" i="5"/>
  <c r="D255" i="5"/>
  <c r="D240" i="5"/>
  <c r="D239" i="5"/>
  <c r="D232" i="5"/>
  <c r="D231" i="5"/>
  <c r="D263" i="5"/>
  <c r="D223" i="5"/>
  <c r="D216" i="5"/>
  <c r="D215" i="5"/>
  <c r="D208" i="5"/>
  <c r="D207" i="5"/>
  <c r="D192" i="5"/>
  <c r="D191" i="5"/>
  <c r="D176" i="5"/>
  <c r="D175" i="5"/>
  <c r="D168" i="5"/>
  <c r="D167" i="5"/>
  <c r="D127" i="5"/>
  <c r="D160" i="5"/>
  <c r="D159" i="5"/>
  <c r="D152" i="5"/>
  <c r="D151" i="5"/>
  <c r="D144" i="5"/>
  <c r="D143" i="5"/>
  <c r="D112" i="5"/>
  <c r="D111" i="5"/>
  <c r="D88" i="5"/>
  <c r="D87" i="5"/>
  <c r="D80" i="5"/>
  <c r="D79" i="5"/>
  <c r="D103" i="5"/>
  <c r="D47" i="5"/>
  <c r="T4" i="4"/>
  <c r="G1790" i="5" l="1"/>
  <c r="E397" i="5"/>
  <c r="Q1561" i="5" s="1"/>
  <c r="R1561" i="5" s="1"/>
  <c r="E289" i="5"/>
  <c r="Q1669" i="5" s="1"/>
  <c r="R1669" i="5" s="1"/>
  <c r="E689" i="5"/>
  <c r="Q1269" i="5" s="1"/>
  <c r="R1269" i="5" s="1"/>
  <c r="G1750" i="5"/>
  <c r="E949" i="5"/>
  <c r="Q1014" i="5" s="1"/>
  <c r="R1014" i="5" s="1"/>
  <c r="G429" i="5"/>
  <c r="E1741" i="5"/>
  <c r="Q222" i="5" s="1"/>
  <c r="R222" i="5" s="1"/>
  <c r="E1965" i="5"/>
  <c r="E961" i="5"/>
  <c r="Q1002" i="5" s="1"/>
  <c r="R1002" i="5" s="1"/>
  <c r="E981" i="5"/>
  <c r="Q982" i="5" s="1"/>
  <c r="R982" i="5" s="1"/>
  <c r="E414" i="5"/>
  <c r="Q1544" i="5" s="1"/>
  <c r="R1544" i="5" s="1"/>
  <c r="E1933" i="5"/>
  <c r="Q30" i="5" s="1"/>
  <c r="R30" i="5" s="1"/>
  <c r="G1463" i="5"/>
  <c r="G102" i="5"/>
  <c r="E597" i="5"/>
  <c r="Q1361" i="5" s="1"/>
  <c r="R1361" i="5" s="1"/>
  <c r="G958" i="5"/>
  <c r="G1991" i="5"/>
  <c r="E1118" i="5"/>
  <c r="Q845" i="5" s="1"/>
  <c r="R845" i="5" s="1"/>
  <c r="G1198" i="5"/>
  <c r="E1949" i="5"/>
  <c r="Q14" i="5" s="1"/>
  <c r="R14" i="5" s="1"/>
  <c r="G1614" i="5"/>
  <c r="G1937" i="5"/>
  <c r="E248" i="5"/>
  <c r="Q1710" i="5" s="1"/>
  <c r="R1710" i="5" s="1"/>
  <c r="E1825" i="5"/>
  <c r="Q138" i="5" s="1"/>
  <c r="R138" i="5" s="1"/>
  <c r="G1407" i="5"/>
  <c r="E352" i="5"/>
  <c r="Q1606" i="5" s="1"/>
  <c r="R1606" i="5" s="1"/>
  <c r="E384" i="5"/>
  <c r="Q1574" i="5" s="1"/>
  <c r="R1574" i="5" s="1"/>
  <c r="E416" i="5"/>
  <c r="Q1542" i="5" s="1"/>
  <c r="R1542" i="5" s="1"/>
  <c r="E448" i="5"/>
  <c r="Q1510" i="5" s="1"/>
  <c r="R1510" i="5" s="1"/>
  <c r="G526" i="5"/>
  <c r="E592" i="5"/>
  <c r="Q1366" i="5" s="1"/>
  <c r="R1366" i="5" s="1"/>
  <c r="E671" i="5"/>
  <c r="Q1287" i="5" s="1"/>
  <c r="R1287" i="5" s="1"/>
  <c r="G719" i="5"/>
  <c r="E911" i="5"/>
  <c r="Q1052" i="5" s="1"/>
  <c r="R1052" i="5" s="1"/>
  <c r="E1071" i="5"/>
  <c r="Q892" i="5" s="1"/>
  <c r="R892" i="5" s="1"/>
  <c r="E1103" i="5"/>
  <c r="Q860" i="5" s="1"/>
  <c r="R860" i="5" s="1"/>
  <c r="G1152" i="5"/>
  <c r="E1184" i="5"/>
  <c r="Q779" i="5" s="1"/>
  <c r="R779" i="5" s="1"/>
  <c r="E1293" i="5"/>
  <c r="Q670" i="5" s="1"/>
  <c r="R670" i="5" s="1"/>
  <c r="E1374" i="5"/>
  <c r="Q589" i="5" s="1"/>
  <c r="R589" i="5" s="1"/>
  <c r="G1415" i="5"/>
  <c r="E1502" i="5"/>
  <c r="Q461" i="5" s="1"/>
  <c r="R461" i="5" s="1"/>
  <c r="E1581" i="5"/>
  <c r="Q382" i="5" s="1"/>
  <c r="R382" i="5" s="1"/>
  <c r="E1712" i="5"/>
  <c r="Q251" i="5" s="1"/>
  <c r="R251" i="5" s="1"/>
  <c r="G2008" i="5"/>
  <c r="G1351" i="5"/>
  <c r="G1341" i="5"/>
  <c r="E247" i="5"/>
  <c r="Q1711" i="5" s="1"/>
  <c r="R1711" i="5" s="1"/>
  <c r="G1161" i="5"/>
  <c r="G191" i="5"/>
  <c r="E1742" i="5"/>
  <c r="Q221" i="5" s="1"/>
  <c r="R221" i="5" s="1"/>
  <c r="G127" i="5"/>
  <c r="E702" i="5"/>
  <c r="Q1256" i="5" s="1"/>
  <c r="R1256" i="5" s="1"/>
  <c r="E1550" i="5"/>
  <c r="Q413" i="5" s="1"/>
  <c r="R413" i="5" s="1"/>
  <c r="E1959" i="5"/>
  <c r="E153" i="5"/>
  <c r="Q1805" i="5" s="1"/>
  <c r="R1805" i="5" s="1"/>
  <c r="G1206" i="5"/>
  <c r="G1374" i="5"/>
  <c r="G1193" i="5"/>
  <c r="G1457" i="5"/>
  <c r="E1753" i="5"/>
  <c r="Q210" i="5" s="1"/>
  <c r="R210" i="5" s="1"/>
  <c r="E64" i="5"/>
  <c r="Q1894" i="5" s="1"/>
  <c r="R1894" i="5" s="1"/>
  <c r="G647" i="5"/>
  <c r="G1048" i="5"/>
  <c r="G897" i="5"/>
  <c r="E1853" i="5"/>
  <c r="Q110" i="5" s="1"/>
  <c r="R110" i="5" s="1"/>
  <c r="E104" i="5"/>
  <c r="Q1854" i="5" s="1"/>
  <c r="R1854" i="5" s="1"/>
  <c r="G969" i="5"/>
  <c r="G1493" i="5"/>
  <c r="G1793" i="5"/>
  <c r="G128" i="5"/>
  <c r="G823" i="5"/>
  <c r="E1849" i="5"/>
  <c r="Q114" i="5" s="1"/>
  <c r="R114" i="5" s="1"/>
  <c r="G1617" i="5"/>
  <c r="G271" i="5"/>
  <c r="G269" i="5"/>
  <c r="G270" i="5"/>
  <c r="G262" i="5"/>
  <c r="E200" i="5"/>
  <c r="Q1758" i="5" s="1"/>
  <c r="R1758" i="5" s="1"/>
  <c r="E846" i="5"/>
  <c r="Q1112" i="5" s="1"/>
  <c r="R1112" i="5" s="1"/>
  <c r="E845" i="5"/>
  <c r="Q1113" i="5" s="1"/>
  <c r="R1113" i="5" s="1"/>
  <c r="G894" i="5"/>
  <c r="G893" i="5"/>
  <c r="G1302" i="5"/>
  <c r="G1301" i="5"/>
  <c r="G1934" i="5"/>
  <c r="G1933" i="5"/>
  <c r="G104" i="5"/>
  <c r="G105" i="5"/>
  <c r="G97" i="5"/>
  <c r="G46" i="5"/>
  <c r="G47" i="5"/>
  <c r="G45" i="5"/>
  <c r="E94" i="5"/>
  <c r="Q1864" i="5" s="1"/>
  <c r="R1864" i="5" s="1"/>
  <c r="E93" i="5"/>
  <c r="Q1865" i="5" s="1"/>
  <c r="R1865" i="5" s="1"/>
  <c r="E89" i="5"/>
  <c r="Q1869" i="5" s="1"/>
  <c r="R1869" i="5" s="1"/>
  <c r="G295" i="5"/>
  <c r="G293" i="5"/>
  <c r="G294" i="5"/>
  <c r="E752" i="5"/>
  <c r="Q1206" i="5" s="1"/>
  <c r="R1206" i="5" s="1"/>
  <c r="E733" i="5"/>
  <c r="Q1225" i="5" s="1"/>
  <c r="R1225" i="5" s="1"/>
  <c r="E832" i="5"/>
  <c r="Q1126" i="5" s="1"/>
  <c r="R1126" i="5" s="1"/>
  <c r="E829" i="5"/>
  <c r="Q1129" i="5" s="1"/>
  <c r="R1129" i="5" s="1"/>
  <c r="G959" i="5"/>
  <c r="G957" i="5"/>
  <c r="G1039" i="5"/>
  <c r="G1032" i="5"/>
  <c r="G1903" i="5"/>
  <c r="G454" i="5"/>
  <c r="G453" i="5"/>
  <c r="G590" i="5"/>
  <c r="G589" i="5"/>
  <c r="E766" i="5"/>
  <c r="Q1192" i="5" s="1"/>
  <c r="R1192" i="5" s="1"/>
  <c r="E765" i="5"/>
  <c r="Q1193" i="5" s="1"/>
  <c r="R1193" i="5" s="1"/>
  <c r="E878" i="5"/>
  <c r="Q1080" i="5" s="1"/>
  <c r="R1080" i="5" s="1"/>
  <c r="E877" i="5"/>
  <c r="Q1081" i="5" s="1"/>
  <c r="R1081" i="5" s="1"/>
  <c r="G446" i="5"/>
  <c r="G445" i="5"/>
  <c r="E713" i="5"/>
  <c r="Q1245" i="5" s="1"/>
  <c r="R1245" i="5" s="1"/>
  <c r="E637" i="5"/>
  <c r="Q1321" i="5" s="1"/>
  <c r="R1321" i="5" s="1"/>
  <c r="E1134" i="5"/>
  <c r="Q829" i="5" s="1"/>
  <c r="R829" i="5" s="1"/>
  <c r="E1597" i="5"/>
  <c r="Q366" i="5" s="1"/>
  <c r="R366" i="5" s="1"/>
  <c r="E633" i="5"/>
  <c r="Q1325" i="5" s="1"/>
  <c r="R1325" i="5" s="1"/>
  <c r="G393" i="5"/>
  <c r="E18" i="5"/>
  <c r="Q1940" i="5" s="1"/>
  <c r="R1940" i="5" s="1"/>
  <c r="E234" i="5"/>
  <c r="Q1724" i="5" s="1"/>
  <c r="R1724" i="5" s="1"/>
  <c r="E224" i="5"/>
  <c r="Q1734" i="5" s="1"/>
  <c r="R1734" i="5" s="1"/>
  <c r="E225" i="5"/>
  <c r="Q1733" i="5" s="1"/>
  <c r="R1733" i="5" s="1"/>
  <c r="E338" i="5"/>
  <c r="Q1620" i="5" s="1"/>
  <c r="R1620" i="5" s="1"/>
  <c r="E594" i="5"/>
  <c r="Q1364" i="5" s="1"/>
  <c r="R1364" i="5" s="1"/>
  <c r="E593" i="5"/>
  <c r="Q1365" i="5" s="1"/>
  <c r="R1365" i="5" s="1"/>
  <c r="E722" i="5"/>
  <c r="Q1236" i="5" s="1"/>
  <c r="R1236" i="5" s="1"/>
  <c r="E721" i="5"/>
  <c r="Q1237" i="5" s="1"/>
  <c r="R1237" i="5" s="1"/>
  <c r="G142" i="5"/>
  <c r="E240" i="5"/>
  <c r="Q1718" i="5" s="1"/>
  <c r="R1718" i="5" s="1"/>
  <c r="G734" i="5"/>
  <c r="G733" i="5"/>
  <c r="G937" i="5"/>
  <c r="G936" i="5"/>
  <c r="G1310" i="5"/>
  <c r="G1309" i="5"/>
  <c r="G1686" i="5"/>
  <c r="G1685" i="5"/>
  <c r="G286" i="5"/>
  <c r="G285" i="5"/>
  <c r="E390" i="5"/>
  <c r="Q1568" i="5" s="1"/>
  <c r="R1568" i="5" s="1"/>
  <c r="E389" i="5"/>
  <c r="Q1569" i="5" s="1"/>
  <c r="R1569" i="5" s="1"/>
  <c r="E454" i="5"/>
  <c r="Q1504" i="5" s="1"/>
  <c r="R1504" i="5" s="1"/>
  <c r="E453" i="5"/>
  <c r="Q1505" i="5" s="1"/>
  <c r="R1505" i="5" s="1"/>
  <c r="E518" i="5"/>
  <c r="Q1440" i="5" s="1"/>
  <c r="R1440" i="5" s="1"/>
  <c r="E517" i="5"/>
  <c r="Q1441" i="5" s="1"/>
  <c r="R1441" i="5" s="1"/>
  <c r="E589" i="5"/>
  <c r="Q1369" i="5" s="1"/>
  <c r="R1369" i="5" s="1"/>
  <c r="E590" i="5"/>
  <c r="Q1368" i="5" s="1"/>
  <c r="R1368" i="5" s="1"/>
  <c r="E1270" i="5"/>
  <c r="Q693" i="5" s="1"/>
  <c r="R693" i="5" s="1"/>
  <c r="E1381" i="5"/>
  <c r="Q582" i="5" s="1"/>
  <c r="R582" i="5" s="1"/>
  <c r="E1382" i="5"/>
  <c r="Q581" i="5" s="1"/>
  <c r="R581" i="5" s="1"/>
  <c r="G1509" i="5"/>
  <c r="G1510" i="5"/>
  <c r="G1503" i="5"/>
  <c r="G1502" i="5"/>
  <c r="E1173" i="5"/>
  <c r="Q790" i="5" s="1"/>
  <c r="R790" i="5" s="1"/>
  <c r="E2024" i="5"/>
  <c r="E2023" i="5"/>
  <c r="E2021" i="5"/>
  <c r="E2022" i="5"/>
  <c r="G1501" i="5"/>
  <c r="G129" i="5"/>
  <c r="E385" i="5"/>
  <c r="Q1573" i="5" s="1"/>
  <c r="R1573" i="5" s="1"/>
  <c r="E513" i="5"/>
  <c r="Q1445" i="5" s="1"/>
  <c r="R1445" i="5" s="1"/>
  <c r="G38" i="5"/>
  <c r="G616" i="5"/>
  <c r="E272" i="5"/>
  <c r="Q1686" i="5" s="1"/>
  <c r="R1686" i="5" s="1"/>
  <c r="E304" i="5"/>
  <c r="Q1654" i="5" s="1"/>
  <c r="R1654" i="5" s="1"/>
  <c r="G14" i="5"/>
  <c r="G944" i="5"/>
  <c r="G1725" i="5"/>
  <c r="E893" i="5"/>
  <c r="Q1065" i="5" s="1"/>
  <c r="R1065" i="5" s="1"/>
  <c r="G1413" i="5"/>
  <c r="G1414" i="5"/>
  <c r="G2005" i="5"/>
  <c r="G2006" i="5"/>
  <c r="G2001" i="5"/>
  <c r="E838" i="5"/>
  <c r="Q1120" i="5" s="1"/>
  <c r="R1120" i="5" s="1"/>
  <c r="E942" i="5"/>
  <c r="Q1021" i="5" s="1"/>
  <c r="R1021" i="5" s="1"/>
  <c r="E941" i="5"/>
  <c r="Q1022" i="5" s="1"/>
  <c r="R1022" i="5" s="1"/>
  <c r="E497" i="5"/>
  <c r="Q1461" i="5" s="1"/>
  <c r="R1461" i="5" s="1"/>
  <c r="E494" i="5"/>
  <c r="Q1464" i="5" s="1"/>
  <c r="R1464" i="5" s="1"/>
  <c r="E1416" i="5"/>
  <c r="Q547" i="5" s="1"/>
  <c r="R547" i="5" s="1"/>
  <c r="G1735" i="5"/>
  <c r="G1741" i="5"/>
  <c r="G698" i="5"/>
  <c r="G694" i="5"/>
  <c r="G826" i="5"/>
  <c r="G825" i="5"/>
  <c r="G954" i="5"/>
  <c r="G1082" i="5"/>
  <c r="G1242" i="5"/>
  <c r="G1237" i="5"/>
  <c r="G190" i="5"/>
  <c r="G189" i="5"/>
  <c r="G182" i="5"/>
  <c r="G166" i="5"/>
  <c r="G174" i="5"/>
  <c r="E214" i="5"/>
  <c r="Q1744" i="5" s="1"/>
  <c r="R1744" i="5" s="1"/>
  <c r="E213" i="5"/>
  <c r="Q1745" i="5" s="1"/>
  <c r="R1745" i="5" s="1"/>
  <c r="E198" i="5"/>
  <c r="Q1760" i="5" s="1"/>
  <c r="R1760" i="5" s="1"/>
  <c r="E197" i="5"/>
  <c r="Q1761" i="5" s="1"/>
  <c r="R1761" i="5" s="1"/>
  <c r="G247" i="5"/>
  <c r="G245" i="5"/>
  <c r="G238" i="5"/>
  <c r="G241" i="5"/>
  <c r="G240" i="5"/>
  <c r="G246" i="5"/>
  <c r="G230" i="5"/>
  <c r="E269" i="5"/>
  <c r="Q1689" i="5" s="1"/>
  <c r="R1689" i="5" s="1"/>
  <c r="E270" i="5"/>
  <c r="Q1688" i="5" s="1"/>
  <c r="R1688" i="5" s="1"/>
  <c r="E249" i="5"/>
  <c r="Q1709" i="5" s="1"/>
  <c r="R1709" i="5" s="1"/>
  <c r="G1605" i="5"/>
  <c r="G1606" i="5"/>
  <c r="E342" i="5"/>
  <c r="Q1616" i="5" s="1"/>
  <c r="R1616" i="5" s="1"/>
  <c r="E341" i="5"/>
  <c r="Q1617" i="5" s="1"/>
  <c r="R1617" i="5" s="1"/>
  <c r="G528" i="5"/>
  <c r="G639" i="5"/>
  <c r="G637" i="5"/>
  <c r="E1215" i="5"/>
  <c r="Q748" i="5" s="1"/>
  <c r="R748" i="5" s="1"/>
  <c r="E1213" i="5"/>
  <c r="Q750" i="5" s="1"/>
  <c r="R750" i="5" s="1"/>
  <c r="E1214" i="5"/>
  <c r="Q749" i="5" s="1"/>
  <c r="R749" i="5" s="1"/>
  <c r="E1295" i="5"/>
  <c r="Q668" i="5" s="1"/>
  <c r="R668" i="5" s="1"/>
  <c r="E1294" i="5"/>
  <c r="Q669" i="5" s="1"/>
  <c r="R669" i="5" s="1"/>
  <c r="E1375" i="5"/>
  <c r="Q588" i="5" s="1"/>
  <c r="R588" i="5" s="1"/>
  <c r="E1373" i="5"/>
  <c r="Q590" i="5" s="1"/>
  <c r="R590" i="5" s="1"/>
  <c r="G1455" i="5"/>
  <c r="G1454" i="5"/>
  <c r="G1453" i="5"/>
  <c r="G1568" i="5"/>
  <c r="E1600" i="5"/>
  <c r="Q363" i="5" s="1"/>
  <c r="R363" i="5" s="1"/>
  <c r="E1598" i="5"/>
  <c r="Q365" i="5" s="1"/>
  <c r="R365" i="5" s="1"/>
  <c r="E1632" i="5"/>
  <c r="Q331" i="5" s="1"/>
  <c r="R331" i="5" s="1"/>
  <c r="E1629" i="5"/>
  <c r="Q334" i="5" s="1"/>
  <c r="R334" i="5" s="1"/>
  <c r="E1630" i="5"/>
  <c r="Q333" i="5" s="1"/>
  <c r="R333" i="5" s="1"/>
  <c r="E1613" i="5"/>
  <c r="Q350" i="5" s="1"/>
  <c r="R350" i="5" s="1"/>
  <c r="G1680" i="5"/>
  <c r="G1677" i="5"/>
  <c r="G1760" i="5"/>
  <c r="G1759" i="5"/>
  <c r="G1757" i="5"/>
  <c r="G1758" i="5"/>
  <c r="E1824" i="5"/>
  <c r="Q139" i="5" s="1"/>
  <c r="R139" i="5" s="1"/>
  <c r="E1822" i="5"/>
  <c r="Q141" i="5" s="1"/>
  <c r="R141" i="5" s="1"/>
  <c r="E1821" i="5"/>
  <c r="Q142" i="5" s="1"/>
  <c r="R142" i="5" s="1"/>
  <c r="G1871" i="5"/>
  <c r="G1870" i="5"/>
  <c r="G1869" i="5"/>
  <c r="E1089" i="5"/>
  <c r="Q874" i="5" s="1"/>
  <c r="R874" i="5" s="1"/>
  <c r="G1527" i="5"/>
  <c r="E882" i="5"/>
  <c r="Q1076" i="5" s="1"/>
  <c r="R1076" i="5" s="1"/>
  <c r="G518" i="5"/>
  <c r="G517" i="5"/>
  <c r="E1493" i="5"/>
  <c r="Q470" i="5" s="1"/>
  <c r="R470" i="5" s="1"/>
  <c r="E294" i="5"/>
  <c r="Q1664" i="5" s="1"/>
  <c r="R1664" i="5" s="1"/>
  <c r="E293" i="5"/>
  <c r="Q1665" i="5" s="1"/>
  <c r="R1665" i="5" s="1"/>
  <c r="E1133" i="5"/>
  <c r="Q830" i="5" s="1"/>
  <c r="R830" i="5" s="1"/>
  <c r="G333" i="5"/>
  <c r="G365" i="5"/>
  <c r="G525" i="5"/>
  <c r="G1229" i="5"/>
  <c r="G1534" i="5"/>
  <c r="E1789" i="5"/>
  <c r="Q174" i="5" s="1"/>
  <c r="R174" i="5" s="1"/>
  <c r="G1271" i="5"/>
  <c r="E2040" i="5"/>
  <c r="E2037" i="5"/>
  <c r="E2038" i="5"/>
  <c r="E417" i="5"/>
  <c r="Q1541" i="5" s="1"/>
  <c r="R1541" i="5" s="1"/>
  <c r="G385" i="5"/>
  <c r="E466" i="5"/>
  <c r="Q1492" i="5" s="1"/>
  <c r="R1492" i="5" s="1"/>
  <c r="E465" i="5"/>
  <c r="Q1493" i="5" s="1"/>
  <c r="R1493" i="5" s="1"/>
  <c r="E1983" i="5"/>
  <c r="E777" i="5"/>
  <c r="Q1181" i="5" s="1"/>
  <c r="R1181" i="5" s="1"/>
  <c r="E1165" i="5"/>
  <c r="Q798" i="5" s="1"/>
  <c r="R798" i="5" s="1"/>
  <c r="E1989" i="5"/>
  <c r="E168" i="5"/>
  <c r="Q1790" i="5" s="1"/>
  <c r="R1790" i="5" s="1"/>
  <c r="G301" i="5"/>
  <c r="E710" i="5"/>
  <c r="Q1248" i="5" s="1"/>
  <c r="R1248" i="5" s="1"/>
  <c r="E641" i="5"/>
  <c r="Q1317" i="5" s="1"/>
  <c r="R1317" i="5" s="1"/>
  <c r="E1054" i="5"/>
  <c r="Q909" i="5" s="1"/>
  <c r="R909" i="5" s="1"/>
  <c r="G1278" i="5"/>
  <c r="E1805" i="5"/>
  <c r="Q158" i="5" s="1"/>
  <c r="R158" i="5" s="1"/>
  <c r="E337" i="5"/>
  <c r="Q1621" i="5" s="1"/>
  <c r="R1621" i="5" s="1"/>
  <c r="G505" i="5"/>
  <c r="G1121" i="5"/>
  <c r="G1117" i="5"/>
  <c r="G1118" i="5"/>
  <c r="G1233" i="5"/>
  <c r="G1230" i="5"/>
  <c r="G1297" i="5"/>
  <c r="G1329" i="5"/>
  <c r="G1325" i="5"/>
  <c r="G1537" i="5"/>
  <c r="G1681" i="5"/>
  <c r="G1825" i="5"/>
  <c r="G1865" i="5"/>
  <c r="G1897" i="5"/>
  <c r="G1969" i="5"/>
  <c r="G2017" i="5"/>
  <c r="G2013" i="5"/>
  <c r="G582" i="5"/>
  <c r="G1397" i="5"/>
  <c r="G521" i="5"/>
  <c r="E103" i="5"/>
  <c r="Q1855" i="5" s="1"/>
  <c r="R1855" i="5" s="1"/>
  <c r="E98" i="5"/>
  <c r="Q1860" i="5" s="1"/>
  <c r="R1860" i="5" s="1"/>
  <c r="E144" i="5"/>
  <c r="Q1814" i="5" s="1"/>
  <c r="R1814" i="5" s="1"/>
  <c r="E175" i="5"/>
  <c r="Q1783" i="5" s="1"/>
  <c r="R1783" i="5" s="1"/>
  <c r="E223" i="5"/>
  <c r="Q1735" i="5" s="1"/>
  <c r="R1735" i="5" s="1"/>
  <c r="E73" i="5"/>
  <c r="Q1885" i="5" s="1"/>
  <c r="R1885" i="5" s="1"/>
  <c r="E184" i="5"/>
  <c r="Q1774" i="5" s="1"/>
  <c r="R1774" i="5" s="1"/>
  <c r="E1464" i="5"/>
  <c r="Q499" i="5" s="1"/>
  <c r="R499" i="5" s="1"/>
  <c r="E1078" i="5"/>
  <c r="Q885" i="5" s="1"/>
  <c r="R885" i="5" s="1"/>
  <c r="E1205" i="5"/>
  <c r="Q758" i="5" s="1"/>
  <c r="R758" i="5" s="1"/>
  <c r="E1029" i="5"/>
  <c r="Q934" i="5" s="1"/>
  <c r="R934" i="5" s="1"/>
  <c r="G1366" i="5"/>
  <c r="E1287" i="5"/>
  <c r="Q676" i="5" s="1"/>
  <c r="R676" i="5" s="1"/>
  <c r="G494" i="5"/>
  <c r="G493" i="5"/>
  <c r="G854" i="5"/>
  <c r="G853" i="5"/>
  <c r="G1269" i="5"/>
  <c r="G1270" i="5"/>
  <c r="G1781" i="5"/>
  <c r="G1782" i="5"/>
  <c r="G237" i="5"/>
  <c r="E566" i="5"/>
  <c r="Q1392" i="5" s="1"/>
  <c r="R1392" i="5" s="1"/>
  <c r="E726" i="5"/>
  <c r="Q1232" i="5" s="1"/>
  <c r="R1232" i="5" s="1"/>
  <c r="E870" i="5"/>
  <c r="Q1088" i="5" s="1"/>
  <c r="R1088" i="5" s="1"/>
  <c r="E1661" i="5"/>
  <c r="Q302" i="5" s="1"/>
  <c r="R302" i="5" s="1"/>
  <c r="G1829" i="5"/>
  <c r="G1830" i="5"/>
  <c r="E478" i="5"/>
  <c r="Q1480" i="5" s="1"/>
  <c r="R1480" i="5" s="1"/>
  <c r="E1197" i="5"/>
  <c r="Q766" i="5" s="1"/>
  <c r="R766" i="5" s="1"/>
  <c r="E1469" i="5"/>
  <c r="Q494" i="5" s="1"/>
  <c r="R494" i="5" s="1"/>
  <c r="G1181" i="5"/>
  <c r="E457" i="5"/>
  <c r="Q1501" i="5" s="1"/>
  <c r="R1501" i="5" s="1"/>
  <c r="E905" i="5"/>
  <c r="Q1058" i="5" s="1"/>
  <c r="R1058" i="5" s="1"/>
  <c r="E1121" i="5"/>
  <c r="Q842" i="5" s="1"/>
  <c r="R842" i="5" s="1"/>
  <c r="E1117" i="5"/>
  <c r="Q846" i="5" s="1"/>
  <c r="R846" i="5" s="1"/>
  <c r="E1109" i="5"/>
  <c r="Q854" i="5" s="1"/>
  <c r="R854" i="5" s="1"/>
  <c r="E1110" i="5"/>
  <c r="Q853" i="5" s="1"/>
  <c r="R853" i="5" s="1"/>
  <c r="E1161" i="5"/>
  <c r="Q802" i="5" s="1"/>
  <c r="R802" i="5" s="1"/>
  <c r="E1193" i="5"/>
  <c r="Q770" i="5" s="1"/>
  <c r="R770" i="5" s="1"/>
  <c r="E1233" i="5"/>
  <c r="Q730" i="5" s="1"/>
  <c r="R730" i="5" s="1"/>
  <c r="E1265" i="5"/>
  <c r="Q698" i="5" s="1"/>
  <c r="R698" i="5" s="1"/>
  <c r="E1261" i="5"/>
  <c r="Q702" i="5" s="1"/>
  <c r="R702" i="5" s="1"/>
  <c r="E1297" i="5"/>
  <c r="Q666" i="5" s="1"/>
  <c r="R666" i="5" s="1"/>
  <c r="E1329" i="5"/>
  <c r="Q634" i="5" s="1"/>
  <c r="R634" i="5" s="1"/>
  <c r="E1361" i="5"/>
  <c r="Q602" i="5" s="1"/>
  <c r="R602" i="5" s="1"/>
  <c r="E1393" i="5"/>
  <c r="Q570" i="5" s="1"/>
  <c r="R570" i="5" s="1"/>
  <c r="E1425" i="5"/>
  <c r="Q538" i="5" s="1"/>
  <c r="R538" i="5" s="1"/>
  <c r="E1457" i="5"/>
  <c r="Q506" i="5" s="1"/>
  <c r="R506" i="5" s="1"/>
  <c r="E1455" i="5"/>
  <c r="Q508" i="5" s="1"/>
  <c r="R508" i="5" s="1"/>
  <c r="E1453" i="5"/>
  <c r="Q510" i="5" s="1"/>
  <c r="R510" i="5" s="1"/>
  <c r="E1497" i="5"/>
  <c r="Q466" i="5" s="1"/>
  <c r="R466" i="5" s="1"/>
  <c r="E1537" i="5"/>
  <c r="Q426" i="5" s="1"/>
  <c r="R426" i="5" s="1"/>
  <c r="E1533" i="5"/>
  <c r="Q430" i="5" s="1"/>
  <c r="R430" i="5" s="1"/>
  <c r="E1534" i="5"/>
  <c r="Q429" i="5" s="1"/>
  <c r="R429" i="5" s="1"/>
  <c r="E1525" i="5"/>
  <c r="Q438" i="5" s="1"/>
  <c r="R438" i="5" s="1"/>
  <c r="E1569" i="5"/>
  <c r="Q394" i="5" s="1"/>
  <c r="R394" i="5" s="1"/>
  <c r="E1565" i="5"/>
  <c r="Q398" i="5" s="1"/>
  <c r="R398" i="5" s="1"/>
  <c r="E1601" i="5"/>
  <c r="Q362" i="5" s="1"/>
  <c r="R362" i="5" s="1"/>
  <c r="E1641" i="5"/>
  <c r="Q322" i="5" s="1"/>
  <c r="R322" i="5" s="1"/>
  <c r="E1681" i="5"/>
  <c r="Q282" i="5" s="1"/>
  <c r="R282" i="5" s="1"/>
  <c r="E1713" i="5"/>
  <c r="Q250" i="5" s="1"/>
  <c r="R250" i="5" s="1"/>
  <c r="E1793" i="5"/>
  <c r="Q170" i="5" s="1"/>
  <c r="R170" i="5" s="1"/>
  <c r="E1790" i="5"/>
  <c r="Q173" i="5" s="1"/>
  <c r="R173" i="5" s="1"/>
  <c r="E1782" i="5"/>
  <c r="Q181" i="5" s="1"/>
  <c r="R181" i="5" s="1"/>
  <c r="E1865" i="5"/>
  <c r="Q98" i="5" s="1"/>
  <c r="R98" i="5" s="1"/>
  <c r="E1864" i="5"/>
  <c r="Q99" i="5" s="1"/>
  <c r="R99" i="5" s="1"/>
  <c r="E1897" i="5"/>
  <c r="Q66" i="5" s="1"/>
  <c r="R66" i="5" s="1"/>
  <c r="E1895" i="5"/>
  <c r="Q68" i="5" s="1"/>
  <c r="R68" i="5" s="1"/>
  <c r="E1937" i="5"/>
  <c r="Q26" i="5" s="1"/>
  <c r="R26" i="5" s="1"/>
  <c r="E1969" i="5"/>
  <c r="E1966" i="5"/>
  <c r="E2017" i="5"/>
  <c r="E2014" i="5"/>
  <c r="E2013" i="5"/>
  <c r="G1927" i="5"/>
  <c r="E1344" i="5"/>
  <c r="Q619" i="5" s="1"/>
  <c r="R619" i="5" s="1"/>
  <c r="E649" i="5"/>
  <c r="Q1309" i="5" s="1"/>
  <c r="R1309" i="5" s="1"/>
  <c r="E1650" i="5"/>
  <c r="Q313" i="5" s="1"/>
  <c r="R313" i="5" s="1"/>
  <c r="E1646" i="5"/>
  <c r="Q317" i="5" s="1"/>
  <c r="R317" i="5" s="1"/>
  <c r="E1645" i="5"/>
  <c r="Q318" i="5" s="1"/>
  <c r="R318" i="5" s="1"/>
  <c r="E1778" i="5"/>
  <c r="Q185" i="5" s="1"/>
  <c r="R185" i="5" s="1"/>
  <c r="E1757" i="5"/>
  <c r="Q206" i="5" s="1"/>
  <c r="R206" i="5" s="1"/>
  <c r="E1906" i="5"/>
  <c r="Q57" i="5" s="1"/>
  <c r="R57" i="5" s="1"/>
  <c r="E1901" i="5"/>
  <c r="Q62" i="5" s="1"/>
  <c r="R62" i="5" s="1"/>
  <c r="E1902" i="5"/>
  <c r="Q61" i="5" s="1"/>
  <c r="R61" i="5" s="1"/>
  <c r="E2034" i="5"/>
  <c r="E798" i="5"/>
  <c r="Q1160" i="5" s="1"/>
  <c r="R1160" i="5" s="1"/>
  <c r="E1057" i="5"/>
  <c r="Q906" i="5" s="1"/>
  <c r="R906" i="5" s="1"/>
  <c r="G1733" i="5"/>
  <c r="G1734" i="5"/>
  <c r="G542" i="5"/>
  <c r="G541" i="5"/>
  <c r="G149" i="5"/>
  <c r="E23" i="5"/>
  <c r="Q1935" i="5" s="1"/>
  <c r="R1935" i="5" s="1"/>
  <c r="E17" i="5"/>
  <c r="Q1941" i="5" s="1"/>
  <c r="R1941" i="5" s="1"/>
  <c r="E71" i="5"/>
  <c r="Q1887" i="5" s="1"/>
  <c r="R1887" i="5" s="1"/>
  <c r="E69" i="5"/>
  <c r="Q1889" i="5" s="1"/>
  <c r="R1889" i="5" s="1"/>
  <c r="E70" i="5"/>
  <c r="Q1888" i="5" s="1"/>
  <c r="R1888" i="5" s="1"/>
  <c r="G159" i="5"/>
  <c r="G222" i="5"/>
  <c r="G221" i="5"/>
  <c r="G214" i="5"/>
  <c r="E480" i="5"/>
  <c r="Q1478" i="5" s="1"/>
  <c r="R1478" i="5" s="1"/>
  <c r="E477" i="5"/>
  <c r="Q1481" i="5" s="1"/>
  <c r="R1481" i="5" s="1"/>
  <c r="E560" i="5"/>
  <c r="Q1398" i="5" s="1"/>
  <c r="R1398" i="5" s="1"/>
  <c r="E553" i="5"/>
  <c r="Q1405" i="5" s="1"/>
  <c r="R1405" i="5" s="1"/>
  <c r="E545" i="5"/>
  <c r="Q1413" i="5" s="1"/>
  <c r="R1413" i="5" s="1"/>
  <c r="G799" i="5"/>
  <c r="G797" i="5"/>
  <c r="G798" i="5"/>
  <c r="E863" i="5"/>
  <c r="Q1095" i="5" s="1"/>
  <c r="R1095" i="5" s="1"/>
  <c r="E862" i="5"/>
  <c r="Q1096" i="5" s="1"/>
  <c r="R1096" i="5" s="1"/>
  <c r="E861" i="5"/>
  <c r="Q1097" i="5" s="1"/>
  <c r="R1097" i="5" s="1"/>
  <c r="E991" i="5"/>
  <c r="Q972" i="5" s="1"/>
  <c r="R972" i="5" s="1"/>
  <c r="E982" i="5"/>
  <c r="Q981" i="5" s="1"/>
  <c r="R981" i="5" s="1"/>
  <c r="E989" i="5"/>
  <c r="Q974" i="5" s="1"/>
  <c r="R974" i="5" s="1"/>
  <c r="E990" i="5"/>
  <c r="Q973" i="5" s="1"/>
  <c r="R973" i="5" s="1"/>
  <c r="G1263" i="5"/>
  <c r="G1262" i="5"/>
  <c r="G1261" i="5"/>
  <c r="E1328" i="5"/>
  <c r="Q635" i="5" s="1"/>
  <c r="R635" i="5" s="1"/>
  <c r="E1325" i="5"/>
  <c r="Q638" i="5" s="1"/>
  <c r="R638" i="5" s="1"/>
  <c r="E1326" i="5"/>
  <c r="Q637" i="5" s="1"/>
  <c r="R637" i="5" s="1"/>
  <c r="E1407" i="5"/>
  <c r="Q556" i="5" s="1"/>
  <c r="R556" i="5" s="1"/>
  <c r="E1406" i="5"/>
  <c r="Q557" i="5" s="1"/>
  <c r="R557" i="5" s="1"/>
  <c r="E1487" i="5"/>
  <c r="Q476" i="5" s="1"/>
  <c r="R476" i="5" s="1"/>
  <c r="E1486" i="5"/>
  <c r="Q477" i="5" s="1"/>
  <c r="R477" i="5" s="1"/>
  <c r="E1485" i="5"/>
  <c r="Q478" i="5" s="1"/>
  <c r="R478" i="5" s="1"/>
  <c r="E1520" i="5"/>
  <c r="Q443" i="5" s="1"/>
  <c r="R443" i="5" s="1"/>
  <c r="E1517" i="5"/>
  <c r="Q446" i="5" s="1"/>
  <c r="R446" i="5" s="1"/>
  <c r="G1792" i="5"/>
  <c r="G1789" i="5"/>
  <c r="G1791" i="5"/>
  <c r="E1936" i="5"/>
  <c r="Q27" i="5" s="1"/>
  <c r="R27" i="5" s="1"/>
  <c r="E1934" i="5"/>
  <c r="Q29" i="5" s="1"/>
  <c r="R29" i="5" s="1"/>
  <c r="E1927" i="5"/>
  <c r="Q36" i="5" s="1"/>
  <c r="R36" i="5" s="1"/>
  <c r="G390" i="5"/>
  <c r="G389" i="5"/>
  <c r="G358" i="5"/>
  <c r="G357" i="5"/>
  <c r="G349" i="5"/>
  <c r="E1022" i="5"/>
  <c r="Q941" i="5" s="1"/>
  <c r="R941" i="5" s="1"/>
  <c r="E1021" i="5"/>
  <c r="Q942" i="5" s="1"/>
  <c r="R942" i="5" s="1"/>
  <c r="E1014" i="5"/>
  <c r="Q949" i="5" s="1"/>
  <c r="R949" i="5" s="1"/>
  <c r="E47" i="5"/>
  <c r="Q1911" i="5" s="1"/>
  <c r="R1911" i="5" s="1"/>
  <c r="E25" i="5"/>
  <c r="Q1933" i="5" s="1"/>
  <c r="R1933" i="5" s="1"/>
  <c r="E41" i="5"/>
  <c r="Q1917" i="5" s="1"/>
  <c r="R1917" i="5" s="1"/>
  <c r="E143" i="5"/>
  <c r="Q1815" i="5" s="1"/>
  <c r="R1815" i="5" s="1"/>
  <c r="E137" i="5"/>
  <c r="Q1821" i="5" s="1"/>
  <c r="R1821" i="5" s="1"/>
  <c r="E136" i="5"/>
  <c r="Q1822" i="5" s="1"/>
  <c r="R1822" i="5" s="1"/>
  <c r="E216" i="5"/>
  <c r="Q1742" i="5" s="1"/>
  <c r="R1742" i="5" s="1"/>
  <c r="E1429" i="5"/>
  <c r="Q534" i="5" s="1"/>
  <c r="R534" i="5" s="1"/>
  <c r="G153" i="5"/>
  <c r="E853" i="5"/>
  <c r="Q1105" i="5" s="1"/>
  <c r="R1105" i="5" s="1"/>
  <c r="E1405" i="5"/>
  <c r="Q558" i="5" s="1"/>
  <c r="R558" i="5" s="1"/>
  <c r="E1925" i="5"/>
  <c r="Q38" i="5" s="1"/>
  <c r="R38" i="5" s="1"/>
  <c r="E1926" i="5"/>
  <c r="Q37" i="5" s="1"/>
  <c r="R37" i="5" s="1"/>
  <c r="E1695" i="5"/>
  <c r="Q268" i="5" s="1"/>
  <c r="R268" i="5" s="1"/>
  <c r="G1265" i="5"/>
  <c r="G1361" i="5"/>
  <c r="G1393" i="5"/>
  <c r="G1425" i="5"/>
  <c r="G1421" i="5"/>
  <c r="G1497" i="5"/>
  <c r="G1495" i="5"/>
  <c r="G1569" i="5"/>
  <c r="G1601" i="5"/>
  <c r="G1598" i="5"/>
  <c r="G1641" i="5"/>
  <c r="G1639" i="5"/>
  <c r="G1713" i="5"/>
  <c r="G1710" i="5"/>
  <c r="G1753" i="5"/>
  <c r="G1751" i="5"/>
  <c r="E97" i="5"/>
  <c r="Q1861" i="5" s="1"/>
  <c r="R1861" i="5" s="1"/>
  <c r="G200" i="5"/>
  <c r="G201" i="5"/>
  <c r="E934" i="5"/>
  <c r="Q1029" i="5" s="1"/>
  <c r="R1029" i="5" s="1"/>
  <c r="E1094" i="5"/>
  <c r="Q869" i="5" s="1"/>
  <c r="R869" i="5" s="1"/>
  <c r="E1437" i="5"/>
  <c r="Q526" i="5" s="1"/>
  <c r="R526" i="5" s="1"/>
  <c r="G1701" i="5"/>
  <c r="G1702" i="5"/>
  <c r="G1693" i="5"/>
  <c r="G638" i="5"/>
  <c r="G1959" i="5"/>
  <c r="E360" i="5"/>
  <c r="Q1598" i="5" s="1"/>
  <c r="R1598" i="5" s="1"/>
  <c r="G408" i="5"/>
  <c r="G440" i="5"/>
  <c r="G471" i="5"/>
  <c r="G503" i="5"/>
  <c r="G535" i="5"/>
  <c r="G567" i="5"/>
  <c r="G565" i="5"/>
  <c r="G560" i="5"/>
  <c r="G566" i="5"/>
  <c r="E600" i="5"/>
  <c r="Q1358" i="5" s="1"/>
  <c r="R1358" i="5" s="1"/>
  <c r="E680" i="5"/>
  <c r="Q1278" i="5" s="1"/>
  <c r="R1278" i="5" s="1"/>
  <c r="E711" i="5"/>
  <c r="Q1247" i="5" s="1"/>
  <c r="R1247" i="5" s="1"/>
  <c r="E709" i="5"/>
  <c r="Q1249" i="5" s="1"/>
  <c r="R1249" i="5" s="1"/>
  <c r="G760" i="5"/>
  <c r="G791" i="5"/>
  <c r="G789" i="5"/>
  <c r="G784" i="5"/>
  <c r="G774" i="5"/>
  <c r="E856" i="5"/>
  <c r="Q1102" i="5" s="1"/>
  <c r="R1102" i="5" s="1"/>
  <c r="E887" i="5"/>
  <c r="Q1071" i="5" s="1"/>
  <c r="R1071" i="5" s="1"/>
  <c r="E936" i="5"/>
  <c r="Q1027" i="5" s="1"/>
  <c r="R1027" i="5" s="1"/>
  <c r="E933" i="5"/>
  <c r="Q1030" i="5" s="1"/>
  <c r="R1030" i="5" s="1"/>
  <c r="G967" i="5"/>
  <c r="G965" i="5"/>
  <c r="G966" i="5"/>
  <c r="E999" i="5"/>
  <c r="Q964" i="5" s="1"/>
  <c r="R964" i="5" s="1"/>
  <c r="E998" i="5"/>
  <c r="Q965" i="5" s="1"/>
  <c r="R965" i="5" s="1"/>
  <c r="E997" i="5"/>
  <c r="Q966" i="5" s="1"/>
  <c r="R966" i="5" s="1"/>
  <c r="G1079" i="5"/>
  <c r="G1077" i="5"/>
  <c r="G1078" i="5"/>
  <c r="G1111" i="5"/>
  <c r="G1109" i="5"/>
  <c r="G1110" i="5"/>
  <c r="E1160" i="5"/>
  <c r="Q803" i="5" s="1"/>
  <c r="R803" i="5" s="1"/>
  <c r="E1207" i="5"/>
  <c r="Q756" i="5" s="1"/>
  <c r="R756" i="5" s="1"/>
  <c r="E1206" i="5"/>
  <c r="Q757" i="5" s="1"/>
  <c r="R757" i="5" s="1"/>
  <c r="E1198" i="5"/>
  <c r="Q765" i="5" s="1"/>
  <c r="R765" i="5" s="1"/>
  <c r="E1255" i="5"/>
  <c r="Q708" i="5" s="1"/>
  <c r="R708" i="5" s="1"/>
  <c r="E1245" i="5"/>
  <c r="Q718" i="5" s="1"/>
  <c r="R718" i="5" s="1"/>
  <c r="E1246" i="5"/>
  <c r="Q717" i="5" s="1"/>
  <c r="R717" i="5" s="1"/>
  <c r="E1237" i="5"/>
  <c r="Q726" i="5" s="1"/>
  <c r="R726" i="5" s="1"/>
  <c r="E1320" i="5"/>
  <c r="Q643" i="5" s="1"/>
  <c r="R643" i="5" s="1"/>
  <c r="E1368" i="5"/>
  <c r="Q595" i="5" s="1"/>
  <c r="R595" i="5" s="1"/>
  <c r="E1365" i="5"/>
  <c r="Q598" i="5" s="1"/>
  <c r="R598" i="5" s="1"/>
  <c r="E1415" i="5"/>
  <c r="Q548" i="5" s="1"/>
  <c r="R548" i="5" s="1"/>
  <c r="E1462" i="5"/>
  <c r="Q501" i="5" s="1"/>
  <c r="R501" i="5" s="1"/>
  <c r="E1463" i="5"/>
  <c r="Q500" i="5" s="1"/>
  <c r="R500" i="5" s="1"/>
  <c r="E1461" i="5"/>
  <c r="Q502" i="5" s="1"/>
  <c r="R502" i="5" s="1"/>
  <c r="E1512" i="5"/>
  <c r="Q451" i="5" s="1"/>
  <c r="R451" i="5" s="1"/>
  <c r="E1559" i="5"/>
  <c r="Q404" i="5" s="1"/>
  <c r="R404" i="5" s="1"/>
  <c r="E1558" i="5"/>
  <c r="Q405" i="5" s="1"/>
  <c r="R405" i="5" s="1"/>
  <c r="E1557" i="5"/>
  <c r="Q406" i="5" s="1"/>
  <c r="R406" i="5" s="1"/>
  <c r="E1607" i="5"/>
  <c r="Q356" i="5" s="1"/>
  <c r="R356" i="5" s="1"/>
  <c r="E1655" i="5"/>
  <c r="Q308" i="5" s="1"/>
  <c r="R308" i="5" s="1"/>
  <c r="E1654" i="5"/>
  <c r="Q309" i="5" s="1"/>
  <c r="R309" i="5" s="1"/>
  <c r="E1653" i="5"/>
  <c r="Q310" i="5" s="1"/>
  <c r="R310" i="5" s="1"/>
  <c r="E1703" i="5"/>
  <c r="Q260" i="5" s="1"/>
  <c r="R260" i="5" s="1"/>
  <c r="E1752" i="5"/>
  <c r="Q211" i="5" s="1"/>
  <c r="R211" i="5" s="1"/>
  <c r="E1749" i="5"/>
  <c r="Q214" i="5" s="1"/>
  <c r="R214" i="5" s="1"/>
  <c r="G1816" i="5"/>
  <c r="G1815" i="5"/>
  <c r="G1864" i="5"/>
  <c r="G1853" i="5"/>
  <c r="E1912" i="5"/>
  <c r="Q51" i="5" s="1"/>
  <c r="R51" i="5" s="1"/>
  <c r="E1909" i="5"/>
  <c r="Q54" i="5" s="1"/>
  <c r="R54" i="5" s="1"/>
  <c r="E1960" i="5"/>
  <c r="E1941" i="5"/>
  <c r="Q22" i="5" s="1"/>
  <c r="R22" i="5" s="1"/>
  <c r="E1781" i="5"/>
  <c r="Q182" i="5" s="1"/>
  <c r="R182" i="5" s="1"/>
  <c r="G688" i="5"/>
  <c r="G681" i="5"/>
  <c r="G905" i="5"/>
  <c r="G1311" i="5"/>
  <c r="G1823" i="5"/>
  <c r="G1142" i="5"/>
  <c r="E565" i="5"/>
  <c r="Q1393" i="5" s="1"/>
  <c r="R1393" i="5" s="1"/>
  <c r="E758" i="5"/>
  <c r="Q1200" i="5" s="1"/>
  <c r="R1200" i="5" s="1"/>
  <c r="G1000" i="5"/>
  <c r="E1677" i="5"/>
  <c r="Q286" i="5" s="1"/>
  <c r="R286" i="5" s="1"/>
  <c r="G1205" i="5"/>
  <c r="G1813" i="5"/>
  <c r="E281" i="5"/>
  <c r="Q1677" i="5" s="1"/>
  <c r="R1677" i="5" s="1"/>
  <c r="E681" i="5"/>
  <c r="Q1277" i="5" s="1"/>
  <c r="R1277" i="5" s="1"/>
  <c r="E849" i="5"/>
  <c r="Q1109" i="5" s="1"/>
  <c r="R1109" i="5" s="1"/>
  <c r="G913" i="5"/>
  <c r="G912" i="5"/>
  <c r="G1966" i="5"/>
  <c r="G1982" i="5"/>
  <c r="E1319" i="5"/>
  <c r="Q644" i="5" s="1"/>
  <c r="R644" i="5" s="1"/>
  <c r="G2031" i="5"/>
  <c r="G2021" i="5"/>
  <c r="G112" i="5"/>
  <c r="G1258" i="5"/>
  <c r="G1386" i="5"/>
  <c r="G1514" i="5"/>
  <c r="G1682" i="5"/>
  <c r="G1810" i="5"/>
  <c r="G1938" i="5"/>
  <c r="E912" i="5"/>
  <c r="Q1051" i="5" s="1"/>
  <c r="R1051" i="5" s="1"/>
  <c r="G1890" i="5"/>
  <c r="G138" i="5"/>
  <c r="E1876" i="5"/>
  <c r="Q87" i="5" s="1"/>
  <c r="R87" i="5" s="1"/>
  <c r="E1869" i="5"/>
  <c r="Q94" i="5" s="1"/>
  <c r="R94" i="5" s="1"/>
  <c r="G158" i="5"/>
  <c r="G157" i="5"/>
  <c r="E31" i="5"/>
  <c r="Q1927" i="5" s="1"/>
  <c r="R1927" i="5" s="1"/>
  <c r="E55" i="5"/>
  <c r="Q1903" i="5" s="1"/>
  <c r="R1903" i="5" s="1"/>
  <c r="E78" i="5"/>
  <c r="Q1880" i="5" s="1"/>
  <c r="R1880" i="5" s="1"/>
  <c r="E77" i="5"/>
  <c r="Q1881" i="5" s="1"/>
  <c r="R1881" i="5" s="1"/>
  <c r="E72" i="5"/>
  <c r="Q1886" i="5" s="1"/>
  <c r="R1886" i="5" s="1"/>
  <c r="G111" i="5"/>
  <c r="E135" i="5"/>
  <c r="Q1823" i="5" s="1"/>
  <c r="R1823" i="5" s="1"/>
  <c r="E134" i="5"/>
  <c r="Q1824" i="5" s="1"/>
  <c r="R1824" i="5" s="1"/>
  <c r="E133" i="5"/>
  <c r="Q1825" i="5" s="1"/>
  <c r="R1825" i="5" s="1"/>
  <c r="E166" i="5"/>
  <c r="Q1792" i="5" s="1"/>
  <c r="R1792" i="5" s="1"/>
  <c r="E165" i="5"/>
  <c r="Q1793" i="5" s="1"/>
  <c r="R1793" i="5" s="1"/>
  <c r="G800" i="5"/>
  <c r="E621" i="5"/>
  <c r="Q1337" i="5" s="1"/>
  <c r="R1337" i="5" s="1"/>
  <c r="E622" i="5"/>
  <c r="Q1336" i="5" s="1"/>
  <c r="R1336" i="5" s="1"/>
  <c r="G1217" i="5"/>
  <c r="E2005" i="5"/>
  <c r="G1151" i="5"/>
  <c r="E343" i="5"/>
  <c r="Q1615" i="5" s="1"/>
  <c r="R1615" i="5" s="1"/>
  <c r="E376" i="5"/>
  <c r="Q1582" i="5" s="1"/>
  <c r="R1582" i="5" s="1"/>
  <c r="E408" i="5"/>
  <c r="Q1550" i="5" s="1"/>
  <c r="R1550" i="5" s="1"/>
  <c r="E440" i="5"/>
  <c r="Q1518" i="5" s="1"/>
  <c r="R1518" i="5" s="1"/>
  <c r="G488" i="5"/>
  <c r="G520" i="5"/>
  <c r="G552" i="5"/>
  <c r="E584" i="5"/>
  <c r="Q1374" i="5" s="1"/>
  <c r="R1374" i="5" s="1"/>
  <c r="E581" i="5"/>
  <c r="Q1377" i="5" s="1"/>
  <c r="R1377" i="5" s="1"/>
  <c r="E615" i="5"/>
  <c r="Q1343" i="5" s="1"/>
  <c r="R1343" i="5" s="1"/>
  <c r="E613" i="5"/>
  <c r="Q1345" i="5" s="1"/>
  <c r="R1345" i="5" s="1"/>
  <c r="E614" i="5"/>
  <c r="Q1344" i="5" s="1"/>
  <c r="R1344" i="5" s="1"/>
  <c r="E609" i="5"/>
  <c r="Q1349" i="5" s="1"/>
  <c r="R1349" i="5" s="1"/>
  <c r="G663" i="5"/>
  <c r="G661" i="5"/>
  <c r="G662" i="5"/>
  <c r="E696" i="5"/>
  <c r="Q1262" i="5" s="1"/>
  <c r="R1262" i="5" s="1"/>
  <c r="E728" i="5"/>
  <c r="Q1230" i="5" s="1"/>
  <c r="R1230" i="5" s="1"/>
  <c r="E759" i="5"/>
  <c r="Q1199" i="5" s="1"/>
  <c r="R1199" i="5" s="1"/>
  <c r="E757" i="5"/>
  <c r="Q1201" i="5" s="1"/>
  <c r="R1201" i="5" s="1"/>
  <c r="G808" i="5"/>
  <c r="G839" i="5"/>
  <c r="G837" i="5"/>
  <c r="G838" i="5"/>
  <c r="G871" i="5"/>
  <c r="E903" i="5"/>
  <c r="Q1060" i="5" s="1"/>
  <c r="R1060" i="5" s="1"/>
  <c r="G952" i="5"/>
  <c r="G984" i="5"/>
  <c r="G1015" i="5"/>
  <c r="G1013" i="5"/>
  <c r="G1014" i="5"/>
  <c r="E1047" i="5"/>
  <c r="Q916" i="5" s="1"/>
  <c r="R916" i="5" s="1"/>
  <c r="G1095" i="5"/>
  <c r="E1127" i="5"/>
  <c r="Q836" i="5" s="1"/>
  <c r="R836" i="5" s="1"/>
  <c r="E1175" i="5"/>
  <c r="Q788" i="5" s="1"/>
  <c r="R788" i="5" s="1"/>
  <c r="E1223" i="5"/>
  <c r="Q740" i="5" s="1"/>
  <c r="R740" i="5" s="1"/>
  <c r="E1271" i="5"/>
  <c r="Q692" i="5" s="1"/>
  <c r="R692" i="5" s="1"/>
  <c r="E1269" i="5"/>
  <c r="Q694" i="5" s="1"/>
  <c r="R694" i="5" s="1"/>
  <c r="E1335" i="5"/>
  <c r="Q628" i="5" s="1"/>
  <c r="R628" i="5" s="1"/>
  <c r="E1333" i="5"/>
  <c r="Q630" i="5" s="1"/>
  <c r="R630" i="5" s="1"/>
  <c r="E1334" i="5"/>
  <c r="Q629" i="5" s="1"/>
  <c r="R629" i="5" s="1"/>
  <c r="E1384" i="5"/>
  <c r="Q579" i="5" s="1"/>
  <c r="R579" i="5" s="1"/>
  <c r="E1383" i="5"/>
  <c r="Q580" i="5" s="1"/>
  <c r="R580" i="5" s="1"/>
  <c r="E1431" i="5"/>
  <c r="Q532" i="5" s="1"/>
  <c r="R532" i="5" s="1"/>
  <c r="E1430" i="5"/>
  <c r="Q533" i="5" s="1"/>
  <c r="R533" i="5" s="1"/>
  <c r="E1479" i="5"/>
  <c r="Q484" i="5" s="1"/>
  <c r="R484" i="5" s="1"/>
  <c r="G1544" i="5"/>
  <c r="G1543" i="5"/>
  <c r="E1576" i="5"/>
  <c r="Q387" i="5" s="1"/>
  <c r="R387" i="5" s="1"/>
  <c r="E1623" i="5"/>
  <c r="Q340" i="5" s="1"/>
  <c r="R340" i="5" s="1"/>
  <c r="E1622" i="5"/>
  <c r="Q341" i="5" s="1"/>
  <c r="R341" i="5" s="1"/>
  <c r="E1621" i="5"/>
  <c r="Q342" i="5" s="1"/>
  <c r="R342" i="5" s="1"/>
  <c r="E1672" i="5"/>
  <c r="Q291" i="5" s="1"/>
  <c r="R291" i="5" s="1"/>
  <c r="E1719" i="5"/>
  <c r="Q244" i="5" s="1"/>
  <c r="R244" i="5" s="1"/>
  <c r="E1718" i="5"/>
  <c r="Q245" i="5" s="1"/>
  <c r="R245" i="5" s="1"/>
  <c r="E1717" i="5"/>
  <c r="Q246" i="5" s="1"/>
  <c r="R246" i="5" s="1"/>
  <c r="E1767" i="5"/>
  <c r="Q196" i="5" s="1"/>
  <c r="R196" i="5" s="1"/>
  <c r="E1761" i="5"/>
  <c r="Q202" i="5" s="1"/>
  <c r="R202" i="5" s="1"/>
  <c r="G1832" i="5"/>
  <c r="E1880" i="5"/>
  <c r="Q83" i="5" s="1"/>
  <c r="R83" i="5" s="1"/>
  <c r="G1928" i="5"/>
  <c r="E1975" i="5"/>
  <c r="E1974" i="5"/>
  <c r="E1973" i="5"/>
  <c r="G462" i="5"/>
  <c r="E1150" i="5"/>
  <c r="Q813" i="5" s="1"/>
  <c r="R813" i="5" s="1"/>
  <c r="E1342" i="5"/>
  <c r="Q621" i="5" s="1"/>
  <c r="R621" i="5" s="1"/>
  <c r="G609" i="5"/>
  <c r="G608" i="5"/>
  <c r="G929" i="5"/>
  <c r="G1383" i="5"/>
  <c r="G1950" i="5"/>
  <c r="G1949" i="5"/>
  <c r="G857" i="5"/>
  <c r="E1049" i="5"/>
  <c r="Q914" i="5" s="1"/>
  <c r="R914" i="5" s="1"/>
  <c r="E375" i="5"/>
  <c r="Q1583" i="5" s="1"/>
  <c r="R1583" i="5" s="1"/>
  <c r="G2007" i="5"/>
  <c r="G2040" i="5"/>
  <c r="G2037" i="5"/>
  <c r="E714" i="5"/>
  <c r="Q1244" i="5" s="1"/>
  <c r="R1244" i="5" s="1"/>
  <c r="E842" i="5"/>
  <c r="Q1116" i="5" s="1"/>
  <c r="R1116" i="5" s="1"/>
  <c r="E841" i="5"/>
  <c r="Q1117" i="5" s="1"/>
  <c r="R1117" i="5" s="1"/>
  <c r="E970" i="5"/>
  <c r="Q993" i="5" s="1"/>
  <c r="R993" i="5" s="1"/>
  <c r="E1098" i="5"/>
  <c r="Q865" i="5" s="1"/>
  <c r="R865" i="5" s="1"/>
  <c r="E1097" i="5"/>
  <c r="Q866" i="5" s="1"/>
  <c r="R866" i="5" s="1"/>
  <c r="E1258" i="5"/>
  <c r="Q705" i="5" s="1"/>
  <c r="R705" i="5" s="1"/>
  <c r="E1386" i="5"/>
  <c r="Q577" i="5" s="1"/>
  <c r="R577" i="5" s="1"/>
  <c r="E1514" i="5"/>
  <c r="Q449" i="5" s="1"/>
  <c r="R449" i="5" s="1"/>
  <c r="E194" i="5"/>
  <c r="Q1764" i="5" s="1"/>
  <c r="R1764" i="5" s="1"/>
  <c r="E193" i="5"/>
  <c r="Q1765" i="5" s="1"/>
  <c r="R1765" i="5" s="1"/>
  <c r="E290" i="5"/>
  <c r="Q1668" i="5" s="1"/>
  <c r="R1668" i="5" s="1"/>
  <c r="E410" i="5"/>
  <c r="Q1548" i="5" s="1"/>
  <c r="R1548" i="5" s="1"/>
  <c r="E538" i="5"/>
  <c r="Q1420" i="5" s="1"/>
  <c r="R1420" i="5" s="1"/>
  <c r="E698" i="5"/>
  <c r="Q1260" i="5" s="1"/>
  <c r="R1260" i="5" s="1"/>
  <c r="E826" i="5"/>
  <c r="Q1132" i="5" s="1"/>
  <c r="R1132" i="5" s="1"/>
  <c r="E825" i="5"/>
  <c r="Q1133" i="5" s="1"/>
  <c r="R1133" i="5" s="1"/>
  <c r="E954" i="5"/>
  <c r="Q1009" i="5" s="1"/>
  <c r="R1009" i="5" s="1"/>
  <c r="E1082" i="5"/>
  <c r="Q881" i="5" s="1"/>
  <c r="R881" i="5" s="1"/>
  <c r="E1242" i="5"/>
  <c r="Q721" i="5" s="1"/>
  <c r="R721" i="5" s="1"/>
  <c r="E1370" i="5"/>
  <c r="Q593" i="5" s="1"/>
  <c r="R593" i="5" s="1"/>
  <c r="E1498" i="5"/>
  <c r="Q465" i="5" s="1"/>
  <c r="R465" i="5" s="1"/>
  <c r="E1506" i="5"/>
  <c r="Q457" i="5" s="1"/>
  <c r="R457" i="5" s="1"/>
  <c r="E1626" i="5"/>
  <c r="Q337" i="5" s="1"/>
  <c r="R337" i="5" s="1"/>
  <c r="E1738" i="5"/>
  <c r="Q225" i="5" s="1"/>
  <c r="R225" i="5" s="1"/>
  <c r="E1866" i="5"/>
  <c r="Q97" i="5" s="1"/>
  <c r="R97" i="5" s="1"/>
  <c r="E2026" i="5"/>
  <c r="G1105" i="5"/>
  <c r="G1489" i="5"/>
  <c r="G680" i="5"/>
  <c r="E250" i="5"/>
  <c r="Q1708" i="5" s="1"/>
  <c r="R1708" i="5" s="1"/>
  <c r="E1526" i="5"/>
  <c r="Q437" i="5" s="1"/>
  <c r="R437" i="5" s="1"/>
  <c r="G319" i="5"/>
  <c r="E327" i="5"/>
  <c r="Q1631" i="5" s="1"/>
  <c r="R1631" i="5" s="1"/>
  <c r="E312" i="5"/>
  <c r="Q1646" i="5" s="1"/>
  <c r="R1646" i="5" s="1"/>
  <c r="G86" i="5"/>
  <c r="E120" i="5"/>
  <c r="Q1838" i="5" s="1"/>
  <c r="R1838" i="5" s="1"/>
  <c r="G175" i="5"/>
  <c r="G173" i="5"/>
  <c r="G199" i="5"/>
  <c r="G197" i="5"/>
  <c r="G198" i="5"/>
  <c r="G231" i="5"/>
  <c r="G229" i="5"/>
  <c r="G255" i="5"/>
  <c r="G232" i="5"/>
  <c r="G233" i="5"/>
  <c r="G414" i="5"/>
  <c r="G413" i="5"/>
  <c r="G840" i="5"/>
  <c r="G1174" i="5"/>
  <c r="G1173" i="5"/>
  <c r="G1511" i="5"/>
  <c r="G1822" i="5"/>
  <c r="G1821" i="5"/>
  <c r="E301" i="5"/>
  <c r="Q1657" i="5" s="1"/>
  <c r="R1657" i="5" s="1"/>
  <c r="E302" i="5"/>
  <c r="Q1656" i="5" s="1"/>
  <c r="R1656" i="5" s="1"/>
  <c r="G422" i="5"/>
  <c r="G421" i="5"/>
  <c r="G486" i="5"/>
  <c r="G485" i="5"/>
  <c r="G550" i="5"/>
  <c r="G549" i="5"/>
  <c r="E1126" i="5"/>
  <c r="Q837" i="5" s="1"/>
  <c r="R837" i="5" s="1"/>
  <c r="E1125" i="5"/>
  <c r="Q838" i="5" s="1"/>
  <c r="R838" i="5" s="1"/>
  <c r="G1317" i="5"/>
  <c r="G1318" i="5"/>
  <c r="E1637" i="5"/>
  <c r="Q326" i="5" s="1"/>
  <c r="R326" i="5" s="1"/>
  <c r="E1638" i="5"/>
  <c r="Q325" i="5" s="1"/>
  <c r="R325" i="5" s="1"/>
  <c r="E865" i="5"/>
  <c r="Q1093" i="5" s="1"/>
  <c r="R1093" i="5" s="1"/>
  <c r="G982" i="5"/>
  <c r="G1141" i="5"/>
  <c r="G1239" i="5"/>
  <c r="G1494" i="5"/>
  <c r="G1687" i="5"/>
  <c r="G1943" i="5"/>
  <c r="E629" i="5"/>
  <c r="Q1329" i="5" s="1"/>
  <c r="R1329" i="5" s="1"/>
  <c r="E630" i="5"/>
  <c r="Q1328" i="5" s="1"/>
  <c r="R1328" i="5" s="1"/>
  <c r="E625" i="5"/>
  <c r="Q1333" i="5" s="1"/>
  <c r="R1333" i="5" s="1"/>
  <c r="E790" i="5"/>
  <c r="Q1168" i="5" s="1"/>
  <c r="R1168" i="5" s="1"/>
  <c r="E789" i="5"/>
  <c r="Q1169" i="5" s="1"/>
  <c r="R1169" i="5" s="1"/>
  <c r="G1070" i="5"/>
  <c r="G1069" i="5"/>
  <c r="E1861" i="5"/>
  <c r="Q102" i="5" s="1"/>
  <c r="R102" i="5" s="1"/>
  <c r="E1862" i="5"/>
  <c r="Q101" i="5" s="1"/>
  <c r="R101" i="5" s="1"/>
  <c r="E1920" i="5"/>
  <c r="Q43" i="5" s="1"/>
  <c r="R43" i="5" s="1"/>
  <c r="E429" i="5"/>
  <c r="Q1529" i="5" s="1"/>
  <c r="R1529" i="5" s="1"/>
  <c r="E493" i="5"/>
  <c r="Q1465" i="5" s="1"/>
  <c r="R1465" i="5" s="1"/>
  <c r="G574" i="5"/>
  <c r="E1309" i="5"/>
  <c r="Q654" i="5" s="1"/>
  <c r="R654" i="5" s="1"/>
  <c r="G1581" i="5"/>
  <c r="G1695" i="5"/>
  <c r="G1774" i="5"/>
  <c r="E1657" i="5"/>
  <c r="Q306" i="5" s="1"/>
  <c r="R306" i="5" s="1"/>
  <c r="G425" i="5"/>
  <c r="G109" i="5"/>
  <c r="G1214" i="5"/>
  <c r="G634" i="5"/>
  <c r="G981" i="5"/>
  <c r="G1010" i="5"/>
  <c r="G586" i="5"/>
  <c r="G584" i="5"/>
  <c r="G585" i="5"/>
  <c r="G746" i="5"/>
  <c r="G745" i="5"/>
  <c r="G742" i="5"/>
  <c r="G744" i="5"/>
  <c r="G874" i="5"/>
  <c r="G1002" i="5"/>
  <c r="G1001" i="5"/>
  <c r="G1130" i="5"/>
  <c r="G120" i="5"/>
  <c r="G122" i="5"/>
  <c r="G121" i="5"/>
  <c r="G118" i="5"/>
  <c r="G216" i="5"/>
  <c r="G217" i="5"/>
  <c r="G218" i="5"/>
  <c r="G213" i="5"/>
  <c r="G322" i="5"/>
  <c r="G442" i="5"/>
  <c r="G570" i="5"/>
  <c r="G1498" i="5"/>
  <c r="G1762" i="5"/>
  <c r="G1761" i="5"/>
  <c r="G176" i="5"/>
  <c r="G370" i="5"/>
  <c r="G754" i="5"/>
  <c r="G250" i="5"/>
  <c r="G1530" i="5"/>
  <c r="G59" i="5"/>
  <c r="G212" i="5"/>
  <c r="G259" i="5"/>
  <c r="G387" i="5"/>
  <c r="G579" i="5"/>
  <c r="G707" i="5"/>
  <c r="G835" i="5"/>
  <c r="G1028" i="5"/>
  <c r="G1155" i="5"/>
  <c r="G1283" i="5"/>
  <c r="E1476" i="5"/>
  <c r="Q487" i="5" s="1"/>
  <c r="R487" i="5" s="1"/>
  <c r="E1604" i="5"/>
  <c r="Q359" i="5" s="1"/>
  <c r="R359" i="5" s="1"/>
  <c r="E1796" i="5"/>
  <c r="Q167" i="5" s="1"/>
  <c r="R167" i="5" s="1"/>
  <c r="G27" i="5"/>
  <c r="E115" i="5"/>
  <c r="Q1843" i="5" s="1"/>
  <c r="R1843" i="5" s="1"/>
  <c r="E113" i="5"/>
  <c r="Q1845" i="5" s="1"/>
  <c r="R1845" i="5" s="1"/>
  <c r="E105" i="5"/>
  <c r="Q1853" i="5" s="1"/>
  <c r="R1853" i="5" s="1"/>
  <c r="E219" i="5"/>
  <c r="Q1739" i="5" s="1"/>
  <c r="R1739" i="5" s="1"/>
  <c r="E339" i="5"/>
  <c r="Q1619" i="5" s="1"/>
  <c r="R1619" i="5" s="1"/>
  <c r="E467" i="5"/>
  <c r="Q1491" i="5" s="1"/>
  <c r="R1491" i="5" s="1"/>
  <c r="E660" i="5"/>
  <c r="Q1298" i="5" s="1"/>
  <c r="R1298" i="5" s="1"/>
  <c r="E788" i="5"/>
  <c r="Q1170" i="5" s="1"/>
  <c r="R1170" i="5" s="1"/>
  <c r="E852" i="5"/>
  <c r="Q1106" i="5" s="1"/>
  <c r="R1106" i="5" s="1"/>
  <c r="E1044" i="5"/>
  <c r="Q919" i="5" s="1"/>
  <c r="R919" i="5" s="1"/>
  <c r="E1108" i="5"/>
  <c r="Q855" i="5" s="1"/>
  <c r="R855" i="5" s="1"/>
  <c r="E1105" i="5"/>
  <c r="Q858" i="5" s="1"/>
  <c r="R858" i="5" s="1"/>
  <c r="E1236" i="5"/>
  <c r="Q727" i="5" s="1"/>
  <c r="R727" i="5" s="1"/>
  <c r="E1428" i="5"/>
  <c r="Q535" i="5" s="1"/>
  <c r="R535" i="5" s="1"/>
  <c r="E1556" i="5"/>
  <c r="Q407" i="5" s="1"/>
  <c r="R407" i="5" s="1"/>
  <c r="G1620" i="5"/>
  <c r="G1613" i="5"/>
  <c r="E1748" i="5"/>
  <c r="Q215" i="5" s="1"/>
  <c r="R215" i="5" s="1"/>
  <c r="E1812" i="5"/>
  <c r="Q151" i="5" s="1"/>
  <c r="R151" i="5" s="1"/>
  <c r="E1940" i="5"/>
  <c r="Q23" i="5" s="1"/>
  <c r="R23" i="5" s="1"/>
  <c r="E87" i="5"/>
  <c r="Q1871" i="5" s="1"/>
  <c r="R1871" i="5" s="1"/>
  <c r="E81" i="5"/>
  <c r="Q1877" i="5" s="1"/>
  <c r="R1877" i="5" s="1"/>
  <c r="E159" i="5"/>
  <c r="Q1799" i="5" s="1"/>
  <c r="R1799" i="5" s="1"/>
  <c r="E328" i="5"/>
  <c r="Q1630" i="5" s="1"/>
  <c r="R1630" i="5" s="1"/>
  <c r="G37" i="5"/>
  <c r="E1721" i="5"/>
  <c r="Q242" i="5" s="1"/>
  <c r="R242" i="5" s="1"/>
  <c r="E1720" i="5"/>
  <c r="Q243" i="5" s="1"/>
  <c r="R243" i="5" s="1"/>
  <c r="G870" i="5"/>
  <c r="G869" i="5"/>
  <c r="G1550" i="5"/>
  <c r="G1549" i="5"/>
  <c r="G318" i="5"/>
  <c r="G317" i="5"/>
  <c r="G814" i="5"/>
  <c r="G813" i="5"/>
  <c r="E1445" i="5"/>
  <c r="Q518" i="5" s="1"/>
  <c r="R518" i="5" s="1"/>
  <c r="E1446" i="5"/>
  <c r="Q517" i="5" s="1"/>
  <c r="R517" i="5" s="1"/>
  <c r="E1442" i="5"/>
  <c r="Q521" i="5" s="1"/>
  <c r="R521" i="5" s="1"/>
  <c r="E662" i="5"/>
  <c r="Q1296" i="5" s="1"/>
  <c r="R1296" i="5" s="1"/>
  <c r="G321" i="5"/>
  <c r="G1073" i="5"/>
  <c r="G1917" i="5"/>
  <c r="G1918" i="5"/>
  <c r="E309" i="5"/>
  <c r="Q1649" i="5" s="1"/>
  <c r="R1649" i="5" s="1"/>
  <c r="E310" i="5"/>
  <c r="Q1648" i="5" s="1"/>
  <c r="R1648" i="5" s="1"/>
  <c r="E305" i="5"/>
  <c r="Q1653" i="5" s="1"/>
  <c r="R1653" i="5" s="1"/>
  <c r="G806" i="5"/>
  <c r="G805" i="5"/>
  <c r="G1893" i="5"/>
  <c r="G1894" i="5"/>
  <c r="E336" i="5"/>
  <c r="Q1622" i="5" s="1"/>
  <c r="R1622" i="5" s="1"/>
  <c r="E334" i="5"/>
  <c r="Q1624" i="5" s="1"/>
  <c r="R1624" i="5" s="1"/>
  <c r="E400" i="5"/>
  <c r="Q1558" i="5" s="1"/>
  <c r="R1558" i="5" s="1"/>
  <c r="E398" i="5"/>
  <c r="Q1560" i="5" s="1"/>
  <c r="R1560" i="5" s="1"/>
  <c r="E393" i="5"/>
  <c r="Q1565" i="5" s="1"/>
  <c r="R1565" i="5" s="1"/>
  <c r="E464" i="5"/>
  <c r="Q1494" i="5" s="1"/>
  <c r="R1494" i="5" s="1"/>
  <c r="E461" i="5"/>
  <c r="Q1497" i="5" s="1"/>
  <c r="R1497" i="5" s="1"/>
  <c r="E462" i="5"/>
  <c r="Q1496" i="5" s="1"/>
  <c r="R1496" i="5" s="1"/>
  <c r="G543" i="5"/>
  <c r="E608" i="5"/>
  <c r="Q1350" i="5" s="1"/>
  <c r="R1350" i="5" s="1"/>
  <c r="E605" i="5"/>
  <c r="Q1353" i="5" s="1"/>
  <c r="R1353" i="5" s="1"/>
  <c r="E606" i="5"/>
  <c r="Q1352" i="5" s="1"/>
  <c r="R1352" i="5" s="1"/>
  <c r="E655" i="5"/>
  <c r="Q1303" i="5" s="1"/>
  <c r="R1303" i="5" s="1"/>
  <c r="E736" i="5"/>
  <c r="Q1222" i="5" s="1"/>
  <c r="R1222" i="5" s="1"/>
  <c r="E816" i="5"/>
  <c r="Q1142" i="5" s="1"/>
  <c r="R1142" i="5" s="1"/>
  <c r="G895" i="5"/>
  <c r="G975" i="5"/>
  <c r="E1007" i="5"/>
  <c r="Q956" i="5" s="1"/>
  <c r="R956" i="5" s="1"/>
  <c r="E1056" i="5"/>
  <c r="Q907" i="5" s="1"/>
  <c r="R907" i="5" s="1"/>
  <c r="E1087" i="5"/>
  <c r="Q876" i="5" s="1"/>
  <c r="R876" i="5" s="1"/>
  <c r="E1085" i="5"/>
  <c r="Q878" i="5" s="1"/>
  <c r="R878" i="5" s="1"/>
  <c r="G1168" i="5"/>
  <c r="E1200" i="5"/>
  <c r="Q763" i="5" s="1"/>
  <c r="R763" i="5" s="1"/>
  <c r="E1231" i="5"/>
  <c r="Q732" i="5" s="1"/>
  <c r="R732" i="5" s="1"/>
  <c r="E1229" i="5"/>
  <c r="Q734" i="5" s="1"/>
  <c r="R734" i="5" s="1"/>
  <c r="E1226" i="5"/>
  <c r="Q737" i="5" s="1"/>
  <c r="R737" i="5" s="1"/>
  <c r="E1230" i="5"/>
  <c r="Q733" i="5" s="1"/>
  <c r="R733" i="5" s="1"/>
  <c r="G1280" i="5"/>
  <c r="G1277" i="5"/>
  <c r="G1279" i="5"/>
  <c r="E1312" i="5"/>
  <c r="Q651" i="5" s="1"/>
  <c r="R651" i="5" s="1"/>
  <c r="E1301" i="5"/>
  <c r="Q662" i="5" s="1"/>
  <c r="R662" i="5" s="1"/>
  <c r="E1310" i="5"/>
  <c r="Q653" i="5" s="1"/>
  <c r="R653" i="5" s="1"/>
  <c r="G1360" i="5"/>
  <c r="G1358" i="5"/>
  <c r="G1357" i="5"/>
  <c r="E1391" i="5"/>
  <c r="Q572" i="5" s="1"/>
  <c r="R572" i="5" s="1"/>
  <c r="E1390" i="5"/>
  <c r="Q573" i="5" s="1"/>
  <c r="R573" i="5" s="1"/>
  <c r="E1389" i="5"/>
  <c r="Q574" i="5" s="1"/>
  <c r="R574" i="5" s="1"/>
  <c r="E1424" i="5"/>
  <c r="Q539" i="5" s="1"/>
  <c r="R539" i="5" s="1"/>
  <c r="E1422" i="5"/>
  <c r="Q541" i="5" s="1"/>
  <c r="R541" i="5" s="1"/>
  <c r="E1472" i="5"/>
  <c r="Q491" i="5" s="1"/>
  <c r="R491" i="5" s="1"/>
  <c r="E1504" i="5"/>
  <c r="Q459" i="5" s="1"/>
  <c r="R459" i="5" s="1"/>
  <c r="E1501" i="5"/>
  <c r="Q462" i="5" s="1"/>
  <c r="R462" i="5" s="1"/>
  <c r="G1551" i="5"/>
  <c r="G1584" i="5"/>
  <c r="G1582" i="5"/>
  <c r="E1615" i="5"/>
  <c r="Q348" i="5" s="1"/>
  <c r="R348" i="5" s="1"/>
  <c r="E1614" i="5"/>
  <c r="Q349" i="5" s="1"/>
  <c r="R349" i="5" s="1"/>
  <c r="G1664" i="5"/>
  <c r="G1657" i="5"/>
  <c r="E1696" i="5"/>
  <c r="Q267" i="5" s="1"/>
  <c r="R267" i="5" s="1"/>
  <c r="E1693" i="5"/>
  <c r="Q270" i="5" s="1"/>
  <c r="R270" i="5" s="1"/>
  <c r="G1743" i="5"/>
  <c r="E1775" i="5"/>
  <c r="Q188" i="5" s="1"/>
  <c r="R188" i="5" s="1"/>
  <c r="E1774" i="5"/>
  <c r="Q189" i="5" s="1"/>
  <c r="R189" i="5" s="1"/>
  <c r="E1773" i="5"/>
  <c r="Q190" i="5" s="1"/>
  <c r="R190" i="5" s="1"/>
  <c r="E1807" i="5"/>
  <c r="Q156" i="5" s="1"/>
  <c r="R156" i="5" s="1"/>
  <c r="E1806" i="5"/>
  <c r="Q157" i="5" s="1"/>
  <c r="R157" i="5" s="1"/>
  <c r="E1840" i="5"/>
  <c r="Q123" i="5" s="1"/>
  <c r="R123" i="5" s="1"/>
  <c r="E1837" i="5"/>
  <c r="Q126" i="5" s="1"/>
  <c r="R126" i="5" s="1"/>
  <c r="G1888" i="5"/>
  <c r="G1886" i="5"/>
  <c r="G1885" i="5"/>
  <c r="G1887" i="5"/>
  <c r="E1919" i="5"/>
  <c r="Q44" i="5" s="1"/>
  <c r="R44" i="5" s="1"/>
  <c r="E1917" i="5"/>
  <c r="Q46" i="5" s="1"/>
  <c r="R46" i="5" s="1"/>
  <c r="E1918" i="5"/>
  <c r="Q45" i="5" s="1"/>
  <c r="R45" i="5" s="1"/>
  <c r="G1967" i="5"/>
  <c r="G1965" i="5"/>
  <c r="G309" i="5"/>
  <c r="G601" i="5"/>
  <c r="E785" i="5"/>
  <c r="Q1173" i="5" s="1"/>
  <c r="R1173" i="5" s="1"/>
  <c r="G872" i="5"/>
  <c r="G1334" i="5"/>
  <c r="G1373" i="5"/>
  <c r="G1805" i="5"/>
  <c r="E1421" i="5"/>
  <c r="Q542" i="5" s="1"/>
  <c r="R542" i="5" s="1"/>
  <c r="G1877" i="5"/>
  <c r="G1831" i="5"/>
  <c r="G656" i="5"/>
  <c r="G2010" i="5"/>
  <c r="E426" i="5"/>
  <c r="Q1532" i="5" s="1"/>
  <c r="R1532" i="5" s="1"/>
  <c r="E586" i="5"/>
  <c r="Q1372" i="5" s="1"/>
  <c r="R1372" i="5" s="1"/>
  <c r="E585" i="5"/>
  <c r="Q1373" i="5" s="1"/>
  <c r="R1373" i="5" s="1"/>
  <c r="E330" i="5"/>
  <c r="Q1628" i="5" s="1"/>
  <c r="R1628" i="5" s="1"/>
  <c r="E450" i="5"/>
  <c r="Q1508" i="5" s="1"/>
  <c r="R1508" i="5" s="1"/>
  <c r="E449" i="5"/>
  <c r="Q1509" i="5" s="1"/>
  <c r="R1509" i="5" s="1"/>
  <c r="E578" i="5"/>
  <c r="Q1380" i="5" s="1"/>
  <c r="R1380" i="5" s="1"/>
  <c r="E706" i="5"/>
  <c r="Q1252" i="5" s="1"/>
  <c r="R1252" i="5" s="1"/>
  <c r="E701" i="5"/>
  <c r="Q1257" i="5" s="1"/>
  <c r="R1257" i="5" s="1"/>
  <c r="E705" i="5"/>
  <c r="Q1253" i="5" s="1"/>
  <c r="R1253" i="5" s="1"/>
  <c r="E834" i="5"/>
  <c r="Q1124" i="5" s="1"/>
  <c r="R1124" i="5" s="1"/>
  <c r="E962" i="5"/>
  <c r="Q1001" i="5" s="1"/>
  <c r="R1001" i="5" s="1"/>
  <c r="E958" i="5"/>
  <c r="Q1005" i="5" s="1"/>
  <c r="R1005" i="5" s="1"/>
  <c r="E1090" i="5"/>
  <c r="Q873" i="5" s="1"/>
  <c r="R873" i="5" s="1"/>
  <c r="E1218" i="5"/>
  <c r="Q745" i="5" s="1"/>
  <c r="R745" i="5" s="1"/>
  <c r="E1217" i="5"/>
  <c r="Q746" i="5" s="1"/>
  <c r="R746" i="5" s="1"/>
  <c r="E1346" i="5"/>
  <c r="Q617" i="5" s="1"/>
  <c r="R617" i="5" s="1"/>
  <c r="E185" i="5"/>
  <c r="Q1773" i="5" s="1"/>
  <c r="R1773" i="5" s="1"/>
  <c r="E526" i="5"/>
  <c r="Q1432" i="5" s="1"/>
  <c r="R1432" i="5" s="1"/>
  <c r="G320" i="5"/>
  <c r="E295" i="5"/>
  <c r="Q1663" i="5" s="1"/>
  <c r="R1663" i="5" s="1"/>
  <c r="E725" i="5"/>
  <c r="Q1233" i="5" s="1"/>
  <c r="R1233" i="5" s="1"/>
  <c r="E1981" i="5"/>
  <c r="G670" i="5"/>
  <c r="G669" i="5"/>
  <c r="G750" i="5"/>
  <c r="G749" i="5"/>
  <c r="E1046" i="5"/>
  <c r="Q917" i="5" s="1"/>
  <c r="R917" i="5" s="1"/>
  <c r="E1045" i="5"/>
  <c r="Q918" i="5" s="1"/>
  <c r="R918" i="5" s="1"/>
  <c r="E1158" i="5"/>
  <c r="Q805" i="5" s="1"/>
  <c r="R805" i="5" s="1"/>
  <c r="E1157" i="5"/>
  <c r="Q806" i="5" s="1"/>
  <c r="R806" i="5" s="1"/>
  <c r="E1141" i="5"/>
  <c r="Q822" i="5" s="1"/>
  <c r="R822" i="5" s="1"/>
  <c r="E1238" i="5"/>
  <c r="Q725" i="5" s="1"/>
  <c r="R725" i="5" s="1"/>
  <c r="G1349" i="5"/>
  <c r="G1350" i="5"/>
  <c r="E1870" i="5"/>
  <c r="Q93" i="5" s="1"/>
  <c r="R93" i="5" s="1"/>
  <c r="E774" i="5"/>
  <c r="Q1184" i="5" s="1"/>
  <c r="R1184" i="5" s="1"/>
  <c r="G1559" i="5"/>
  <c r="G1653" i="5"/>
  <c r="E1685" i="5"/>
  <c r="Q278" i="5" s="1"/>
  <c r="R278" i="5" s="1"/>
  <c r="G1654" i="5"/>
  <c r="G510" i="5"/>
  <c r="G509" i="5"/>
  <c r="E902" i="5"/>
  <c r="Q1061" i="5" s="1"/>
  <c r="R1061" i="5" s="1"/>
  <c r="E901" i="5"/>
  <c r="Q1062" i="5" s="1"/>
  <c r="R1062" i="5" s="1"/>
  <c r="E1086" i="5"/>
  <c r="Q877" i="5" s="1"/>
  <c r="R877" i="5" s="1"/>
  <c r="G606" i="5"/>
  <c r="E351" i="5"/>
  <c r="Q1607" i="5" s="1"/>
  <c r="R1607" i="5" s="1"/>
  <c r="E349" i="5"/>
  <c r="Q1609" i="5" s="1"/>
  <c r="R1609" i="5" s="1"/>
  <c r="E350" i="5"/>
  <c r="Q1608" i="5" s="1"/>
  <c r="R1608" i="5" s="1"/>
  <c r="G384" i="5"/>
  <c r="G416" i="5"/>
  <c r="G448" i="5"/>
  <c r="E479" i="5"/>
  <c r="Q1479" i="5" s="1"/>
  <c r="R1479" i="5" s="1"/>
  <c r="G511" i="5"/>
  <c r="E543" i="5"/>
  <c r="Q1415" i="5" s="1"/>
  <c r="R1415" i="5" s="1"/>
  <c r="E542" i="5"/>
  <c r="Q1416" i="5" s="1"/>
  <c r="R1416" i="5" s="1"/>
  <c r="E541" i="5"/>
  <c r="Q1417" i="5" s="1"/>
  <c r="R1417" i="5" s="1"/>
  <c r="E576" i="5"/>
  <c r="Q1382" i="5" s="1"/>
  <c r="R1382" i="5" s="1"/>
  <c r="G623" i="5"/>
  <c r="E656" i="5"/>
  <c r="Q1302" i="5" s="1"/>
  <c r="R1302" i="5" s="1"/>
  <c r="G703" i="5"/>
  <c r="E735" i="5"/>
  <c r="Q1223" i="5" s="1"/>
  <c r="R1223" i="5" s="1"/>
  <c r="E734" i="5"/>
  <c r="Q1224" i="5" s="1"/>
  <c r="R1224" i="5" s="1"/>
  <c r="G783" i="5"/>
  <c r="E815" i="5"/>
  <c r="Q1143" i="5" s="1"/>
  <c r="R1143" i="5" s="1"/>
  <c r="E847" i="5"/>
  <c r="Q1111" i="5" s="1"/>
  <c r="R1111" i="5" s="1"/>
  <c r="E896" i="5"/>
  <c r="E894" i="5"/>
  <c r="E944" i="5"/>
  <c r="Q1019" i="5" s="1"/>
  <c r="R1019" i="5" s="1"/>
  <c r="E975" i="5"/>
  <c r="Q988" i="5" s="1"/>
  <c r="R988" i="5" s="1"/>
  <c r="G1023" i="5"/>
  <c r="E1055" i="5"/>
  <c r="Q908" i="5" s="1"/>
  <c r="R908" i="5" s="1"/>
  <c r="E1053" i="5"/>
  <c r="Q910" i="5" s="1"/>
  <c r="R910" i="5" s="1"/>
  <c r="G1104" i="5"/>
  <c r="G1136" i="5"/>
  <c r="E1168" i="5"/>
  <c r="Q795" i="5" s="1"/>
  <c r="R795" i="5" s="1"/>
  <c r="E1166" i="5"/>
  <c r="Q797" i="5" s="1"/>
  <c r="R797" i="5" s="1"/>
  <c r="E1199" i="5"/>
  <c r="Q764" i="5" s="1"/>
  <c r="R764" i="5" s="1"/>
  <c r="G1248" i="5"/>
  <c r="G1246" i="5"/>
  <c r="G1245" i="5"/>
  <c r="E1279" i="5"/>
  <c r="Q684" i="5" s="1"/>
  <c r="R684" i="5" s="1"/>
  <c r="E1277" i="5"/>
  <c r="Q686" i="5" s="1"/>
  <c r="R686" i="5" s="1"/>
  <c r="E1278" i="5"/>
  <c r="Q685" i="5" s="1"/>
  <c r="R685" i="5" s="1"/>
  <c r="G1327" i="5"/>
  <c r="G1326" i="5"/>
  <c r="E1359" i="5"/>
  <c r="Q604" i="5" s="1"/>
  <c r="R604" i="5" s="1"/>
  <c r="E1358" i="5"/>
  <c r="Q605" i="5" s="1"/>
  <c r="R605" i="5" s="1"/>
  <c r="E1357" i="5"/>
  <c r="Q606" i="5" s="1"/>
  <c r="R606" i="5" s="1"/>
  <c r="E1392" i="5"/>
  <c r="Q571" i="5" s="1"/>
  <c r="R571" i="5" s="1"/>
  <c r="G1440" i="5"/>
  <c r="G1439" i="5"/>
  <c r="E1471" i="5"/>
  <c r="Q492" i="5" s="1"/>
  <c r="R492" i="5" s="1"/>
  <c r="E1470" i="5"/>
  <c r="Q493" i="5" s="1"/>
  <c r="R493" i="5" s="1"/>
  <c r="G1519" i="5"/>
  <c r="G1517" i="5"/>
  <c r="G1518" i="5"/>
  <c r="G1552" i="5"/>
  <c r="E1583" i="5"/>
  <c r="Q380" i="5" s="1"/>
  <c r="R380" i="5" s="1"/>
  <c r="E1578" i="5"/>
  <c r="Q385" i="5" s="1"/>
  <c r="R385" i="5" s="1"/>
  <c r="E1582" i="5"/>
  <c r="Q381" i="5" s="1"/>
  <c r="R381" i="5" s="1"/>
  <c r="E1616" i="5"/>
  <c r="Q347" i="5" s="1"/>
  <c r="R347" i="5" s="1"/>
  <c r="E1664" i="5"/>
  <c r="Q299" i="5" s="1"/>
  <c r="R299" i="5" s="1"/>
  <c r="E1711" i="5"/>
  <c r="Q252" i="5" s="1"/>
  <c r="R252" i="5" s="1"/>
  <c r="E1710" i="5"/>
  <c r="Q253" i="5" s="1"/>
  <c r="R253" i="5" s="1"/>
  <c r="E1709" i="5"/>
  <c r="Q254" i="5" s="1"/>
  <c r="R254" i="5" s="1"/>
  <c r="G1744" i="5"/>
  <c r="G1776" i="5"/>
  <c r="G1773" i="5"/>
  <c r="E1808" i="5"/>
  <c r="Q155" i="5" s="1"/>
  <c r="R155" i="5" s="1"/>
  <c r="E1856" i="5"/>
  <c r="Q107" i="5" s="1"/>
  <c r="R107" i="5" s="1"/>
  <c r="E1854" i="5"/>
  <c r="Q109" i="5" s="1"/>
  <c r="R109" i="5" s="1"/>
  <c r="E1887" i="5"/>
  <c r="Q76" i="5" s="1"/>
  <c r="R76" i="5" s="1"/>
  <c r="E1885" i="5"/>
  <c r="Q78" i="5" s="1"/>
  <c r="R78" i="5" s="1"/>
  <c r="E1886" i="5"/>
  <c r="Q77" i="5" s="1"/>
  <c r="R77" i="5" s="1"/>
  <c r="G1935" i="5"/>
  <c r="G1968" i="5"/>
  <c r="G710" i="5"/>
  <c r="G709" i="5"/>
  <c r="G1065" i="5"/>
  <c r="G1558" i="5"/>
  <c r="G1557" i="5"/>
  <c r="E369" i="5"/>
  <c r="Q1589" i="5" s="1"/>
  <c r="R1589" i="5" s="1"/>
  <c r="G737" i="5"/>
  <c r="G1009" i="5"/>
  <c r="E1280" i="5"/>
  <c r="Q683" i="5" s="1"/>
  <c r="R683" i="5" s="1"/>
  <c r="G1247" i="5"/>
  <c r="G649" i="5"/>
  <c r="E801" i="5"/>
  <c r="Q1157" i="5" s="1"/>
  <c r="R1157" i="5" s="1"/>
  <c r="G298" i="5"/>
  <c r="G458" i="5"/>
  <c r="G130" i="5"/>
  <c r="G226" i="5"/>
  <c r="G224" i="5"/>
  <c r="G225" i="5"/>
  <c r="G1226" i="5"/>
  <c r="G1223" i="5"/>
  <c r="G88" i="5"/>
  <c r="E196" i="5"/>
  <c r="Q1762" i="5" s="1"/>
  <c r="R1762" i="5" s="1"/>
  <c r="E300" i="5"/>
  <c r="Q1658" i="5" s="1"/>
  <c r="R1658" i="5" s="1"/>
  <c r="E364" i="5"/>
  <c r="Q1594" i="5" s="1"/>
  <c r="R1594" i="5" s="1"/>
  <c r="E428" i="5"/>
  <c r="Q1530" i="5" s="1"/>
  <c r="R1530" i="5" s="1"/>
  <c r="E492" i="5"/>
  <c r="Q1466" i="5" s="1"/>
  <c r="R1466" i="5" s="1"/>
  <c r="E481" i="5"/>
  <c r="Q1477" i="5" s="1"/>
  <c r="R1477" i="5" s="1"/>
  <c r="E490" i="5"/>
  <c r="Q1468" i="5" s="1"/>
  <c r="R1468" i="5" s="1"/>
  <c r="E555" i="5"/>
  <c r="Q1403" i="5" s="1"/>
  <c r="R1403" i="5" s="1"/>
  <c r="E619" i="5"/>
  <c r="Q1339" i="5" s="1"/>
  <c r="R1339" i="5" s="1"/>
  <c r="E683" i="5"/>
  <c r="Q1275" i="5" s="1"/>
  <c r="R1275" i="5" s="1"/>
  <c r="E682" i="5"/>
  <c r="Q1276" i="5" s="1"/>
  <c r="R1276" i="5" s="1"/>
  <c r="E747" i="5"/>
  <c r="Q1211" i="5" s="1"/>
  <c r="R1211" i="5" s="1"/>
  <c r="E745" i="5"/>
  <c r="Q1213" i="5" s="1"/>
  <c r="R1213" i="5" s="1"/>
  <c r="E811" i="5"/>
  <c r="Q1147" i="5" s="1"/>
  <c r="R1147" i="5" s="1"/>
  <c r="E809" i="5"/>
  <c r="Q1149" i="5" s="1"/>
  <c r="R1149" i="5" s="1"/>
  <c r="E875" i="5"/>
  <c r="Q1083" i="5" s="1"/>
  <c r="R1083" i="5" s="1"/>
  <c r="E939" i="5"/>
  <c r="Q1024" i="5" s="1"/>
  <c r="R1024" i="5" s="1"/>
  <c r="E937" i="5"/>
  <c r="Q1026" i="5" s="1"/>
  <c r="R1026" i="5" s="1"/>
  <c r="E1004" i="5"/>
  <c r="Q959" i="5" s="1"/>
  <c r="R959" i="5" s="1"/>
  <c r="E1068" i="5"/>
  <c r="Q895" i="5" s="1"/>
  <c r="R895" i="5" s="1"/>
  <c r="E1065" i="5"/>
  <c r="Q898" i="5" s="1"/>
  <c r="R898" i="5" s="1"/>
  <c r="E1064" i="5"/>
  <c r="Q899" i="5" s="1"/>
  <c r="R899" i="5" s="1"/>
  <c r="E1132" i="5"/>
  <c r="Q831" i="5" s="1"/>
  <c r="R831" i="5" s="1"/>
  <c r="E1196" i="5"/>
  <c r="Q767" i="5" s="1"/>
  <c r="R767" i="5" s="1"/>
  <c r="G1292" i="5"/>
  <c r="G1355" i="5"/>
  <c r="G1419" i="5"/>
  <c r="G1483" i="5"/>
  <c r="G1548" i="5"/>
  <c r="G1611" i="5"/>
  <c r="G1676" i="5"/>
  <c r="G1739" i="5"/>
  <c r="G1804" i="5"/>
  <c r="G1868" i="5"/>
  <c r="G1867" i="5"/>
  <c r="G1931" i="5"/>
  <c r="G1996" i="5"/>
  <c r="G19" i="5"/>
  <c r="G17" i="5"/>
  <c r="G16" i="5"/>
  <c r="G75" i="5"/>
  <c r="G123" i="5"/>
  <c r="E171" i="5"/>
  <c r="Q1787" i="5" s="1"/>
  <c r="R1787" i="5" s="1"/>
  <c r="G227" i="5"/>
  <c r="G283" i="5"/>
  <c r="G347" i="5"/>
  <c r="G334" i="5"/>
  <c r="G411" i="5"/>
  <c r="G475" i="5"/>
  <c r="G539" i="5"/>
  <c r="G603" i="5"/>
  <c r="G667" i="5"/>
  <c r="E731" i="5"/>
  <c r="Q1227" i="5" s="1"/>
  <c r="R1227" i="5" s="1"/>
  <c r="G795" i="5"/>
  <c r="G860" i="5"/>
  <c r="G923" i="5"/>
  <c r="G987" i="5"/>
  <c r="E1052" i="5"/>
  <c r="Q911" i="5" s="1"/>
  <c r="R911" i="5" s="1"/>
  <c r="G1115" i="5"/>
  <c r="G1179" i="5"/>
  <c r="G1243" i="5"/>
  <c r="G1307" i="5"/>
  <c r="G1371" i="5"/>
  <c r="G1436" i="5"/>
  <c r="G1499" i="5"/>
  <c r="E1564" i="5"/>
  <c r="Q399" i="5" s="1"/>
  <c r="R399" i="5" s="1"/>
  <c r="G1627" i="5"/>
  <c r="G1691" i="5"/>
  <c r="G1755" i="5"/>
  <c r="G1820" i="5"/>
  <c r="G1883" i="5"/>
  <c r="G1947" i="5"/>
  <c r="G2011" i="5"/>
  <c r="G1370" i="5"/>
  <c r="G1634" i="5"/>
  <c r="G1629" i="5"/>
  <c r="G1630" i="5"/>
  <c r="G1631" i="5"/>
  <c r="G2018" i="5"/>
  <c r="G41" i="5"/>
  <c r="G42" i="5"/>
  <c r="G40" i="5"/>
  <c r="G33" i="5"/>
  <c r="G258" i="5"/>
  <c r="G256" i="5"/>
  <c r="G257" i="5"/>
  <c r="G498" i="5"/>
  <c r="G626" i="5"/>
  <c r="G625" i="5"/>
  <c r="E264" i="5"/>
  <c r="Q1694" i="5" s="1"/>
  <c r="R1694" i="5" s="1"/>
  <c r="G1398" i="5"/>
  <c r="G11" i="5"/>
  <c r="G6" i="5"/>
  <c r="G5" i="5"/>
  <c r="G107" i="5"/>
  <c r="G155" i="5"/>
  <c r="G152" i="5"/>
  <c r="G150" i="5"/>
  <c r="G323" i="5"/>
  <c r="G451" i="5"/>
  <c r="G515" i="5"/>
  <c r="G643" i="5"/>
  <c r="G771" i="5"/>
  <c r="G899" i="5"/>
  <c r="G963" i="5"/>
  <c r="G960" i="5"/>
  <c r="G1092" i="5"/>
  <c r="G1086" i="5"/>
  <c r="E1219" i="5"/>
  <c r="Q744" i="5" s="1"/>
  <c r="R744" i="5" s="1"/>
  <c r="E1348" i="5"/>
  <c r="Q615" i="5" s="1"/>
  <c r="R615" i="5" s="1"/>
  <c r="E1412" i="5"/>
  <c r="Q551" i="5" s="1"/>
  <c r="R551" i="5" s="1"/>
  <c r="E1410" i="5"/>
  <c r="Q553" i="5" s="1"/>
  <c r="R553" i="5" s="1"/>
  <c r="E1540" i="5"/>
  <c r="Q423" i="5" s="1"/>
  <c r="R423" i="5" s="1"/>
  <c r="E1668" i="5"/>
  <c r="Q295" i="5" s="1"/>
  <c r="R295" i="5" s="1"/>
  <c r="E1732" i="5"/>
  <c r="Q231" i="5" s="1"/>
  <c r="R231" i="5" s="1"/>
  <c r="E1725" i="5"/>
  <c r="Q238" i="5" s="1"/>
  <c r="R238" i="5" s="1"/>
  <c r="E1726" i="5"/>
  <c r="Q237" i="5" s="1"/>
  <c r="R237" i="5" s="1"/>
  <c r="E1860" i="5"/>
  <c r="Q103" i="5" s="1"/>
  <c r="R103" i="5" s="1"/>
  <c r="E1924" i="5"/>
  <c r="Q39" i="5" s="1"/>
  <c r="R39" i="5" s="1"/>
  <c r="E1921" i="5"/>
  <c r="Q42" i="5" s="1"/>
  <c r="R42" i="5" s="1"/>
  <c r="E1988" i="5"/>
  <c r="E1982" i="5"/>
  <c r="E67" i="5"/>
  <c r="Q1891" i="5" s="1"/>
  <c r="R1891" i="5" s="1"/>
  <c r="E65" i="5"/>
  <c r="Q1893" i="5" s="1"/>
  <c r="R1893" i="5" s="1"/>
  <c r="E163" i="5"/>
  <c r="Q1795" i="5" s="1"/>
  <c r="R1795" i="5" s="1"/>
  <c r="E162" i="5"/>
  <c r="Q1796" i="5" s="1"/>
  <c r="R1796" i="5" s="1"/>
  <c r="E161" i="5"/>
  <c r="Q1797" i="5" s="1"/>
  <c r="R1797" i="5" s="1"/>
  <c r="E275" i="5"/>
  <c r="Q1683" i="5" s="1"/>
  <c r="R1683" i="5" s="1"/>
  <c r="E403" i="5"/>
  <c r="Q1555" i="5" s="1"/>
  <c r="R1555" i="5" s="1"/>
  <c r="E532" i="5"/>
  <c r="Q1426" i="5" s="1"/>
  <c r="R1426" i="5" s="1"/>
  <c r="E521" i="5"/>
  <c r="Q1437" i="5" s="1"/>
  <c r="R1437" i="5" s="1"/>
  <c r="E596" i="5"/>
  <c r="Q1362" i="5" s="1"/>
  <c r="R1362" i="5" s="1"/>
  <c r="E724" i="5"/>
  <c r="Q1234" i="5" s="1"/>
  <c r="R1234" i="5" s="1"/>
  <c r="E916" i="5"/>
  <c r="Q1047" i="5" s="1"/>
  <c r="R1047" i="5" s="1"/>
  <c r="E980" i="5"/>
  <c r="Q983" i="5" s="1"/>
  <c r="R983" i="5" s="1"/>
  <c r="E1172" i="5"/>
  <c r="Q791" i="5" s="1"/>
  <c r="R791" i="5" s="1"/>
  <c r="E1300" i="5"/>
  <c r="Q663" i="5" s="1"/>
  <c r="R663" i="5" s="1"/>
  <c r="E1364" i="5"/>
  <c r="Q599" i="5" s="1"/>
  <c r="R599" i="5" s="1"/>
  <c r="E1492" i="5"/>
  <c r="Q471" i="5" s="1"/>
  <c r="R471" i="5" s="1"/>
  <c r="E1684" i="5"/>
  <c r="Q279" i="5" s="1"/>
  <c r="R279" i="5" s="1"/>
  <c r="E2004" i="5"/>
  <c r="E192" i="5"/>
  <c r="Q1766" i="5" s="1"/>
  <c r="R1766" i="5" s="1"/>
  <c r="E288" i="5"/>
  <c r="Q1670" i="5" s="1"/>
  <c r="R1670" i="5" s="1"/>
  <c r="G553" i="5"/>
  <c r="G1215" i="5"/>
  <c r="G1213" i="5"/>
  <c r="G1847" i="5"/>
  <c r="G1846" i="5"/>
  <c r="G1845" i="5"/>
  <c r="E910" i="5"/>
  <c r="Q1053" i="5" s="1"/>
  <c r="R1053" i="5" s="1"/>
  <c r="E909" i="5"/>
  <c r="Q1054" i="5" s="1"/>
  <c r="R1054" i="5" s="1"/>
  <c r="E1318" i="5"/>
  <c r="Q645" i="5" s="1"/>
  <c r="R645" i="5" s="1"/>
  <c r="E1317" i="5"/>
  <c r="Q646" i="5" s="1"/>
  <c r="R646" i="5" s="1"/>
  <c r="E582" i="5"/>
  <c r="Q1376" i="5" s="1"/>
  <c r="R1376" i="5" s="1"/>
  <c r="E1589" i="5"/>
  <c r="Q374" i="5" s="1"/>
  <c r="R374" i="5" s="1"/>
  <c r="G736" i="5"/>
  <c r="G1525" i="5"/>
  <c r="G1526" i="5"/>
  <c r="E373" i="5"/>
  <c r="Q1585" i="5" s="1"/>
  <c r="R1585" i="5" s="1"/>
  <c r="E374" i="5"/>
  <c r="Q1584" i="5" s="1"/>
  <c r="R1584" i="5" s="1"/>
  <c r="G646" i="5"/>
  <c r="G645" i="5"/>
  <c r="G1006" i="5"/>
  <c r="G1005" i="5"/>
  <c r="E368" i="5"/>
  <c r="Q1590" i="5" s="1"/>
  <c r="R1590" i="5" s="1"/>
  <c r="E365" i="5"/>
  <c r="Q1593" i="5" s="1"/>
  <c r="R1593" i="5" s="1"/>
  <c r="E366" i="5"/>
  <c r="Q1592" i="5" s="1"/>
  <c r="R1592" i="5" s="1"/>
  <c r="E432" i="5"/>
  <c r="Q1526" i="5" s="1"/>
  <c r="R1526" i="5" s="1"/>
  <c r="E430" i="5"/>
  <c r="Q1528" i="5" s="1"/>
  <c r="R1528" i="5" s="1"/>
  <c r="G512" i="5"/>
  <c r="E575" i="5"/>
  <c r="Q1383" i="5" s="1"/>
  <c r="R1383" i="5" s="1"/>
  <c r="E573" i="5"/>
  <c r="Q1385" i="5" s="1"/>
  <c r="R1385" i="5" s="1"/>
  <c r="E574" i="5"/>
  <c r="Q1384" i="5" s="1"/>
  <c r="R1384" i="5" s="1"/>
  <c r="E687" i="5"/>
  <c r="Q1271" i="5" s="1"/>
  <c r="R1271" i="5" s="1"/>
  <c r="E767" i="5"/>
  <c r="Q1191" i="5" s="1"/>
  <c r="R1191" i="5" s="1"/>
  <c r="G847" i="5"/>
  <c r="E927" i="5"/>
  <c r="Q1036" i="5" s="1"/>
  <c r="R1036" i="5" s="1"/>
  <c r="G1135" i="5"/>
  <c r="G328" i="5"/>
  <c r="E1877" i="5"/>
  <c r="Q86" i="5" s="1"/>
  <c r="R86" i="5" s="1"/>
  <c r="G23" i="5"/>
  <c r="G22" i="5"/>
  <c r="G21" i="5"/>
  <c r="E37" i="5"/>
  <c r="Q1921" i="5" s="1"/>
  <c r="R1921" i="5" s="1"/>
  <c r="E38" i="5"/>
  <c r="Q1920" i="5" s="1"/>
  <c r="R1920" i="5" s="1"/>
  <c r="E33" i="5"/>
  <c r="Q1925" i="5" s="1"/>
  <c r="R1925" i="5" s="1"/>
  <c r="E62" i="5"/>
  <c r="Q1896" i="5" s="1"/>
  <c r="R1896" i="5" s="1"/>
  <c r="E61" i="5"/>
  <c r="Q1897" i="5" s="1"/>
  <c r="R1897" i="5" s="1"/>
  <c r="E58" i="5"/>
  <c r="Q1900" i="5" s="1"/>
  <c r="R1900" i="5" s="1"/>
  <c r="E95" i="5"/>
  <c r="Q1863" i="5" s="1"/>
  <c r="R1863" i="5" s="1"/>
  <c r="E118" i="5"/>
  <c r="Q1840" i="5" s="1"/>
  <c r="R1840" i="5" s="1"/>
  <c r="E117" i="5"/>
  <c r="Q1841" i="5" s="1"/>
  <c r="R1841" i="5" s="1"/>
  <c r="E150" i="5"/>
  <c r="Q1808" i="5" s="1"/>
  <c r="R1808" i="5" s="1"/>
  <c r="E149" i="5"/>
  <c r="Q1809" i="5" s="1"/>
  <c r="R1809" i="5" s="1"/>
  <c r="E145" i="5"/>
  <c r="Q1813" i="5" s="1"/>
  <c r="R1813" i="5" s="1"/>
  <c r="E57" i="5"/>
  <c r="Q1901" i="5" s="1"/>
  <c r="R1901" i="5" s="1"/>
  <c r="E261" i="5"/>
  <c r="Q1697" i="5" s="1"/>
  <c r="R1697" i="5" s="1"/>
  <c r="E177" i="5"/>
  <c r="Q1781" i="5" s="1"/>
  <c r="R1781" i="5" s="1"/>
  <c r="E1694" i="5"/>
  <c r="Q269" i="5" s="1"/>
  <c r="R269" i="5" s="1"/>
  <c r="E333" i="5"/>
  <c r="Q1625" i="5" s="1"/>
  <c r="R1625" i="5" s="1"/>
  <c r="E557" i="5"/>
  <c r="Q1401" i="5" s="1"/>
  <c r="R1401" i="5" s="1"/>
  <c r="E670" i="5"/>
  <c r="Q1288" i="5" s="1"/>
  <c r="R1288" i="5" s="1"/>
  <c r="E669" i="5"/>
  <c r="Q1289" i="5" s="1"/>
  <c r="R1289" i="5" s="1"/>
  <c r="E1174" i="5"/>
  <c r="Q789" i="5" s="1"/>
  <c r="R789" i="5" s="1"/>
  <c r="G1573" i="5"/>
  <c r="G1574" i="5"/>
  <c r="G1919" i="5"/>
  <c r="E359" i="5"/>
  <c r="Q1599" i="5" s="1"/>
  <c r="R1599" i="5" s="1"/>
  <c r="E353" i="5"/>
  <c r="Q1605" i="5" s="1"/>
  <c r="R1605" i="5" s="1"/>
  <c r="E392" i="5"/>
  <c r="Q1566" i="5" s="1"/>
  <c r="R1566" i="5" s="1"/>
  <c r="E424" i="5"/>
  <c r="Q1534" i="5" s="1"/>
  <c r="R1534" i="5" s="1"/>
  <c r="G472" i="5"/>
  <c r="G504" i="5"/>
  <c r="G536" i="5"/>
  <c r="G568" i="5"/>
  <c r="G599" i="5"/>
  <c r="G597" i="5"/>
  <c r="G598" i="5"/>
  <c r="E631" i="5"/>
  <c r="Q1327" i="5" s="1"/>
  <c r="R1327" i="5" s="1"/>
  <c r="E679" i="5"/>
  <c r="Q1279" i="5" s="1"/>
  <c r="R1279" i="5" s="1"/>
  <c r="E677" i="5"/>
  <c r="Q1281" i="5" s="1"/>
  <c r="R1281" i="5" s="1"/>
  <c r="E673" i="5"/>
  <c r="Q1285" i="5" s="1"/>
  <c r="R1285" i="5" s="1"/>
  <c r="E678" i="5"/>
  <c r="Q1280" i="5" s="1"/>
  <c r="R1280" i="5" s="1"/>
  <c r="E712" i="5"/>
  <c r="Q1246" i="5" s="1"/>
  <c r="R1246" i="5" s="1"/>
  <c r="E743" i="5"/>
  <c r="Q1215" i="5" s="1"/>
  <c r="R1215" i="5" s="1"/>
  <c r="E742" i="5"/>
  <c r="Q1216" i="5" s="1"/>
  <c r="R1216" i="5" s="1"/>
  <c r="E741" i="5"/>
  <c r="Q1217" i="5" s="1"/>
  <c r="R1217" i="5" s="1"/>
  <c r="G792" i="5"/>
  <c r="G824" i="5"/>
  <c r="G855" i="5"/>
  <c r="E888" i="5"/>
  <c r="Q1070" i="5" s="1"/>
  <c r="R1070" i="5" s="1"/>
  <c r="E919" i="5"/>
  <c r="Q1044" i="5" s="1"/>
  <c r="R1044" i="5" s="1"/>
  <c r="E918" i="5"/>
  <c r="Q1045" i="5" s="1"/>
  <c r="R1045" i="5" s="1"/>
  <c r="G968" i="5"/>
  <c r="G999" i="5"/>
  <c r="G997" i="5"/>
  <c r="G998" i="5"/>
  <c r="G990" i="5"/>
  <c r="E1031" i="5"/>
  <c r="Q932" i="5" s="1"/>
  <c r="R932" i="5" s="1"/>
  <c r="E1025" i="5"/>
  <c r="Q938" i="5" s="1"/>
  <c r="R938" i="5" s="1"/>
  <c r="E1030" i="5"/>
  <c r="Q933" i="5" s="1"/>
  <c r="R933" i="5" s="1"/>
  <c r="G1080" i="5"/>
  <c r="G1112" i="5"/>
  <c r="G1160" i="5"/>
  <c r="G1159" i="5"/>
  <c r="G1208" i="5"/>
  <c r="E1256" i="5"/>
  <c r="Q707" i="5" s="1"/>
  <c r="R707" i="5" s="1"/>
  <c r="G1320" i="5"/>
  <c r="G1319" i="5"/>
  <c r="G1368" i="5"/>
  <c r="G1367" i="5"/>
  <c r="G1365" i="5"/>
  <c r="G1416" i="5"/>
  <c r="G1464" i="5"/>
  <c r="G1461" i="5"/>
  <c r="G1462" i="5"/>
  <c r="G1512" i="5"/>
  <c r="E1560" i="5"/>
  <c r="Q403" i="5" s="1"/>
  <c r="R403" i="5" s="1"/>
  <c r="E1608" i="5"/>
  <c r="Q355" i="5" s="1"/>
  <c r="R355" i="5" s="1"/>
  <c r="E1656" i="5"/>
  <c r="Q307" i="5" s="1"/>
  <c r="R307" i="5" s="1"/>
  <c r="G1704" i="5"/>
  <c r="G1703" i="5"/>
  <c r="G1752" i="5"/>
  <c r="G1749" i="5"/>
  <c r="E1783" i="5"/>
  <c r="Q180" i="5" s="1"/>
  <c r="R180" i="5" s="1"/>
  <c r="E1846" i="5"/>
  <c r="Q117" i="5" s="1"/>
  <c r="R117" i="5" s="1"/>
  <c r="E1847" i="5"/>
  <c r="Q116" i="5" s="1"/>
  <c r="R116" i="5" s="1"/>
  <c r="E1845" i="5"/>
  <c r="Q118" i="5" s="1"/>
  <c r="R118" i="5" s="1"/>
  <c r="G1912" i="5"/>
  <c r="G1909" i="5"/>
  <c r="G1911" i="5"/>
  <c r="G1910" i="5"/>
  <c r="G1960" i="5"/>
  <c r="G1742" i="5"/>
  <c r="E661" i="5"/>
  <c r="Q1297" i="5" s="1"/>
  <c r="R1297" i="5" s="1"/>
  <c r="E822" i="5"/>
  <c r="Q1136" i="5" s="1"/>
  <c r="R1136" i="5" s="1"/>
  <c r="E917" i="5"/>
  <c r="Q1046" i="5" s="1"/>
  <c r="R1046" i="5" s="1"/>
  <c r="G1797" i="5"/>
  <c r="G1798" i="5"/>
  <c r="G110" i="5"/>
  <c r="G1165" i="5"/>
  <c r="E329" i="5"/>
  <c r="Q1629" i="5" s="1"/>
  <c r="R1629" i="5" s="1"/>
  <c r="G377" i="5"/>
  <c r="G614" i="5"/>
  <c r="E737" i="5"/>
  <c r="Q1221" i="5" s="1"/>
  <c r="R1221" i="5" s="1"/>
  <c r="E953" i="5"/>
  <c r="Q1010" i="5" s="1"/>
  <c r="R1010" i="5" s="1"/>
  <c r="E950" i="5"/>
  <c r="Q1013" i="5" s="1"/>
  <c r="R1013" i="5" s="1"/>
  <c r="E1009" i="5"/>
  <c r="Q954" i="5" s="1"/>
  <c r="R954" i="5" s="1"/>
  <c r="G1287" i="5"/>
  <c r="E1137" i="5"/>
  <c r="Q826" i="5" s="1"/>
  <c r="R826" i="5" s="1"/>
  <c r="G205" i="5"/>
  <c r="E1093" i="5"/>
  <c r="Q870" i="5" s="1"/>
  <c r="R870" i="5" s="1"/>
  <c r="G2014" i="5"/>
  <c r="G2038" i="5"/>
  <c r="E2001" i="5"/>
  <c r="E1592" i="5"/>
  <c r="Q371" i="5" s="1"/>
  <c r="R371" i="5" s="1"/>
  <c r="E10" i="5"/>
  <c r="Q1948" i="5" s="1"/>
  <c r="R1948" i="5" s="1"/>
  <c r="E7" i="5"/>
  <c r="Q1951" i="5" s="1"/>
  <c r="R1951" i="5" s="1"/>
  <c r="E5" i="5"/>
  <c r="Q1953" i="5" s="1"/>
  <c r="R1953" i="5" s="1"/>
  <c r="E9" i="5"/>
  <c r="Q1949" i="5" s="1"/>
  <c r="R1949" i="5" s="1"/>
  <c r="E8" i="5"/>
  <c r="Q1950" i="5" s="1"/>
  <c r="R1950" i="5" s="1"/>
  <c r="E6" i="5"/>
  <c r="Q1952" i="5" s="1"/>
  <c r="R1952" i="5" s="1"/>
  <c r="E1800" i="5"/>
  <c r="Q163" i="5" s="1"/>
  <c r="R163" i="5" s="1"/>
  <c r="G1042" i="5"/>
  <c r="G1041" i="5"/>
  <c r="G1170" i="5"/>
  <c r="G1298" i="5"/>
  <c r="G1426" i="5"/>
  <c r="G1554" i="5"/>
  <c r="G1722" i="5"/>
  <c r="G1721" i="5"/>
  <c r="G1719" i="5"/>
  <c r="G1717" i="5"/>
  <c r="G1850" i="5"/>
  <c r="G1849" i="5"/>
  <c r="G1978" i="5"/>
  <c r="G268" i="5"/>
  <c r="G332" i="5"/>
  <c r="G396" i="5"/>
  <c r="G460" i="5"/>
  <c r="G524" i="5"/>
  <c r="G588" i="5"/>
  <c r="G652" i="5"/>
  <c r="G716" i="5"/>
  <c r="G780" i="5"/>
  <c r="G776" i="5"/>
  <c r="G844" i="5"/>
  <c r="G908" i="5"/>
  <c r="G972" i="5"/>
  <c r="G1036" i="5"/>
  <c r="G1030" i="5"/>
  <c r="G1033" i="5"/>
  <c r="G1100" i="5"/>
  <c r="G1164" i="5"/>
  <c r="G1228" i="5"/>
  <c r="G1227" i="5"/>
  <c r="G1291" i="5"/>
  <c r="G1356" i="5"/>
  <c r="G1420" i="5"/>
  <c r="G1484" i="5"/>
  <c r="G1547" i="5"/>
  <c r="G1612" i="5"/>
  <c r="G1675" i="5"/>
  <c r="G1740" i="5"/>
  <c r="G1803" i="5"/>
  <c r="G1799" i="5"/>
  <c r="E1868" i="5"/>
  <c r="Q95" i="5" s="1"/>
  <c r="R95" i="5" s="1"/>
  <c r="E1932" i="5"/>
  <c r="Q31" i="5" s="1"/>
  <c r="R31" i="5" s="1"/>
  <c r="E1996" i="5"/>
  <c r="E79" i="5"/>
  <c r="Q1879" i="5" s="1"/>
  <c r="R1879" i="5" s="1"/>
  <c r="E151" i="5"/>
  <c r="Q1807" i="5" s="1"/>
  <c r="R1807" i="5" s="1"/>
  <c r="E176" i="5"/>
  <c r="Q1782" i="5" s="1"/>
  <c r="R1782" i="5" s="1"/>
  <c r="E263" i="5"/>
  <c r="Q1695" i="5" s="1"/>
  <c r="R1695" i="5" s="1"/>
  <c r="E255" i="5"/>
  <c r="Q1703" i="5" s="1"/>
  <c r="R1703" i="5" s="1"/>
  <c r="E296" i="5"/>
  <c r="Q1662" i="5" s="1"/>
  <c r="R1662" i="5" s="1"/>
  <c r="G126" i="5"/>
  <c r="G125" i="5"/>
  <c r="E21" i="5"/>
  <c r="Q1937" i="5" s="1"/>
  <c r="R1937" i="5" s="1"/>
  <c r="E22" i="5"/>
  <c r="Q1936" i="5" s="1"/>
  <c r="R1936" i="5" s="1"/>
  <c r="E46" i="5"/>
  <c r="Q1912" i="5" s="1"/>
  <c r="R1912" i="5" s="1"/>
  <c r="E45" i="5"/>
  <c r="Q1913" i="5" s="1"/>
  <c r="R1913" i="5" s="1"/>
  <c r="G70" i="5"/>
  <c r="G71" i="5"/>
  <c r="G103" i="5"/>
  <c r="G101" i="5"/>
  <c r="E126" i="5"/>
  <c r="Q1832" i="5" s="1"/>
  <c r="R1832" i="5" s="1"/>
  <c r="E125" i="5"/>
  <c r="Q1833" i="5" s="1"/>
  <c r="R1833" i="5" s="1"/>
  <c r="E158" i="5"/>
  <c r="Q1800" i="5" s="1"/>
  <c r="R1800" i="5" s="1"/>
  <c r="E157" i="5"/>
  <c r="Q1801" i="5" s="1"/>
  <c r="R1801" i="5" s="1"/>
  <c r="G208" i="5"/>
  <c r="G209" i="5"/>
  <c r="E190" i="5"/>
  <c r="Q1768" i="5" s="1"/>
  <c r="R1768" i="5" s="1"/>
  <c r="E189" i="5"/>
  <c r="Q1769" i="5" s="1"/>
  <c r="R1769" i="5" s="1"/>
  <c r="G223" i="5"/>
  <c r="E245" i="5"/>
  <c r="Q1713" i="5" s="1"/>
  <c r="R1713" i="5" s="1"/>
  <c r="E246" i="5"/>
  <c r="Q1712" i="5" s="1"/>
  <c r="R1712" i="5" s="1"/>
  <c r="G279" i="5"/>
  <c r="G277" i="5"/>
  <c r="E233" i="5"/>
  <c r="Q1725" i="5" s="1"/>
  <c r="R1725" i="5" s="1"/>
  <c r="E1511" i="5"/>
  <c r="Q452" i="5" s="1"/>
  <c r="R452" i="5" s="1"/>
  <c r="G702" i="5"/>
  <c r="G701" i="5"/>
  <c r="G904" i="5"/>
  <c r="G1255" i="5"/>
  <c r="G1566" i="5"/>
  <c r="G1942" i="5"/>
  <c r="E317" i="5"/>
  <c r="Q1641" i="5" s="1"/>
  <c r="R1641" i="5" s="1"/>
  <c r="E318" i="5"/>
  <c r="Q1640" i="5" s="1"/>
  <c r="R1640" i="5" s="1"/>
  <c r="G406" i="5"/>
  <c r="G405" i="5"/>
  <c r="G470" i="5"/>
  <c r="G469" i="5"/>
  <c r="G534" i="5"/>
  <c r="G533" i="5"/>
  <c r="G686" i="5"/>
  <c r="G685" i="5"/>
  <c r="E750" i="5"/>
  <c r="Q1208" i="5" s="1"/>
  <c r="R1208" i="5" s="1"/>
  <c r="E814" i="5"/>
  <c r="Q1144" i="5" s="1"/>
  <c r="R1144" i="5" s="1"/>
  <c r="E813" i="5"/>
  <c r="Q1145" i="5" s="1"/>
  <c r="R1145" i="5" s="1"/>
  <c r="G1189" i="5"/>
  <c r="G1190" i="5"/>
  <c r="G1253" i="5"/>
  <c r="G1254" i="5"/>
  <c r="E1413" i="5"/>
  <c r="Q550" i="5" s="1"/>
  <c r="R550" i="5" s="1"/>
  <c r="E1414" i="5"/>
  <c r="Q549" i="5" s="1"/>
  <c r="R549" i="5" s="1"/>
  <c r="E1509" i="5"/>
  <c r="Q454" i="5" s="1"/>
  <c r="R454" i="5" s="1"/>
  <c r="E1510" i="5"/>
  <c r="Q453" i="5" s="1"/>
  <c r="R453" i="5" s="1"/>
  <c r="E1573" i="5"/>
  <c r="Q390" i="5" s="1"/>
  <c r="R390" i="5" s="1"/>
  <c r="E1574" i="5"/>
  <c r="Q389" i="5" s="1"/>
  <c r="R389" i="5" s="1"/>
  <c r="G1669" i="5"/>
  <c r="G1670" i="5"/>
  <c r="G344" i="5"/>
  <c r="G376" i="5"/>
  <c r="G407" i="5"/>
  <c r="G439" i="5"/>
  <c r="E471" i="5"/>
  <c r="Q1487" i="5" s="1"/>
  <c r="R1487" i="5" s="1"/>
  <c r="E504" i="5"/>
  <c r="Q1454" i="5" s="1"/>
  <c r="R1454" i="5" s="1"/>
  <c r="E536" i="5"/>
  <c r="Q1422" i="5" s="1"/>
  <c r="R1422" i="5" s="1"/>
  <c r="E568" i="5"/>
  <c r="Q1390" i="5" s="1"/>
  <c r="R1390" i="5" s="1"/>
  <c r="E599" i="5"/>
  <c r="Q1359" i="5" s="1"/>
  <c r="R1359" i="5" s="1"/>
  <c r="E648" i="5"/>
  <c r="Q1310" i="5" s="1"/>
  <c r="R1310" i="5" s="1"/>
  <c r="G696" i="5"/>
  <c r="G728" i="5"/>
  <c r="G759" i="5"/>
  <c r="E792" i="5"/>
  <c r="Q1166" i="5" s="1"/>
  <c r="R1166" i="5" s="1"/>
  <c r="E824" i="5"/>
  <c r="Q1134" i="5" s="1"/>
  <c r="R1134" i="5" s="1"/>
  <c r="E855" i="5"/>
  <c r="Q1103" i="5" s="1"/>
  <c r="R1103" i="5" s="1"/>
  <c r="G903" i="5"/>
  <c r="G935" i="5"/>
  <c r="G933" i="5"/>
  <c r="E968" i="5"/>
  <c r="Q995" i="5" s="1"/>
  <c r="R995" i="5" s="1"/>
  <c r="E1016" i="5"/>
  <c r="Q947" i="5" s="1"/>
  <c r="R947" i="5" s="1"/>
  <c r="E1048" i="5"/>
  <c r="Q915" i="5" s="1"/>
  <c r="R915" i="5" s="1"/>
  <c r="E1080" i="5"/>
  <c r="Q883" i="5" s="1"/>
  <c r="R883" i="5" s="1"/>
  <c r="E1111" i="5"/>
  <c r="Q852" i="5" s="1"/>
  <c r="R852" i="5" s="1"/>
  <c r="E1159" i="5"/>
  <c r="Q804" i="5" s="1"/>
  <c r="R804" i="5" s="1"/>
  <c r="G1224" i="5"/>
  <c r="E1272" i="5"/>
  <c r="Q691" i="5" s="1"/>
  <c r="R691" i="5" s="1"/>
  <c r="G1336" i="5"/>
  <c r="E1367" i="5"/>
  <c r="Q596" i="5" s="1"/>
  <c r="R596" i="5" s="1"/>
  <c r="G1432" i="5"/>
  <c r="E1480" i="5"/>
  <c r="Q483" i="5" s="1"/>
  <c r="R483" i="5" s="1"/>
  <c r="G1528" i="5"/>
  <c r="G1576" i="5"/>
  <c r="G1624" i="5"/>
  <c r="E1671" i="5"/>
  <c r="Q292" i="5" s="1"/>
  <c r="R292" i="5" s="1"/>
  <c r="E1704" i="5"/>
  <c r="Q259" i="5" s="1"/>
  <c r="R259" i="5" s="1"/>
  <c r="E1751" i="5"/>
  <c r="Q212" i="5" s="1"/>
  <c r="R212" i="5" s="1"/>
  <c r="E1750" i="5"/>
  <c r="Q213" i="5" s="1"/>
  <c r="R213" i="5" s="1"/>
  <c r="E1816" i="5"/>
  <c r="Q147" i="5" s="1"/>
  <c r="R147" i="5" s="1"/>
  <c r="E1863" i="5"/>
  <c r="Q100" i="5" s="1"/>
  <c r="R100" i="5" s="1"/>
  <c r="E1911" i="5"/>
  <c r="Q52" i="5" s="1"/>
  <c r="R52" i="5" s="1"/>
  <c r="E1910" i="5"/>
  <c r="Q53" i="5" s="1"/>
  <c r="R53" i="5" s="1"/>
  <c r="G1976" i="5"/>
  <c r="G704" i="5"/>
  <c r="G1040" i="5"/>
  <c r="G1389" i="5"/>
  <c r="G1390" i="5"/>
  <c r="G1863" i="5"/>
  <c r="E311" i="5"/>
  <c r="Q1647" i="5" s="1"/>
  <c r="R1647" i="5" s="1"/>
  <c r="E358" i="5"/>
  <c r="Q1600" i="5" s="1"/>
  <c r="R1600" i="5" s="1"/>
  <c r="E357" i="5"/>
  <c r="Q1601" i="5" s="1"/>
  <c r="R1601" i="5" s="1"/>
  <c r="E646" i="5"/>
  <c r="Q1312" i="5" s="1"/>
  <c r="R1312" i="5" s="1"/>
  <c r="E645" i="5"/>
  <c r="Q1313" i="5" s="1"/>
  <c r="R1313" i="5" s="1"/>
  <c r="E806" i="5"/>
  <c r="Q1152" i="5" s="1"/>
  <c r="R1152" i="5" s="1"/>
  <c r="E805" i="5"/>
  <c r="Q1153" i="5" s="1"/>
  <c r="R1153" i="5" s="1"/>
  <c r="E854" i="5"/>
  <c r="Q1104" i="5" s="1"/>
  <c r="R1104" i="5" s="1"/>
  <c r="E1006" i="5"/>
  <c r="Q957" i="5" s="1"/>
  <c r="R957" i="5" s="1"/>
  <c r="E1005" i="5"/>
  <c r="Q958" i="5" s="1"/>
  <c r="R958" i="5" s="1"/>
  <c r="E1070" i="5"/>
  <c r="Q893" i="5" s="1"/>
  <c r="R893" i="5" s="1"/>
  <c r="E1069" i="5"/>
  <c r="Q894" i="5" s="1"/>
  <c r="R894" i="5" s="1"/>
  <c r="E1797" i="5"/>
  <c r="Q166" i="5" s="1"/>
  <c r="R166" i="5" s="1"/>
  <c r="E1798" i="5"/>
  <c r="Q165" i="5" s="1"/>
  <c r="R165" i="5" s="1"/>
  <c r="E1893" i="5"/>
  <c r="Q70" i="5" s="1"/>
  <c r="R70" i="5" s="1"/>
  <c r="E1894" i="5"/>
  <c r="Q69" i="5" s="1"/>
  <c r="R69" i="5" s="1"/>
  <c r="G1997" i="5"/>
  <c r="G1998" i="5"/>
  <c r="E1288" i="5"/>
  <c r="Q675" i="5" s="1"/>
  <c r="R675" i="5" s="1"/>
  <c r="G976" i="5"/>
  <c r="G352" i="5"/>
  <c r="G383" i="5"/>
  <c r="G415" i="5"/>
  <c r="G447" i="5"/>
  <c r="G480" i="5"/>
  <c r="E511" i="5"/>
  <c r="Q1447" i="5" s="1"/>
  <c r="R1447" i="5" s="1"/>
  <c r="E544" i="5"/>
  <c r="Q1414" i="5" s="1"/>
  <c r="R1414" i="5" s="1"/>
  <c r="G592" i="5"/>
  <c r="E624" i="5"/>
  <c r="Q1334" i="5" s="1"/>
  <c r="R1334" i="5" s="1"/>
  <c r="G672" i="5"/>
  <c r="E704" i="5"/>
  <c r="Q1254" i="5" s="1"/>
  <c r="R1254" i="5" s="1"/>
  <c r="G752" i="5"/>
  <c r="E784" i="5"/>
  <c r="Q1174" i="5" s="1"/>
  <c r="R1174" i="5" s="1"/>
  <c r="G832" i="5"/>
  <c r="G863" i="5"/>
  <c r="E895" i="5"/>
  <c r="G943" i="5"/>
  <c r="G991" i="5"/>
  <c r="G989" i="5"/>
  <c r="E1024" i="5"/>
  <c r="Q939" i="5" s="1"/>
  <c r="R939" i="5" s="1"/>
  <c r="E1072" i="5"/>
  <c r="Q891" i="5" s="1"/>
  <c r="R891" i="5" s="1"/>
  <c r="G1103" i="5"/>
  <c r="E1136" i="5"/>
  <c r="Q827" i="5" s="1"/>
  <c r="R827" i="5" s="1"/>
  <c r="E1167" i="5"/>
  <c r="Q796" i="5" s="1"/>
  <c r="R796" i="5" s="1"/>
  <c r="G1216" i="5"/>
  <c r="E1248" i="5"/>
  <c r="Q715" i="5" s="1"/>
  <c r="R715" i="5" s="1"/>
  <c r="G1295" i="5"/>
  <c r="G1328" i="5"/>
  <c r="E1360" i="5"/>
  <c r="Q603" i="5" s="1"/>
  <c r="R603" i="5" s="1"/>
  <c r="G1408" i="5"/>
  <c r="E1439" i="5"/>
  <c r="Q524" i="5" s="1"/>
  <c r="R524" i="5" s="1"/>
  <c r="E1438" i="5"/>
  <c r="Q525" i="5" s="1"/>
  <c r="R525" i="5" s="1"/>
  <c r="G1487" i="5"/>
  <c r="G1520" i="5"/>
  <c r="E1551" i="5"/>
  <c r="Q412" i="5" s="1"/>
  <c r="R412" i="5" s="1"/>
  <c r="E1584" i="5"/>
  <c r="Q379" i="5" s="1"/>
  <c r="R379" i="5" s="1"/>
  <c r="E1631" i="5"/>
  <c r="Q332" i="5" s="1"/>
  <c r="R332" i="5" s="1"/>
  <c r="E1663" i="5"/>
  <c r="Q300" i="5" s="1"/>
  <c r="R300" i="5" s="1"/>
  <c r="G1711" i="5"/>
  <c r="E1743" i="5"/>
  <c r="Q220" i="5" s="1"/>
  <c r="R220" i="5" s="1"/>
  <c r="E1776" i="5"/>
  <c r="Q187" i="5" s="1"/>
  <c r="R187" i="5" s="1"/>
  <c r="E1823" i="5"/>
  <c r="Q140" i="5" s="1"/>
  <c r="R140" i="5" s="1"/>
  <c r="G1856" i="5"/>
  <c r="E1888" i="5"/>
  <c r="Q75" i="5" s="1"/>
  <c r="R75" i="5" s="1"/>
  <c r="G1936" i="5"/>
  <c r="E1967" i="5"/>
  <c r="E1799" i="5"/>
  <c r="Q164" i="5" s="1"/>
  <c r="R164" i="5" s="1"/>
  <c r="G641" i="5"/>
  <c r="G640" i="5"/>
  <c r="G945" i="5"/>
  <c r="G1422" i="5"/>
  <c r="G2022" i="5"/>
  <c r="G296" i="5"/>
  <c r="G297" i="5"/>
  <c r="G345" i="5"/>
  <c r="E377" i="5"/>
  <c r="Q1581" i="5" s="1"/>
  <c r="R1581" i="5" s="1"/>
  <c r="E425" i="5"/>
  <c r="Q1533" i="5" s="1"/>
  <c r="R1533" i="5" s="1"/>
  <c r="G473" i="5"/>
  <c r="E505" i="5"/>
  <c r="Q1453" i="5" s="1"/>
  <c r="R1453" i="5" s="1"/>
  <c r="E561" i="5"/>
  <c r="Q1397" i="5" s="1"/>
  <c r="R1397" i="5" s="1"/>
  <c r="E601" i="5"/>
  <c r="Q1357" i="5" s="1"/>
  <c r="R1357" i="5" s="1"/>
  <c r="G697" i="5"/>
  <c r="G793" i="5"/>
  <c r="E857" i="5"/>
  <c r="Q1101" i="5" s="1"/>
  <c r="R1101" i="5" s="1"/>
  <c r="E913" i="5"/>
  <c r="Q1050" i="5" s="1"/>
  <c r="R1050" i="5" s="1"/>
  <c r="E969" i="5"/>
  <c r="Q994" i="5" s="1"/>
  <c r="R994" i="5" s="1"/>
  <c r="G1017" i="5"/>
  <c r="G1081" i="5"/>
  <c r="G1129" i="5"/>
  <c r="G1169" i="5"/>
  <c r="G1201" i="5"/>
  <c r="G1241" i="5"/>
  <c r="G1273" i="5"/>
  <c r="G1305" i="5"/>
  <c r="G1337" i="5"/>
  <c r="G1369" i="5"/>
  <c r="G1401" i="5"/>
  <c r="G1433" i="5"/>
  <c r="G1465" i="5"/>
  <c r="G1505" i="5"/>
  <c r="G1545" i="5"/>
  <c r="G1577" i="5"/>
  <c r="G1609" i="5"/>
  <c r="G1649" i="5"/>
  <c r="G1689" i="5"/>
  <c r="G1729" i="5"/>
  <c r="G1769" i="5"/>
  <c r="G1801" i="5"/>
  <c r="G1800" i="5"/>
  <c r="G1833" i="5"/>
  <c r="G1873" i="5"/>
  <c r="G1905" i="5"/>
  <c r="G1945" i="5"/>
  <c r="G1977" i="5"/>
  <c r="G2025" i="5"/>
  <c r="G830" i="5"/>
  <c r="G1974" i="5"/>
  <c r="G1431" i="5"/>
  <c r="G2000" i="5"/>
  <c r="G1529" i="5"/>
  <c r="G1197" i="5"/>
  <c r="G1533" i="5"/>
  <c r="G310" i="5"/>
  <c r="G1607" i="5"/>
  <c r="E2008" i="5"/>
  <c r="E2039" i="5"/>
  <c r="G934" i="5"/>
  <c r="E2031" i="5"/>
  <c r="E2030" i="5"/>
  <c r="G1137" i="5"/>
  <c r="G682" i="5"/>
  <c r="E298" i="5"/>
  <c r="Q1660" i="5" s="1"/>
  <c r="R1660" i="5" s="1"/>
  <c r="E458" i="5"/>
  <c r="Q1500" i="5" s="1"/>
  <c r="R1500" i="5" s="1"/>
  <c r="G618" i="5"/>
  <c r="E746" i="5"/>
  <c r="Q1212" i="5" s="1"/>
  <c r="R1212" i="5" s="1"/>
  <c r="E874" i="5"/>
  <c r="Q1084" i="5" s="1"/>
  <c r="R1084" i="5" s="1"/>
  <c r="E1002" i="5"/>
  <c r="Q961" i="5" s="1"/>
  <c r="R961" i="5" s="1"/>
  <c r="E1130" i="5"/>
  <c r="Q833" i="5" s="1"/>
  <c r="R833" i="5" s="1"/>
  <c r="G1290" i="5"/>
  <c r="G1418" i="5"/>
  <c r="G1546" i="5"/>
  <c r="E1682" i="5"/>
  <c r="Q281" i="5" s="1"/>
  <c r="R281" i="5" s="1"/>
  <c r="E1810" i="5"/>
  <c r="Q153" i="5" s="1"/>
  <c r="R153" i="5" s="1"/>
  <c r="E1938" i="5"/>
  <c r="Q25" i="5" s="1"/>
  <c r="R25" i="5" s="1"/>
  <c r="G24" i="5"/>
  <c r="G25" i="5"/>
  <c r="G26" i="5"/>
  <c r="E122" i="5"/>
  <c r="Q1836" i="5" s="1"/>
  <c r="R1836" i="5" s="1"/>
  <c r="E218" i="5"/>
  <c r="Q1740" i="5" s="1"/>
  <c r="R1740" i="5" s="1"/>
  <c r="E322" i="5"/>
  <c r="Q1636" i="5" s="1"/>
  <c r="R1636" i="5" s="1"/>
  <c r="E442" i="5"/>
  <c r="Q1516" i="5" s="1"/>
  <c r="R1516" i="5" s="1"/>
  <c r="E570" i="5"/>
  <c r="Q1388" i="5" s="1"/>
  <c r="R1388" i="5" s="1"/>
  <c r="G730" i="5"/>
  <c r="G858" i="5"/>
  <c r="G986" i="5"/>
  <c r="G1114" i="5"/>
  <c r="G1274" i="5"/>
  <c r="G34" i="5"/>
  <c r="E130" i="5"/>
  <c r="Q1828" i="5" s="1"/>
  <c r="R1828" i="5" s="1"/>
  <c r="E226" i="5"/>
  <c r="Q1732" i="5" s="1"/>
  <c r="R1732" i="5" s="1"/>
  <c r="G354" i="5"/>
  <c r="G353" i="5"/>
  <c r="G482" i="5"/>
  <c r="G481" i="5"/>
  <c r="G610" i="5"/>
  <c r="G738" i="5"/>
  <c r="G866" i="5"/>
  <c r="G864" i="5"/>
  <c r="G865" i="5"/>
  <c r="G994" i="5"/>
  <c r="G1122" i="5"/>
  <c r="G1250" i="5"/>
  <c r="G1378" i="5"/>
  <c r="G1538" i="5"/>
  <c r="G1642" i="5"/>
  <c r="G1770" i="5"/>
  <c r="G1898" i="5"/>
  <c r="E455" i="5"/>
  <c r="Q1503" i="5" s="1"/>
  <c r="R1503" i="5" s="1"/>
  <c r="E42" i="5"/>
  <c r="Q1916" i="5" s="1"/>
  <c r="R1916" i="5" s="1"/>
  <c r="E138" i="5"/>
  <c r="Q1820" i="5" s="1"/>
  <c r="R1820" i="5" s="1"/>
  <c r="E12" i="5"/>
  <c r="Q1946" i="5" s="1"/>
  <c r="R1946" i="5" s="1"/>
  <c r="E60" i="5"/>
  <c r="Q1898" i="5" s="1"/>
  <c r="R1898" i="5" s="1"/>
  <c r="E108" i="5"/>
  <c r="Q1850" i="5" s="1"/>
  <c r="R1850" i="5" s="1"/>
  <c r="E156" i="5"/>
  <c r="Q1802" i="5" s="1"/>
  <c r="R1802" i="5" s="1"/>
  <c r="E212" i="5"/>
  <c r="Q1746" i="5" s="1"/>
  <c r="R1746" i="5" s="1"/>
  <c r="E260" i="5"/>
  <c r="Q1698" i="5" s="1"/>
  <c r="R1698" i="5" s="1"/>
  <c r="E324" i="5"/>
  <c r="Q1634" i="5" s="1"/>
  <c r="R1634" i="5" s="1"/>
  <c r="E388" i="5"/>
  <c r="Q1570" i="5" s="1"/>
  <c r="R1570" i="5" s="1"/>
  <c r="E452" i="5"/>
  <c r="Q1506" i="5" s="1"/>
  <c r="R1506" i="5" s="1"/>
  <c r="E516" i="5"/>
  <c r="Q1442" i="5" s="1"/>
  <c r="R1442" i="5" s="1"/>
  <c r="E580" i="5"/>
  <c r="Q1378" i="5" s="1"/>
  <c r="R1378" i="5" s="1"/>
  <c r="E644" i="5"/>
  <c r="Q1314" i="5" s="1"/>
  <c r="R1314" i="5" s="1"/>
  <c r="E708" i="5"/>
  <c r="Q1250" i="5" s="1"/>
  <c r="R1250" i="5" s="1"/>
  <c r="E772" i="5"/>
  <c r="Q1186" i="5" s="1"/>
  <c r="R1186" i="5" s="1"/>
  <c r="E836" i="5"/>
  <c r="Q1122" i="5" s="1"/>
  <c r="R1122" i="5" s="1"/>
  <c r="E900" i="5"/>
  <c r="Q1063" i="5" s="1"/>
  <c r="R1063" i="5" s="1"/>
  <c r="E964" i="5"/>
  <c r="Q999" i="5" s="1"/>
  <c r="R999" i="5" s="1"/>
  <c r="E1027" i="5"/>
  <c r="Q936" i="5" s="1"/>
  <c r="R936" i="5" s="1"/>
  <c r="E1091" i="5"/>
  <c r="Q872" i="5" s="1"/>
  <c r="R872" i="5" s="1"/>
  <c r="E1155" i="5"/>
  <c r="Q808" i="5" s="1"/>
  <c r="R808" i="5" s="1"/>
  <c r="E1220" i="5"/>
  <c r="Q743" i="5" s="1"/>
  <c r="R743" i="5" s="1"/>
  <c r="E1283" i="5"/>
  <c r="Q680" i="5" s="1"/>
  <c r="R680" i="5" s="1"/>
  <c r="G1380" i="5"/>
  <c r="G1443" i="5"/>
  <c r="G1508" i="5"/>
  <c r="G1571" i="5"/>
  <c r="G1635" i="5"/>
  <c r="G1699" i="5"/>
  <c r="G1764" i="5"/>
  <c r="G1827" i="5"/>
  <c r="G1891" i="5"/>
  <c r="G1955" i="5"/>
  <c r="G2019" i="5"/>
  <c r="E28" i="5"/>
  <c r="Q1930" i="5" s="1"/>
  <c r="R1930" i="5" s="1"/>
  <c r="E68" i="5"/>
  <c r="Q1890" i="5" s="1"/>
  <c r="R1890" i="5" s="1"/>
  <c r="E116" i="5"/>
  <c r="Q1842" i="5" s="1"/>
  <c r="R1842" i="5" s="1"/>
  <c r="E164" i="5"/>
  <c r="Q1794" i="5" s="1"/>
  <c r="R1794" i="5" s="1"/>
  <c r="E220" i="5"/>
  <c r="Q1738" i="5" s="1"/>
  <c r="R1738" i="5" s="1"/>
  <c r="E276" i="5"/>
  <c r="Q1682" i="5" s="1"/>
  <c r="R1682" i="5" s="1"/>
  <c r="E340" i="5"/>
  <c r="Q1618" i="5" s="1"/>
  <c r="R1618" i="5" s="1"/>
  <c r="E404" i="5"/>
  <c r="Q1554" i="5" s="1"/>
  <c r="R1554" i="5" s="1"/>
  <c r="E468" i="5"/>
  <c r="Q1490" i="5" s="1"/>
  <c r="R1490" i="5" s="1"/>
  <c r="E531" i="5"/>
  <c r="Q1427" i="5" s="1"/>
  <c r="R1427" i="5" s="1"/>
  <c r="E595" i="5"/>
  <c r="Q1363" i="5" s="1"/>
  <c r="R1363" i="5" s="1"/>
  <c r="E659" i="5"/>
  <c r="Q1299" i="5" s="1"/>
  <c r="R1299" i="5" s="1"/>
  <c r="E723" i="5"/>
  <c r="Q1235" i="5" s="1"/>
  <c r="R1235" i="5" s="1"/>
  <c r="E787" i="5"/>
  <c r="Q1171" i="5" s="1"/>
  <c r="R1171" i="5" s="1"/>
  <c r="E851" i="5"/>
  <c r="Q1107" i="5" s="1"/>
  <c r="R1107" i="5" s="1"/>
  <c r="E850" i="5"/>
  <c r="Q1108" i="5" s="1"/>
  <c r="R1108" i="5" s="1"/>
  <c r="E915" i="5"/>
  <c r="Q1048" i="5" s="1"/>
  <c r="R1048" i="5" s="1"/>
  <c r="E979" i="5"/>
  <c r="Q984" i="5" s="1"/>
  <c r="R984" i="5" s="1"/>
  <c r="E1043" i="5"/>
  <c r="Q920" i="5" s="1"/>
  <c r="R920" i="5" s="1"/>
  <c r="E1107" i="5"/>
  <c r="Q856" i="5" s="1"/>
  <c r="R856" i="5" s="1"/>
  <c r="E1171" i="5"/>
  <c r="Q792" i="5" s="1"/>
  <c r="R792" i="5" s="1"/>
  <c r="E1235" i="5"/>
  <c r="Q728" i="5" s="1"/>
  <c r="R728" i="5" s="1"/>
  <c r="E1299" i="5"/>
  <c r="Q664" i="5" s="1"/>
  <c r="R664" i="5" s="1"/>
  <c r="E1363" i="5"/>
  <c r="Q600" i="5" s="1"/>
  <c r="R600" i="5" s="1"/>
  <c r="E1427" i="5"/>
  <c r="Q536" i="5" s="1"/>
  <c r="R536" i="5" s="1"/>
  <c r="E1491" i="5"/>
  <c r="Q472" i="5" s="1"/>
  <c r="R472" i="5" s="1"/>
  <c r="E1555" i="5"/>
  <c r="Q408" i="5" s="1"/>
  <c r="R408" i="5" s="1"/>
  <c r="E1619" i="5"/>
  <c r="Q344" i="5" s="1"/>
  <c r="R344" i="5" s="1"/>
  <c r="E1683" i="5"/>
  <c r="Q280" i="5" s="1"/>
  <c r="R280" i="5" s="1"/>
  <c r="E1747" i="5"/>
  <c r="Q216" i="5" s="1"/>
  <c r="R216" i="5" s="1"/>
  <c r="E1811" i="5"/>
  <c r="Q152" i="5" s="1"/>
  <c r="R152" i="5" s="1"/>
  <c r="E1875" i="5"/>
  <c r="Q88" i="5" s="1"/>
  <c r="R88" i="5" s="1"/>
  <c r="E1939" i="5"/>
  <c r="Q24" i="5" s="1"/>
  <c r="R24" i="5" s="1"/>
  <c r="E2003" i="5"/>
  <c r="E80" i="5"/>
  <c r="Q1878" i="5" s="1"/>
  <c r="R1878" i="5" s="1"/>
  <c r="E152" i="5"/>
  <c r="Q1806" i="5" s="1"/>
  <c r="R1806" i="5" s="1"/>
  <c r="E191" i="5"/>
  <c r="Q1767" i="5" s="1"/>
  <c r="R1767" i="5" s="1"/>
  <c r="E256" i="5"/>
  <c r="Q1702" i="5" s="1"/>
  <c r="R1702" i="5" s="1"/>
  <c r="E271" i="5"/>
  <c r="Q1687" i="5" s="1"/>
  <c r="R1687" i="5" s="1"/>
  <c r="E303" i="5"/>
  <c r="Q1655" i="5" s="1"/>
  <c r="R1655" i="5" s="1"/>
  <c r="G136" i="5"/>
  <c r="G137" i="5"/>
  <c r="G30" i="5"/>
  <c r="G29" i="5"/>
  <c r="G31" i="5"/>
  <c r="G55" i="5"/>
  <c r="G54" i="5"/>
  <c r="G79" i="5"/>
  <c r="G77" i="5"/>
  <c r="E102" i="5"/>
  <c r="Q1856" i="5" s="1"/>
  <c r="R1856" i="5" s="1"/>
  <c r="E101" i="5"/>
  <c r="Q1857" i="5" s="1"/>
  <c r="R1857" i="5" s="1"/>
  <c r="G135" i="5"/>
  <c r="G133" i="5"/>
  <c r="G167" i="5"/>
  <c r="G165" i="5"/>
  <c r="E40" i="5"/>
  <c r="Q1918" i="5" s="1"/>
  <c r="R1918" i="5" s="1"/>
  <c r="G248" i="5"/>
  <c r="G249" i="5"/>
  <c r="E199" i="5"/>
  <c r="Q1759" i="5" s="1"/>
  <c r="R1759" i="5" s="1"/>
  <c r="E221" i="5"/>
  <c r="Q1737" i="5" s="1"/>
  <c r="R1737" i="5" s="1"/>
  <c r="E222" i="5"/>
  <c r="Q1736" i="5" s="1"/>
  <c r="R1736" i="5" s="1"/>
  <c r="G254" i="5"/>
  <c r="G253" i="5"/>
  <c r="E278" i="5"/>
  <c r="Q1680" i="5" s="1"/>
  <c r="R1680" i="5" s="1"/>
  <c r="E277" i="5"/>
  <c r="Q1681" i="5" s="1"/>
  <c r="R1681" i="5" s="1"/>
  <c r="E241" i="5"/>
  <c r="Q1717" i="5" s="1"/>
  <c r="R1717" i="5" s="1"/>
  <c r="E1639" i="5"/>
  <c r="Q324" i="5" s="1"/>
  <c r="R324" i="5" s="1"/>
  <c r="G720" i="5"/>
  <c r="G918" i="5"/>
  <c r="G1294" i="5"/>
  <c r="G1591" i="5"/>
  <c r="G1983" i="5"/>
  <c r="E405" i="5"/>
  <c r="Q1553" i="5" s="1"/>
  <c r="R1553" i="5" s="1"/>
  <c r="E406" i="5"/>
  <c r="Q1552" i="5" s="1"/>
  <c r="R1552" i="5" s="1"/>
  <c r="E469" i="5"/>
  <c r="Q1489" i="5" s="1"/>
  <c r="R1489" i="5" s="1"/>
  <c r="E470" i="5"/>
  <c r="Q1488" i="5" s="1"/>
  <c r="R1488" i="5" s="1"/>
  <c r="E533" i="5"/>
  <c r="Q1425" i="5" s="1"/>
  <c r="R1425" i="5" s="1"/>
  <c r="E534" i="5"/>
  <c r="Q1424" i="5" s="1"/>
  <c r="R1424" i="5" s="1"/>
  <c r="G622" i="5"/>
  <c r="G621" i="5"/>
  <c r="E685" i="5"/>
  <c r="Q1273" i="5" s="1"/>
  <c r="R1273" i="5" s="1"/>
  <c r="E686" i="5"/>
  <c r="Q1272" i="5" s="1"/>
  <c r="R1272" i="5" s="1"/>
  <c r="G766" i="5"/>
  <c r="G765" i="5"/>
  <c r="G846" i="5"/>
  <c r="G845" i="5"/>
  <c r="G910" i="5"/>
  <c r="G909" i="5"/>
  <c r="E966" i="5"/>
  <c r="Q997" i="5" s="1"/>
  <c r="R997" i="5" s="1"/>
  <c r="G1046" i="5"/>
  <c r="G1045" i="5"/>
  <c r="G1125" i="5"/>
  <c r="G1126" i="5"/>
  <c r="E1190" i="5"/>
  <c r="Q773" i="5" s="1"/>
  <c r="R773" i="5" s="1"/>
  <c r="E1189" i="5"/>
  <c r="Q774" i="5" s="1"/>
  <c r="R774" i="5" s="1"/>
  <c r="E1253" i="5"/>
  <c r="Q710" i="5" s="1"/>
  <c r="R710" i="5" s="1"/>
  <c r="E1254" i="5"/>
  <c r="Q709" i="5" s="1"/>
  <c r="R709" i="5" s="1"/>
  <c r="G1445" i="5"/>
  <c r="G1446" i="5"/>
  <c r="E1669" i="5"/>
  <c r="Q294" i="5" s="1"/>
  <c r="R294" i="5" s="1"/>
  <c r="E1670" i="5"/>
  <c r="Q293" i="5" s="1"/>
  <c r="R293" i="5" s="1"/>
  <c r="G69" i="5"/>
  <c r="G1096" i="5"/>
  <c r="G343" i="5"/>
  <c r="G375" i="5"/>
  <c r="E407" i="5"/>
  <c r="Q1551" i="5" s="1"/>
  <c r="R1551" i="5" s="1"/>
  <c r="E439" i="5"/>
  <c r="Q1519" i="5" s="1"/>
  <c r="R1519" i="5" s="1"/>
  <c r="E472" i="5"/>
  <c r="Q1486" i="5" s="1"/>
  <c r="R1486" i="5" s="1"/>
  <c r="E503" i="5"/>
  <c r="Q1455" i="5" s="1"/>
  <c r="R1455" i="5" s="1"/>
  <c r="E535" i="5"/>
  <c r="Q1423" i="5" s="1"/>
  <c r="R1423" i="5" s="1"/>
  <c r="E567" i="5"/>
  <c r="Q1391" i="5" s="1"/>
  <c r="R1391" i="5" s="1"/>
  <c r="G615" i="5"/>
  <c r="G613" i="5"/>
  <c r="G664" i="5"/>
  <c r="G695" i="5"/>
  <c r="G693" i="5"/>
  <c r="G727" i="5"/>
  <c r="E760" i="5"/>
  <c r="Q1198" i="5" s="1"/>
  <c r="R1198" i="5" s="1"/>
  <c r="E791" i="5"/>
  <c r="Q1167" i="5" s="1"/>
  <c r="R1167" i="5" s="1"/>
  <c r="E823" i="5"/>
  <c r="Q1135" i="5" s="1"/>
  <c r="R1135" i="5" s="1"/>
  <c r="E872" i="5"/>
  <c r="Q1086" i="5" s="1"/>
  <c r="R1086" i="5" s="1"/>
  <c r="E904" i="5"/>
  <c r="Q1059" i="5" s="1"/>
  <c r="R1059" i="5" s="1"/>
  <c r="E935" i="5"/>
  <c r="Q1028" i="5" s="1"/>
  <c r="R1028" i="5" s="1"/>
  <c r="E967" i="5"/>
  <c r="Q996" i="5" s="1"/>
  <c r="R996" i="5" s="1"/>
  <c r="E965" i="5"/>
  <c r="Q998" i="5" s="1"/>
  <c r="R998" i="5" s="1"/>
  <c r="G1016" i="5"/>
  <c r="G1047" i="5"/>
  <c r="E1079" i="5"/>
  <c r="Q884" i="5" s="1"/>
  <c r="R884" i="5" s="1"/>
  <c r="G1128" i="5"/>
  <c r="G1176" i="5"/>
  <c r="E1224" i="5"/>
  <c r="Q739" i="5" s="1"/>
  <c r="R739" i="5" s="1"/>
  <c r="G1272" i="5"/>
  <c r="E1336" i="5"/>
  <c r="Q627" i="5" s="1"/>
  <c r="R627" i="5" s="1"/>
  <c r="G1384" i="5"/>
  <c r="E1432" i="5"/>
  <c r="Q531" i="5" s="1"/>
  <c r="R531" i="5" s="1"/>
  <c r="G1480" i="5"/>
  <c r="E1527" i="5"/>
  <c r="Q436" i="5" s="1"/>
  <c r="R436" i="5" s="1"/>
  <c r="E1575" i="5"/>
  <c r="Q388" i="5" s="1"/>
  <c r="R388" i="5" s="1"/>
  <c r="E1624" i="5"/>
  <c r="Q339" i="5" s="1"/>
  <c r="R339" i="5" s="1"/>
  <c r="G1672" i="5"/>
  <c r="G1720" i="5"/>
  <c r="G1768" i="5"/>
  <c r="E1815" i="5"/>
  <c r="Q148" i="5" s="1"/>
  <c r="R148" i="5" s="1"/>
  <c r="G1880" i="5"/>
  <c r="E1928" i="5"/>
  <c r="Q35" i="5" s="1"/>
  <c r="R35" i="5" s="1"/>
  <c r="E1976" i="5"/>
  <c r="G288" i="5"/>
  <c r="G289" i="5"/>
  <c r="G721" i="5"/>
  <c r="G1056" i="5"/>
  <c r="G1405" i="5"/>
  <c r="G1406" i="5"/>
  <c r="G1901" i="5"/>
  <c r="G1902" i="5"/>
  <c r="G1486" i="5"/>
  <c r="G311" i="5"/>
  <c r="G374" i="5"/>
  <c r="G373" i="5"/>
  <c r="E821" i="5"/>
  <c r="Q1137" i="5" s="1"/>
  <c r="R1137" i="5" s="1"/>
  <c r="E869" i="5"/>
  <c r="Q1089" i="5" s="1"/>
  <c r="R1089" i="5" s="1"/>
  <c r="G942" i="5"/>
  <c r="G941" i="5"/>
  <c r="G1022" i="5"/>
  <c r="G1021" i="5"/>
  <c r="E1814" i="5"/>
  <c r="Q149" i="5" s="1"/>
  <c r="R149" i="5" s="1"/>
  <c r="G1925" i="5"/>
  <c r="G1926" i="5"/>
  <c r="E1998" i="5"/>
  <c r="E1647" i="5"/>
  <c r="Q316" i="5" s="1"/>
  <c r="R316" i="5" s="1"/>
  <c r="G1024" i="5"/>
  <c r="G351" i="5"/>
  <c r="E383" i="5"/>
  <c r="Q1575" i="5" s="1"/>
  <c r="R1575" i="5" s="1"/>
  <c r="E415" i="5"/>
  <c r="Q1543" i="5" s="1"/>
  <c r="R1543" i="5" s="1"/>
  <c r="E413" i="5"/>
  <c r="Q1545" i="5" s="1"/>
  <c r="R1545" i="5" s="1"/>
  <c r="E447" i="5"/>
  <c r="Q1511" i="5" s="1"/>
  <c r="R1511" i="5" s="1"/>
  <c r="G479" i="5"/>
  <c r="G477" i="5"/>
  <c r="E512" i="5"/>
  <c r="Q1446" i="5" s="1"/>
  <c r="R1446" i="5" s="1"/>
  <c r="G559" i="5"/>
  <c r="G591" i="5"/>
  <c r="E623" i="5"/>
  <c r="Q1335" i="5" s="1"/>
  <c r="R1335" i="5" s="1"/>
  <c r="G671" i="5"/>
  <c r="E703" i="5"/>
  <c r="Q1255" i="5" s="1"/>
  <c r="R1255" i="5" s="1"/>
  <c r="G751" i="5"/>
  <c r="E783" i="5"/>
  <c r="Q1175" i="5" s="1"/>
  <c r="R1175" i="5" s="1"/>
  <c r="G831" i="5"/>
  <c r="G829" i="5"/>
  <c r="E864" i="5"/>
  <c r="Q1094" i="5" s="1"/>
  <c r="R1094" i="5" s="1"/>
  <c r="G911" i="5"/>
  <c r="E943" i="5"/>
  <c r="Q1020" i="5" s="1"/>
  <c r="R1020" i="5" s="1"/>
  <c r="E992" i="5"/>
  <c r="Q971" i="5" s="1"/>
  <c r="R971" i="5" s="1"/>
  <c r="E1023" i="5"/>
  <c r="Q940" i="5" s="1"/>
  <c r="R940" i="5" s="1"/>
  <c r="G1071" i="5"/>
  <c r="E1104" i="5"/>
  <c r="Q859" i="5" s="1"/>
  <c r="R859" i="5" s="1"/>
  <c r="E1135" i="5"/>
  <c r="Q828" i="5" s="1"/>
  <c r="R828" i="5" s="1"/>
  <c r="G1184" i="5"/>
  <c r="E1216" i="5"/>
  <c r="Q747" i="5" s="1"/>
  <c r="R747" i="5" s="1"/>
  <c r="E1247" i="5"/>
  <c r="Q716" i="5" s="1"/>
  <c r="R716" i="5" s="1"/>
  <c r="G1296" i="5"/>
  <c r="E1327" i="5"/>
  <c r="Q636" i="5" s="1"/>
  <c r="R636" i="5" s="1"/>
  <c r="G1376" i="5"/>
  <c r="E1408" i="5"/>
  <c r="Q555" i="5" s="1"/>
  <c r="R555" i="5" s="1"/>
  <c r="E1440" i="5"/>
  <c r="Q523" i="5" s="1"/>
  <c r="R523" i="5" s="1"/>
  <c r="G1488" i="5"/>
  <c r="E1518" i="5"/>
  <c r="Q445" i="5" s="1"/>
  <c r="R445" i="5" s="1"/>
  <c r="E1519" i="5"/>
  <c r="Q444" i="5" s="1"/>
  <c r="R444" i="5" s="1"/>
  <c r="E1552" i="5"/>
  <c r="Q411" i="5" s="1"/>
  <c r="R411" i="5" s="1"/>
  <c r="G1600" i="5"/>
  <c r="G1632" i="5"/>
  <c r="G1679" i="5"/>
  <c r="G1712" i="5"/>
  <c r="E1744" i="5"/>
  <c r="Q219" i="5" s="1"/>
  <c r="R219" i="5" s="1"/>
  <c r="E1792" i="5"/>
  <c r="Q171" i="5" s="1"/>
  <c r="R171" i="5" s="1"/>
  <c r="G1824" i="5"/>
  <c r="E1855" i="5"/>
  <c r="Q108" i="5" s="1"/>
  <c r="R108" i="5" s="1"/>
  <c r="E1903" i="5"/>
  <c r="Q60" i="5" s="1"/>
  <c r="R60" i="5" s="1"/>
  <c r="E1935" i="5"/>
  <c r="Q28" i="5" s="1"/>
  <c r="R28" i="5" s="1"/>
  <c r="E1968" i="5"/>
  <c r="G678" i="5"/>
  <c r="G677" i="5"/>
  <c r="G961" i="5"/>
  <c r="G1438" i="5"/>
  <c r="E257" i="5"/>
  <c r="Q1701" i="5" s="1"/>
  <c r="R1701" i="5" s="1"/>
  <c r="E297" i="5"/>
  <c r="Q1661" i="5" s="1"/>
  <c r="R1661" i="5" s="1"/>
  <c r="E345" i="5"/>
  <c r="Q1613" i="5" s="1"/>
  <c r="R1613" i="5" s="1"/>
  <c r="G433" i="5"/>
  <c r="E473" i="5"/>
  <c r="Q1485" i="5" s="1"/>
  <c r="R1485" i="5" s="1"/>
  <c r="G569" i="5"/>
  <c r="G657" i="5"/>
  <c r="E697" i="5"/>
  <c r="Q1261" i="5" s="1"/>
  <c r="R1261" i="5" s="1"/>
  <c r="G753" i="5"/>
  <c r="E793" i="5"/>
  <c r="Q1165" i="5" s="1"/>
  <c r="R1165" i="5" s="1"/>
  <c r="G921" i="5"/>
  <c r="E977" i="5"/>
  <c r="Q986" i="5" s="1"/>
  <c r="R986" i="5" s="1"/>
  <c r="E1017" i="5"/>
  <c r="Q946" i="5" s="1"/>
  <c r="R946" i="5" s="1"/>
  <c r="E1081" i="5"/>
  <c r="Q882" i="5" s="1"/>
  <c r="R882" i="5" s="1"/>
  <c r="E1129" i="5"/>
  <c r="Q834" i="5" s="1"/>
  <c r="R834" i="5" s="1"/>
  <c r="E1169" i="5"/>
  <c r="Q794" i="5" s="1"/>
  <c r="R794" i="5" s="1"/>
  <c r="E1201" i="5"/>
  <c r="Q762" i="5" s="1"/>
  <c r="R762" i="5" s="1"/>
  <c r="E1241" i="5"/>
  <c r="Q722" i="5" s="1"/>
  <c r="R722" i="5" s="1"/>
  <c r="E1273" i="5"/>
  <c r="Q690" i="5" s="1"/>
  <c r="R690" i="5" s="1"/>
  <c r="E1305" i="5"/>
  <c r="Q658" i="5" s="1"/>
  <c r="R658" i="5" s="1"/>
  <c r="E1337" i="5"/>
  <c r="Q626" i="5" s="1"/>
  <c r="R626" i="5" s="1"/>
  <c r="E1369" i="5"/>
  <c r="Q594" i="5" s="1"/>
  <c r="R594" i="5" s="1"/>
  <c r="E1401" i="5"/>
  <c r="Q562" i="5" s="1"/>
  <c r="R562" i="5" s="1"/>
  <c r="E1433" i="5"/>
  <c r="Q530" i="5" s="1"/>
  <c r="R530" i="5" s="1"/>
  <c r="E1465" i="5"/>
  <c r="Q498" i="5" s="1"/>
  <c r="R498" i="5" s="1"/>
  <c r="E1505" i="5"/>
  <c r="Q458" i="5" s="1"/>
  <c r="R458" i="5" s="1"/>
  <c r="E1545" i="5"/>
  <c r="Q418" i="5" s="1"/>
  <c r="R418" i="5" s="1"/>
  <c r="E1577" i="5"/>
  <c r="Q386" i="5" s="1"/>
  <c r="R386" i="5" s="1"/>
  <c r="E1609" i="5"/>
  <c r="Q354" i="5" s="1"/>
  <c r="R354" i="5" s="1"/>
  <c r="E1649" i="5"/>
  <c r="Q314" i="5" s="1"/>
  <c r="R314" i="5" s="1"/>
  <c r="E1689" i="5"/>
  <c r="Q274" i="5" s="1"/>
  <c r="R274" i="5" s="1"/>
  <c r="E1729" i="5"/>
  <c r="Q234" i="5" s="1"/>
  <c r="R234" i="5" s="1"/>
  <c r="E1769" i="5"/>
  <c r="Q194" i="5" s="1"/>
  <c r="R194" i="5" s="1"/>
  <c r="E1801" i="5"/>
  <c r="Q162" i="5" s="1"/>
  <c r="R162" i="5" s="1"/>
  <c r="E1833" i="5"/>
  <c r="Q130" i="5" s="1"/>
  <c r="R130" i="5" s="1"/>
  <c r="E1873" i="5"/>
  <c r="Q90" i="5" s="1"/>
  <c r="R90" i="5" s="1"/>
  <c r="E1905" i="5"/>
  <c r="Q58" i="5" s="1"/>
  <c r="R58" i="5" s="1"/>
  <c r="E1945" i="5"/>
  <c r="Q18" i="5" s="1"/>
  <c r="R18" i="5" s="1"/>
  <c r="E1977" i="5"/>
  <c r="E2025" i="5"/>
  <c r="G2039" i="5"/>
  <c r="G1599" i="5"/>
  <c r="G1999" i="5"/>
  <c r="E1549" i="5"/>
  <c r="Q414" i="5" s="1"/>
  <c r="R414" i="5" s="1"/>
  <c r="G1479" i="5"/>
  <c r="G1238" i="5"/>
  <c r="E1000" i="5"/>
  <c r="Q963" i="5" s="1"/>
  <c r="R963" i="5" s="1"/>
  <c r="E2007" i="5"/>
  <c r="E2032" i="5"/>
  <c r="G1879" i="5"/>
  <c r="G882" i="5"/>
  <c r="G881" i="5"/>
  <c r="G490" i="5"/>
  <c r="G362" i="5"/>
  <c r="E618" i="5"/>
  <c r="Q1340" i="5" s="1"/>
  <c r="R1340" i="5" s="1"/>
  <c r="G777" i="5"/>
  <c r="G778" i="5"/>
  <c r="G906" i="5"/>
  <c r="G1034" i="5"/>
  <c r="G1162" i="5"/>
  <c r="E1290" i="5"/>
  <c r="Q673" i="5" s="1"/>
  <c r="R673" i="5" s="1"/>
  <c r="E1418" i="5"/>
  <c r="Q545" i="5" s="1"/>
  <c r="R545" i="5" s="1"/>
  <c r="E1546" i="5"/>
  <c r="Q417" i="5" s="1"/>
  <c r="R417" i="5" s="1"/>
  <c r="G1714" i="5"/>
  <c r="G1842" i="5"/>
  <c r="G1970" i="5"/>
  <c r="E26" i="5"/>
  <c r="Q1932" i="5" s="1"/>
  <c r="R1932" i="5" s="1"/>
  <c r="E24" i="5"/>
  <c r="Q1934" i="5" s="1"/>
  <c r="R1934" i="5" s="1"/>
  <c r="G144" i="5"/>
  <c r="G146" i="5"/>
  <c r="G145" i="5"/>
  <c r="G242" i="5"/>
  <c r="G346" i="5"/>
  <c r="G474" i="5"/>
  <c r="G602" i="5"/>
  <c r="E730" i="5"/>
  <c r="Q1228" i="5" s="1"/>
  <c r="R1228" i="5" s="1"/>
  <c r="E858" i="5"/>
  <c r="Q1100" i="5" s="1"/>
  <c r="R1100" i="5" s="1"/>
  <c r="E986" i="5"/>
  <c r="Q977" i="5" s="1"/>
  <c r="R977" i="5" s="1"/>
  <c r="E1114" i="5"/>
  <c r="Q849" i="5" s="1"/>
  <c r="R849" i="5" s="1"/>
  <c r="E1562" i="5"/>
  <c r="Q401" i="5" s="1"/>
  <c r="R401" i="5" s="1"/>
  <c r="E1666" i="5"/>
  <c r="Q297" i="5" s="1"/>
  <c r="R297" i="5" s="1"/>
  <c r="E1794" i="5"/>
  <c r="Q169" i="5" s="1"/>
  <c r="R169" i="5" s="1"/>
  <c r="E1922" i="5"/>
  <c r="Q41" i="5" s="1"/>
  <c r="R41" i="5" s="1"/>
  <c r="E34" i="5"/>
  <c r="Q1924" i="5" s="1"/>
  <c r="R1924" i="5" s="1"/>
  <c r="E32" i="5"/>
  <c r="Q1926" i="5" s="1"/>
  <c r="R1926" i="5" s="1"/>
  <c r="G154" i="5"/>
  <c r="E354" i="5"/>
  <c r="Q1604" i="5" s="1"/>
  <c r="R1604" i="5" s="1"/>
  <c r="E482" i="5"/>
  <c r="Q1476" i="5" s="1"/>
  <c r="R1476" i="5" s="1"/>
  <c r="E610" i="5"/>
  <c r="Q1348" i="5" s="1"/>
  <c r="R1348" i="5" s="1"/>
  <c r="E738" i="5"/>
  <c r="Q1220" i="5" s="1"/>
  <c r="R1220" i="5" s="1"/>
  <c r="E866" i="5"/>
  <c r="Q1092" i="5" s="1"/>
  <c r="R1092" i="5" s="1"/>
  <c r="E994" i="5"/>
  <c r="Q969" i="5" s="1"/>
  <c r="R969" i="5" s="1"/>
  <c r="E1122" i="5"/>
  <c r="Q841" i="5" s="1"/>
  <c r="R841" i="5" s="1"/>
  <c r="E1250" i="5"/>
  <c r="Q713" i="5" s="1"/>
  <c r="R713" i="5" s="1"/>
  <c r="E1378" i="5"/>
  <c r="Q585" i="5" s="1"/>
  <c r="R585" i="5" s="1"/>
  <c r="E1538" i="5"/>
  <c r="Q425" i="5" s="1"/>
  <c r="R425" i="5" s="1"/>
  <c r="E1642" i="5"/>
  <c r="Q321" i="5" s="1"/>
  <c r="R321" i="5" s="1"/>
  <c r="E1770" i="5"/>
  <c r="Q193" i="5" s="1"/>
  <c r="R193" i="5" s="1"/>
  <c r="E1898" i="5"/>
  <c r="Q65" i="5" s="1"/>
  <c r="R65" i="5" s="1"/>
  <c r="G946" i="5"/>
  <c r="E1074" i="5"/>
  <c r="Q889" i="5" s="1"/>
  <c r="R889" i="5" s="1"/>
  <c r="E1073" i="5"/>
  <c r="Q890" i="5" s="1"/>
  <c r="R890" i="5" s="1"/>
  <c r="E1202" i="5"/>
  <c r="Q761" i="5" s="1"/>
  <c r="R761" i="5" s="1"/>
  <c r="E1330" i="5"/>
  <c r="Q633" i="5" s="1"/>
  <c r="R633" i="5" s="1"/>
  <c r="E1458" i="5"/>
  <c r="Q505" i="5" s="1"/>
  <c r="R505" i="5" s="1"/>
  <c r="E1586" i="5"/>
  <c r="Q377" i="5" s="1"/>
  <c r="R377" i="5" s="1"/>
  <c r="E1754" i="5"/>
  <c r="Q209" i="5" s="1"/>
  <c r="R209" i="5" s="1"/>
  <c r="E1882" i="5"/>
  <c r="Q81" i="5" s="1"/>
  <c r="R81" i="5" s="1"/>
  <c r="G52" i="5"/>
  <c r="G100" i="5"/>
  <c r="G148" i="5"/>
  <c r="G204" i="5"/>
  <c r="G252" i="5"/>
  <c r="G316" i="5"/>
  <c r="G380" i="5"/>
  <c r="G444" i="5"/>
  <c r="G508" i="5"/>
  <c r="G572" i="5"/>
  <c r="G636" i="5"/>
  <c r="E699" i="5"/>
  <c r="Q1259" i="5" s="1"/>
  <c r="R1259" i="5" s="1"/>
  <c r="G764" i="5"/>
  <c r="G828" i="5"/>
  <c r="G892" i="5"/>
  <c r="G36" i="5"/>
  <c r="G84" i="5"/>
  <c r="G132" i="5"/>
  <c r="G180" i="5"/>
  <c r="G236" i="5"/>
  <c r="G292" i="5"/>
  <c r="G356" i="5"/>
  <c r="G420" i="5"/>
  <c r="G484" i="5"/>
  <c r="E547" i="5"/>
  <c r="Q1411" i="5" s="1"/>
  <c r="R1411" i="5" s="1"/>
  <c r="G612" i="5"/>
  <c r="G676" i="5"/>
  <c r="G740" i="5"/>
  <c r="G804" i="5"/>
  <c r="G868" i="5"/>
  <c r="G932" i="5"/>
  <c r="G996" i="5"/>
  <c r="G1060" i="5"/>
  <c r="G1123" i="5"/>
  <c r="G1187" i="5"/>
  <c r="G1252" i="5"/>
  <c r="G1316" i="5"/>
  <c r="G1315" i="5"/>
  <c r="G1379" i="5"/>
  <c r="G1444" i="5"/>
  <c r="G1507" i="5"/>
  <c r="G1572" i="5"/>
  <c r="G1636" i="5"/>
  <c r="G1700" i="5"/>
  <c r="G1763" i="5"/>
  <c r="G1828" i="5"/>
  <c r="G1892" i="5"/>
  <c r="G1956" i="5"/>
  <c r="G2020" i="5"/>
  <c r="E433" i="5"/>
  <c r="Q1525" i="5" s="1"/>
  <c r="R1525" i="5" s="1"/>
  <c r="E569" i="5"/>
  <c r="Q1389" i="5" s="1"/>
  <c r="R1389" i="5" s="1"/>
  <c r="E657" i="5"/>
  <c r="Q1301" i="5" s="1"/>
  <c r="R1301" i="5" s="1"/>
  <c r="E921" i="5"/>
  <c r="Q1042" i="5" s="1"/>
  <c r="R1042" i="5" s="1"/>
  <c r="G1145" i="5"/>
  <c r="G1249" i="5"/>
  <c r="G1313" i="5"/>
  <c r="G1377" i="5"/>
  <c r="G1441" i="5"/>
  <c r="G1513" i="5"/>
  <c r="G1553" i="5"/>
  <c r="G1625" i="5"/>
  <c r="G1697" i="5"/>
  <c r="G1777" i="5"/>
  <c r="G1841" i="5"/>
  <c r="G1913" i="5"/>
  <c r="G1993" i="5"/>
  <c r="G1992" i="5"/>
  <c r="G2016" i="5"/>
  <c r="G162" i="5"/>
  <c r="G161" i="5"/>
  <c r="G160" i="5"/>
  <c r="G1410" i="5"/>
  <c r="E362" i="5"/>
  <c r="Q1596" i="5" s="1"/>
  <c r="R1596" i="5" s="1"/>
  <c r="G650" i="5"/>
  <c r="E906" i="5"/>
  <c r="Q1057" i="5" s="1"/>
  <c r="R1057" i="5" s="1"/>
  <c r="E1162" i="5"/>
  <c r="Q801" i="5" s="1"/>
  <c r="R801" i="5" s="1"/>
  <c r="G1450" i="5"/>
  <c r="E1842" i="5"/>
  <c r="Q121" i="5" s="1"/>
  <c r="R121" i="5" s="1"/>
  <c r="G1306" i="5"/>
  <c r="G1594" i="5"/>
  <c r="G1826" i="5"/>
  <c r="E154" i="5"/>
  <c r="Q1804" i="5" s="1"/>
  <c r="R1804" i="5" s="1"/>
  <c r="G386" i="5"/>
  <c r="G642" i="5"/>
  <c r="G898" i="5"/>
  <c r="G1154" i="5"/>
  <c r="G1674" i="5"/>
  <c r="G1930" i="5"/>
  <c r="E186" i="5"/>
  <c r="Q1772" i="5" s="1"/>
  <c r="R1772" i="5" s="1"/>
  <c r="E402" i="5"/>
  <c r="Q1556" i="5" s="1"/>
  <c r="R1556" i="5" s="1"/>
  <c r="E658" i="5"/>
  <c r="Q1300" i="5" s="1"/>
  <c r="R1300" i="5" s="1"/>
  <c r="E946" i="5"/>
  <c r="Q1017" i="5" s="1"/>
  <c r="R1017" i="5" s="1"/>
  <c r="G1234" i="5"/>
  <c r="G1490" i="5"/>
  <c r="G1786" i="5"/>
  <c r="E268" i="5"/>
  <c r="Q1690" i="5" s="1"/>
  <c r="R1690" i="5" s="1"/>
  <c r="E396" i="5"/>
  <c r="Q1562" i="5" s="1"/>
  <c r="R1562" i="5" s="1"/>
  <c r="E523" i="5"/>
  <c r="Q1435" i="5" s="1"/>
  <c r="R1435" i="5" s="1"/>
  <c r="E651" i="5"/>
  <c r="Q1307" i="5" s="1"/>
  <c r="R1307" i="5" s="1"/>
  <c r="E715" i="5"/>
  <c r="Q1243" i="5" s="1"/>
  <c r="R1243" i="5" s="1"/>
  <c r="E907" i="5"/>
  <c r="Q1056" i="5" s="1"/>
  <c r="R1056" i="5" s="1"/>
  <c r="E1036" i="5"/>
  <c r="Q927" i="5" s="1"/>
  <c r="R927" i="5" s="1"/>
  <c r="E1100" i="5"/>
  <c r="Q863" i="5" s="1"/>
  <c r="R863" i="5" s="1"/>
  <c r="G1260" i="5"/>
  <c r="G1388" i="5"/>
  <c r="G1516" i="5"/>
  <c r="G1644" i="5"/>
  <c r="G1708" i="5"/>
  <c r="G1772" i="5"/>
  <c r="G1836" i="5"/>
  <c r="G1899" i="5"/>
  <c r="G1964" i="5"/>
  <c r="G2028" i="5"/>
  <c r="G99" i="5"/>
  <c r="G147" i="5"/>
  <c r="G203" i="5"/>
  <c r="G251" i="5"/>
  <c r="G315" i="5"/>
  <c r="G379" i="5"/>
  <c r="G443" i="5"/>
  <c r="G507" i="5"/>
  <c r="G571" i="5"/>
  <c r="G635" i="5"/>
  <c r="G700" i="5"/>
  <c r="E763" i="5"/>
  <c r="Q1195" i="5" s="1"/>
  <c r="R1195" i="5" s="1"/>
  <c r="G827" i="5"/>
  <c r="G891" i="5"/>
  <c r="G955" i="5"/>
  <c r="G1019" i="5"/>
  <c r="G1083" i="5"/>
  <c r="G1147" i="5"/>
  <c r="G1211" i="5"/>
  <c r="G1275" i="5"/>
  <c r="G1339" i="5"/>
  <c r="G1403" i="5"/>
  <c r="G1467" i="5"/>
  <c r="G1531" i="5"/>
  <c r="G1595" i="5"/>
  <c r="G1659" i="5"/>
  <c r="G1723" i="5"/>
  <c r="G1787" i="5"/>
  <c r="G1851" i="5"/>
  <c r="G1915" i="5"/>
  <c r="G1979" i="5"/>
  <c r="E160" i="5"/>
  <c r="Q1798" i="5" s="1"/>
  <c r="R1798" i="5" s="1"/>
  <c r="E231" i="5"/>
  <c r="Q1727" i="5" s="1"/>
  <c r="R1727" i="5" s="1"/>
  <c r="E279" i="5"/>
  <c r="Q1679" i="5" s="1"/>
  <c r="R1679" i="5" s="1"/>
  <c r="E29" i="5"/>
  <c r="Q1929" i="5" s="1"/>
  <c r="R1929" i="5" s="1"/>
  <c r="E30" i="5"/>
  <c r="Q1928" i="5" s="1"/>
  <c r="R1928" i="5" s="1"/>
  <c r="G87" i="5"/>
  <c r="G85" i="5"/>
  <c r="E110" i="5"/>
  <c r="Q1848" i="5" s="1"/>
  <c r="R1848" i="5" s="1"/>
  <c r="E109" i="5"/>
  <c r="Q1849" i="5" s="1"/>
  <c r="R1849" i="5" s="1"/>
  <c r="E174" i="5"/>
  <c r="Q1784" i="5" s="1"/>
  <c r="R1784" i="5" s="1"/>
  <c r="E173" i="5"/>
  <c r="Q1785" i="5" s="1"/>
  <c r="R1785" i="5" s="1"/>
  <c r="E230" i="5"/>
  <c r="Q1728" i="5" s="1"/>
  <c r="R1728" i="5" s="1"/>
  <c r="E229" i="5"/>
  <c r="Q1729" i="5" s="1"/>
  <c r="R1729" i="5" s="1"/>
  <c r="E647" i="5"/>
  <c r="Q1311" i="5" s="1"/>
  <c r="R1311" i="5" s="1"/>
  <c r="G1335" i="5"/>
  <c r="G287" i="5"/>
  <c r="E422" i="5"/>
  <c r="Q1536" i="5" s="1"/>
  <c r="R1536" i="5" s="1"/>
  <c r="E421" i="5"/>
  <c r="Q1537" i="5" s="1"/>
  <c r="R1537" i="5" s="1"/>
  <c r="E550" i="5"/>
  <c r="Q1408" i="5" s="1"/>
  <c r="R1408" i="5" s="1"/>
  <c r="E549" i="5"/>
  <c r="Q1409" i="5" s="1"/>
  <c r="R1409" i="5" s="1"/>
  <c r="G1541" i="5"/>
  <c r="G1542" i="5"/>
  <c r="E1701" i="5"/>
  <c r="Q262" i="5" s="1"/>
  <c r="R262" i="5" s="1"/>
  <c r="E1702" i="5"/>
  <c r="Q261" i="5" s="1"/>
  <c r="R261" i="5" s="1"/>
  <c r="E2006" i="5"/>
  <c r="G1447" i="5"/>
  <c r="E391" i="5"/>
  <c r="Q1567" i="5" s="1"/>
  <c r="R1567" i="5" s="1"/>
  <c r="G456" i="5"/>
  <c r="G519" i="5"/>
  <c r="G632" i="5"/>
  <c r="E695" i="5"/>
  <c r="Q1263" i="5" s="1"/>
  <c r="R1263" i="5" s="1"/>
  <c r="G775" i="5"/>
  <c r="E840" i="5"/>
  <c r="Q1118" i="5" s="1"/>
  <c r="R1118" i="5" s="1"/>
  <c r="G920" i="5"/>
  <c r="G951" i="5"/>
  <c r="E1015" i="5"/>
  <c r="Q948" i="5" s="1"/>
  <c r="R948" i="5" s="1"/>
  <c r="E1096" i="5"/>
  <c r="Q867" i="5" s="1"/>
  <c r="R867" i="5" s="1"/>
  <c r="G1192" i="5"/>
  <c r="G1304" i="5"/>
  <c r="E1400" i="5"/>
  <c r="Q563" i="5" s="1"/>
  <c r="R563" i="5" s="1"/>
  <c r="G1496" i="5"/>
  <c r="G1592" i="5"/>
  <c r="G1688" i="5"/>
  <c r="E1768" i="5"/>
  <c r="Q195" i="5" s="1"/>
  <c r="R195" i="5" s="1"/>
  <c r="E1879" i="5"/>
  <c r="Q84" i="5" s="1"/>
  <c r="R84" i="5" s="1"/>
  <c r="E1992" i="5"/>
  <c r="G398" i="5"/>
  <c r="G397" i="5"/>
  <c r="G1094" i="5"/>
  <c r="G1093" i="5"/>
  <c r="G1984" i="5"/>
  <c r="G326" i="5"/>
  <c r="G325" i="5"/>
  <c r="E510" i="5"/>
  <c r="Q1448" i="5" s="1"/>
  <c r="R1448" i="5" s="1"/>
  <c r="E509" i="5"/>
  <c r="Q1449" i="5" s="1"/>
  <c r="R1449" i="5" s="1"/>
  <c r="G1101" i="5"/>
  <c r="G1102" i="5"/>
  <c r="G336" i="5"/>
  <c r="G400" i="5"/>
  <c r="G464" i="5"/>
  <c r="G527" i="5"/>
  <c r="E591" i="5"/>
  <c r="Q1367" i="5" s="1"/>
  <c r="R1367" i="5" s="1"/>
  <c r="E672" i="5"/>
  <c r="Q1286" i="5" s="1"/>
  <c r="R1286" i="5" s="1"/>
  <c r="E751" i="5"/>
  <c r="Q1207" i="5" s="1"/>
  <c r="R1207" i="5" s="1"/>
  <c r="E831" i="5"/>
  <c r="Q1127" i="5" s="1"/>
  <c r="R1127" i="5" s="1"/>
  <c r="G928" i="5"/>
  <c r="G1008" i="5"/>
  <c r="G1088" i="5"/>
  <c r="E1152" i="5"/>
  <c r="Q811" i="5" s="1"/>
  <c r="R811" i="5" s="1"/>
  <c r="E1183" i="5"/>
  <c r="Q780" i="5" s="1"/>
  <c r="R780" i="5" s="1"/>
  <c r="G1264" i="5"/>
  <c r="G1344" i="5"/>
  <c r="G1342" i="5"/>
  <c r="G1423" i="5"/>
  <c r="E1488" i="5"/>
  <c r="Q475" i="5" s="1"/>
  <c r="R475" i="5" s="1"/>
  <c r="E1566" i="5"/>
  <c r="Q397" i="5" s="1"/>
  <c r="R397" i="5" s="1"/>
  <c r="E1567" i="5"/>
  <c r="Q396" i="5" s="1"/>
  <c r="R396" i="5" s="1"/>
  <c r="E1599" i="5"/>
  <c r="Q364" i="5" s="1"/>
  <c r="R364" i="5" s="1"/>
  <c r="G1728" i="5"/>
  <c r="E1758" i="5"/>
  <c r="Q205" i="5" s="1"/>
  <c r="R205" i="5" s="1"/>
  <c r="E1759" i="5"/>
  <c r="Q204" i="5" s="1"/>
  <c r="R204" i="5" s="1"/>
  <c r="G1839" i="5"/>
  <c r="G1837" i="5"/>
  <c r="G1904" i="5"/>
  <c r="G726" i="5"/>
  <c r="G725" i="5"/>
  <c r="G1678" i="5"/>
  <c r="G361" i="5"/>
  <c r="G441" i="5"/>
  <c r="G577" i="5"/>
  <c r="G665" i="5"/>
  <c r="G833" i="5"/>
  <c r="E985" i="5"/>
  <c r="Q978" i="5" s="1"/>
  <c r="R978" i="5" s="1"/>
  <c r="E1145" i="5"/>
  <c r="Q818" i="5" s="1"/>
  <c r="R818" i="5" s="1"/>
  <c r="E1209" i="5"/>
  <c r="Q754" i="5" s="1"/>
  <c r="R754" i="5" s="1"/>
  <c r="E1281" i="5"/>
  <c r="Q682" i="5" s="1"/>
  <c r="R682" i="5" s="1"/>
  <c r="E1345" i="5"/>
  <c r="Q618" i="5" s="1"/>
  <c r="R618" i="5" s="1"/>
  <c r="E1409" i="5"/>
  <c r="Q554" i="5" s="1"/>
  <c r="R554" i="5" s="1"/>
  <c r="E1473" i="5"/>
  <c r="Q490" i="5" s="1"/>
  <c r="R490" i="5" s="1"/>
  <c r="E1553" i="5"/>
  <c r="Q410" i="5" s="1"/>
  <c r="R410" i="5" s="1"/>
  <c r="E1625" i="5"/>
  <c r="Q338" i="5" s="1"/>
  <c r="R338" i="5" s="1"/>
  <c r="E1697" i="5"/>
  <c r="Q266" i="5" s="1"/>
  <c r="R266" i="5" s="1"/>
  <c r="E1777" i="5"/>
  <c r="Q186" i="5" s="1"/>
  <c r="R186" i="5" s="1"/>
  <c r="E1841" i="5"/>
  <c r="Q122" i="5" s="1"/>
  <c r="R122" i="5" s="1"/>
  <c r="E1913" i="5"/>
  <c r="Q50" i="5" s="1"/>
  <c r="R50" i="5" s="1"/>
  <c r="E1993" i="5"/>
  <c r="G1535" i="5"/>
  <c r="E2000" i="5"/>
  <c r="G573" i="5"/>
  <c r="G1985" i="5"/>
  <c r="G2015" i="5"/>
  <c r="G1375" i="5"/>
  <c r="G1838" i="5"/>
  <c r="G461" i="5"/>
  <c r="G1726" i="5"/>
  <c r="E522" i="5"/>
  <c r="Q1436" i="5" s="1"/>
  <c r="R1436" i="5" s="1"/>
  <c r="G810" i="5"/>
  <c r="G809" i="5"/>
  <c r="G1194" i="5"/>
  <c r="E1450" i="5"/>
  <c r="Q513" i="5" s="1"/>
  <c r="R513" i="5" s="1"/>
  <c r="G1746" i="5"/>
  <c r="G2002" i="5"/>
  <c r="E50" i="5"/>
  <c r="Q1908" i="5" s="1"/>
  <c r="R1908" i="5" s="1"/>
  <c r="G266" i="5"/>
  <c r="G506" i="5"/>
  <c r="E762" i="5"/>
  <c r="Q1196" i="5" s="1"/>
  <c r="R1196" i="5" s="1"/>
  <c r="E1018" i="5"/>
  <c r="Q945" i="5" s="1"/>
  <c r="R945" i="5" s="1"/>
  <c r="E1306" i="5"/>
  <c r="Q657" i="5" s="1"/>
  <c r="R657" i="5" s="1"/>
  <c r="E1594" i="5"/>
  <c r="Q369" i="5" s="1"/>
  <c r="R369" i="5" s="1"/>
  <c r="E1954" i="5"/>
  <c r="Q9" i="5" s="1"/>
  <c r="R9" i="5" s="1"/>
  <c r="G80" i="5"/>
  <c r="G82" i="5"/>
  <c r="G81" i="5"/>
  <c r="E274" i="5"/>
  <c r="Q1684" i="5" s="1"/>
  <c r="R1684" i="5" s="1"/>
  <c r="E386" i="5"/>
  <c r="Q1572" i="5" s="1"/>
  <c r="R1572" i="5" s="1"/>
  <c r="E642" i="5"/>
  <c r="Q1316" i="5" s="1"/>
  <c r="R1316" i="5" s="1"/>
  <c r="E898" i="5"/>
  <c r="E897" i="5"/>
  <c r="E1154" i="5"/>
  <c r="Q809" i="5" s="1"/>
  <c r="R809" i="5" s="1"/>
  <c r="E1674" i="5"/>
  <c r="Q289" i="5" s="1"/>
  <c r="R289" i="5" s="1"/>
  <c r="E1930" i="5"/>
  <c r="Q33" i="5" s="1"/>
  <c r="R33" i="5" s="1"/>
  <c r="G1962" i="5"/>
  <c r="E210" i="5"/>
  <c r="Q1748" i="5" s="1"/>
  <c r="R1748" i="5" s="1"/>
  <c r="G434" i="5"/>
  <c r="G818" i="5"/>
  <c r="E1106" i="5"/>
  <c r="Q857" i="5" s="1"/>
  <c r="R857" i="5" s="1"/>
  <c r="E1362" i="5"/>
  <c r="Q601" i="5" s="1"/>
  <c r="R601" i="5" s="1"/>
  <c r="E1658" i="5"/>
  <c r="Q305" i="5" s="1"/>
  <c r="R305" i="5" s="1"/>
  <c r="E1914" i="5"/>
  <c r="Q49" i="5" s="1"/>
  <c r="R49" i="5" s="1"/>
  <c r="G196" i="5"/>
  <c r="G364" i="5"/>
  <c r="G492" i="5"/>
  <c r="G620" i="5"/>
  <c r="G748" i="5"/>
  <c r="G876" i="5"/>
  <c r="G1004" i="5"/>
  <c r="G1132" i="5"/>
  <c r="G1196" i="5"/>
  <c r="G1259" i="5"/>
  <c r="G1323" i="5"/>
  <c r="G1387" i="5"/>
  <c r="G1451" i="5"/>
  <c r="G1515" i="5"/>
  <c r="G1580" i="5"/>
  <c r="G1643" i="5"/>
  <c r="G1771" i="5"/>
  <c r="G1835" i="5"/>
  <c r="E1900" i="5"/>
  <c r="Q63" i="5" s="1"/>
  <c r="R63" i="5" s="1"/>
  <c r="G1963" i="5"/>
  <c r="E2028" i="5"/>
  <c r="E51" i="5"/>
  <c r="Q1907" i="5" s="1"/>
  <c r="R1907" i="5" s="1"/>
  <c r="E99" i="5"/>
  <c r="Q1859" i="5" s="1"/>
  <c r="R1859" i="5" s="1"/>
  <c r="E147" i="5"/>
  <c r="Q1811" i="5" s="1"/>
  <c r="R1811" i="5" s="1"/>
  <c r="E203" i="5"/>
  <c r="Q1755" i="5" s="1"/>
  <c r="R1755" i="5" s="1"/>
  <c r="E251" i="5"/>
  <c r="Q1707" i="5" s="1"/>
  <c r="R1707" i="5" s="1"/>
  <c r="E315" i="5"/>
  <c r="Q1643" i="5" s="1"/>
  <c r="R1643" i="5" s="1"/>
  <c r="E379" i="5"/>
  <c r="Q1579" i="5" s="1"/>
  <c r="R1579" i="5" s="1"/>
  <c r="E443" i="5"/>
  <c r="Q1515" i="5" s="1"/>
  <c r="R1515" i="5" s="1"/>
  <c r="E507" i="5"/>
  <c r="Q1451" i="5" s="1"/>
  <c r="R1451" i="5" s="1"/>
  <c r="E571" i="5"/>
  <c r="Q1387" i="5" s="1"/>
  <c r="R1387" i="5" s="1"/>
  <c r="E635" i="5"/>
  <c r="Q1323" i="5" s="1"/>
  <c r="R1323" i="5" s="1"/>
  <c r="G699" i="5"/>
  <c r="G763" i="5"/>
  <c r="E828" i="5"/>
  <c r="Q1130" i="5" s="1"/>
  <c r="R1130" i="5" s="1"/>
  <c r="E892" i="5"/>
  <c r="Q1066" i="5" s="1"/>
  <c r="R1066" i="5" s="1"/>
  <c r="E956" i="5"/>
  <c r="Q1007" i="5" s="1"/>
  <c r="R1007" i="5" s="1"/>
  <c r="E1020" i="5"/>
  <c r="Q943" i="5" s="1"/>
  <c r="R943" i="5" s="1"/>
  <c r="E1084" i="5"/>
  <c r="Q879" i="5" s="1"/>
  <c r="R879" i="5" s="1"/>
  <c r="E1148" i="5"/>
  <c r="Q815" i="5" s="1"/>
  <c r="R815" i="5" s="1"/>
  <c r="E1146" i="5"/>
  <c r="Q817" i="5" s="1"/>
  <c r="R817" i="5" s="1"/>
  <c r="E1212" i="5"/>
  <c r="Q751" i="5" s="1"/>
  <c r="R751" i="5" s="1"/>
  <c r="E1276" i="5"/>
  <c r="Q687" i="5" s="1"/>
  <c r="R687" i="5" s="1"/>
  <c r="E1340" i="5"/>
  <c r="Q623" i="5" s="1"/>
  <c r="R623" i="5" s="1"/>
  <c r="E1404" i="5"/>
  <c r="Q559" i="5" s="1"/>
  <c r="R559" i="5" s="1"/>
  <c r="E1468" i="5"/>
  <c r="Q495" i="5" s="1"/>
  <c r="R495" i="5" s="1"/>
  <c r="E1532" i="5"/>
  <c r="Q431" i="5" s="1"/>
  <c r="R431" i="5" s="1"/>
  <c r="E1530" i="5"/>
  <c r="Q433" i="5" s="1"/>
  <c r="R433" i="5" s="1"/>
  <c r="E1596" i="5"/>
  <c r="Q367" i="5" s="1"/>
  <c r="R367" i="5" s="1"/>
  <c r="E1660" i="5"/>
  <c r="Q303" i="5" s="1"/>
  <c r="R303" i="5" s="1"/>
  <c r="E1724" i="5"/>
  <c r="Q239" i="5" s="1"/>
  <c r="R239" i="5" s="1"/>
  <c r="E1788" i="5"/>
  <c r="Q175" i="5" s="1"/>
  <c r="R175" i="5" s="1"/>
  <c r="E1852" i="5"/>
  <c r="Q111" i="5" s="1"/>
  <c r="R111" i="5" s="1"/>
  <c r="E1916" i="5"/>
  <c r="Q47" i="5" s="1"/>
  <c r="R47" i="5" s="1"/>
  <c r="E1980" i="5"/>
  <c r="E111" i="5"/>
  <c r="Q1847" i="5" s="1"/>
  <c r="R1847" i="5" s="1"/>
  <c r="E127" i="5"/>
  <c r="Q1831" i="5" s="1"/>
  <c r="R1831" i="5" s="1"/>
  <c r="E208" i="5"/>
  <c r="Q1750" i="5" s="1"/>
  <c r="R1750" i="5" s="1"/>
  <c r="E232" i="5"/>
  <c r="Q1726" i="5" s="1"/>
  <c r="R1726" i="5" s="1"/>
  <c r="E749" i="5"/>
  <c r="Q1209" i="5" s="1"/>
  <c r="R1209" i="5" s="1"/>
  <c r="E280" i="5"/>
  <c r="Q1678" i="5" s="1"/>
  <c r="R1678" i="5" s="1"/>
  <c r="E319" i="5"/>
  <c r="Q1639" i="5" s="1"/>
  <c r="R1639" i="5" s="1"/>
  <c r="E13" i="5"/>
  <c r="Q1945" i="5" s="1"/>
  <c r="R1945" i="5" s="1"/>
  <c r="E14" i="5"/>
  <c r="Q1944" i="5" s="1"/>
  <c r="R1944" i="5" s="1"/>
  <c r="G39" i="5"/>
  <c r="G61" i="5"/>
  <c r="G63" i="5"/>
  <c r="G62" i="5"/>
  <c r="E86" i="5"/>
  <c r="Q1872" i="5" s="1"/>
  <c r="R1872" i="5" s="1"/>
  <c r="E85" i="5"/>
  <c r="Q1873" i="5" s="1"/>
  <c r="R1873" i="5" s="1"/>
  <c r="G119" i="5"/>
  <c r="G117" i="5"/>
  <c r="E142" i="5"/>
  <c r="Q1816" i="5" s="1"/>
  <c r="R1816" i="5" s="1"/>
  <c r="E141" i="5"/>
  <c r="Q1817" i="5" s="1"/>
  <c r="R1817" i="5" s="1"/>
  <c r="E49" i="5"/>
  <c r="Q1909" i="5" s="1"/>
  <c r="R1909" i="5" s="1"/>
  <c r="E128" i="5"/>
  <c r="Q1830" i="5" s="1"/>
  <c r="R1830" i="5" s="1"/>
  <c r="E1397" i="5"/>
  <c r="Q566" i="5" s="1"/>
  <c r="R566" i="5" s="1"/>
  <c r="G183" i="5"/>
  <c r="G181" i="5"/>
  <c r="E206" i="5"/>
  <c r="Q1752" i="5" s="1"/>
  <c r="R1752" i="5" s="1"/>
  <c r="E205" i="5"/>
  <c r="Q1753" i="5" s="1"/>
  <c r="R1753" i="5" s="1"/>
  <c r="G239" i="5"/>
  <c r="G263" i="5"/>
  <c r="G261" i="5"/>
  <c r="G168" i="5"/>
  <c r="G169" i="5"/>
  <c r="E209" i="5"/>
  <c r="Q1749" i="5" s="1"/>
  <c r="R1749" i="5" s="1"/>
  <c r="E1240" i="5"/>
  <c r="Q723" i="5" s="1"/>
  <c r="R723" i="5" s="1"/>
  <c r="E1985" i="5"/>
  <c r="G302" i="5"/>
  <c r="G785" i="5"/>
  <c r="G1054" i="5"/>
  <c r="G1053" i="5"/>
  <c r="G1430" i="5"/>
  <c r="G1767" i="5"/>
  <c r="E285" i="5"/>
  <c r="Q1673" i="5" s="1"/>
  <c r="R1673" i="5" s="1"/>
  <c r="E286" i="5"/>
  <c r="Q1672" i="5" s="1"/>
  <c r="R1672" i="5" s="1"/>
  <c r="G438" i="5"/>
  <c r="G437" i="5"/>
  <c r="G502" i="5"/>
  <c r="G501" i="5"/>
  <c r="G558" i="5"/>
  <c r="G557" i="5"/>
  <c r="G654" i="5"/>
  <c r="G653" i="5"/>
  <c r="G718" i="5"/>
  <c r="G717" i="5"/>
  <c r="E782" i="5"/>
  <c r="Q1176" i="5" s="1"/>
  <c r="R1176" i="5" s="1"/>
  <c r="E781" i="5"/>
  <c r="Q1177" i="5" s="1"/>
  <c r="R1177" i="5" s="1"/>
  <c r="E926" i="5"/>
  <c r="Q1037" i="5" s="1"/>
  <c r="R1037" i="5" s="1"/>
  <c r="E925" i="5"/>
  <c r="Q1038" i="5" s="1"/>
  <c r="R1038" i="5" s="1"/>
  <c r="E1062" i="5"/>
  <c r="Q901" i="5" s="1"/>
  <c r="R901" i="5" s="1"/>
  <c r="E1061" i="5"/>
  <c r="Q902" i="5" s="1"/>
  <c r="R902" i="5" s="1"/>
  <c r="E1142" i="5"/>
  <c r="Q821" i="5" s="1"/>
  <c r="R821" i="5" s="1"/>
  <c r="G1221" i="5"/>
  <c r="G1222" i="5"/>
  <c r="G1285" i="5"/>
  <c r="G1286" i="5"/>
  <c r="E1366" i="5"/>
  <c r="Q597" i="5" s="1"/>
  <c r="R597" i="5" s="1"/>
  <c r="G1477" i="5"/>
  <c r="G1478" i="5"/>
  <c r="E1541" i="5"/>
  <c r="Q422" i="5" s="1"/>
  <c r="R422" i="5" s="1"/>
  <c r="E1542" i="5"/>
  <c r="Q421" i="5" s="1"/>
  <c r="R421" i="5" s="1"/>
  <c r="G478" i="5"/>
  <c r="G1663" i="5"/>
  <c r="G360" i="5"/>
  <c r="G392" i="5"/>
  <c r="G423" i="5"/>
  <c r="G455" i="5"/>
  <c r="E488" i="5"/>
  <c r="Q1470" i="5" s="1"/>
  <c r="R1470" i="5" s="1"/>
  <c r="E519" i="5"/>
  <c r="Q1439" i="5" s="1"/>
  <c r="R1439" i="5" s="1"/>
  <c r="E552" i="5"/>
  <c r="Q1406" i="5" s="1"/>
  <c r="R1406" i="5" s="1"/>
  <c r="E583" i="5"/>
  <c r="Q1375" i="5" s="1"/>
  <c r="R1375" i="5" s="1"/>
  <c r="G631" i="5"/>
  <c r="E663" i="5"/>
  <c r="Q1295" i="5" s="1"/>
  <c r="R1295" i="5" s="1"/>
  <c r="G712" i="5"/>
  <c r="G743" i="5"/>
  <c r="G741" i="5"/>
  <c r="E776" i="5"/>
  <c r="Q1182" i="5" s="1"/>
  <c r="R1182" i="5" s="1"/>
  <c r="G807" i="5"/>
  <c r="E839" i="5"/>
  <c r="Q1119" i="5" s="1"/>
  <c r="R1119" i="5" s="1"/>
  <c r="G888" i="5"/>
  <c r="G919" i="5"/>
  <c r="E952" i="5"/>
  <c r="Q1011" i="5" s="1"/>
  <c r="R1011" i="5" s="1"/>
  <c r="E984" i="5"/>
  <c r="Q979" i="5" s="1"/>
  <c r="R979" i="5" s="1"/>
  <c r="G1031" i="5"/>
  <c r="G1029" i="5"/>
  <c r="G1063" i="5"/>
  <c r="E1095" i="5"/>
  <c r="Q868" i="5" s="1"/>
  <c r="R868" i="5" s="1"/>
  <c r="E1144" i="5"/>
  <c r="Q819" i="5" s="1"/>
  <c r="R819" i="5" s="1"/>
  <c r="E1192" i="5"/>
  <c r="Q771" i="5" s="1"/>
  <c r="R771" i="5" s="1"/>
  <c r="E1239" i="5"/>
  <c r="Q724" i="5" s="1"/>
  <c r="R724" i="5" s="1"/>
  <c r="E1304" i="5"/>
  <c r="Q659" i="5" s="1"/>
  <c r="R659" i="5" s="1"/>
  <c r="G1352" i="5"/>
  <c r="G1400" i="5"/>
  <c r="G1448" i="5"/>
  <c r="E1496" i="5"/>
  <c r="Q467" i="5" s="1"/>
  <c r="R467" i="5" s="1"/>
  <c r="E1543" i="5"/>
  <c r="Q420" i="5" s="1"/>
  <c r="R420" i="5" s="1"/>
  <c r="E1591" i="5"/>
  <c r="Q372" i="5" s="1"/>
  <c r="R372" i="5" s="1"/>
  <c r="E1590" i="5"/>
  <c r="Q373" i="5" s="1"/>
  <c r="R373" i="5" s="1"/>
  <c r="E1640" i="5"/>
  <c r="Q323" i="5" s="1"/>
  <c r="R323" i="5" s="1"/>
  <c r="E1688" i="5"/>
  <c r="Q275" i="5" s="1"/>
  <c r="R275" i="5" s="1"/>
  <c r="E1736" i="5"/>
  <c r="Q227" i="5" s="1"/>
  <c r="R227" i="5" s="1"/>
  <c r="G1784" i="5"/>
  <c r="G1848" i="5"/>
  <c r="G1896" i="5"/>
  <c r="E1944" i="5"/>
  <c r="Q19" i="5" s="1"/>
  <c r="R19" i="5" s="1"/>
  <c r="E1991" i="5"/>
  <c r="E1990" i="5"/>
  <c r="G417" i="5"/>
  <c r="G822" i="5"/>
  <c r="G821" i="5"/>
  <c r="G1133" i="5"/>
  <c r="G1134" i="5"/>
  <c r="G1645" i="5"/>
  <c r="G1646" i="5"/>
  <c r="G2029" i="5"/>
  <c r="G2030" i="5"/>
  <c r="E326" i="5"/>
  <c r="Q1632" i="5" s="1"/>
  <c r="R1632" i="5" s="1"/>
  <c r="E325" i="5"/>
  <c r="Q1633" i="5" s="1"/>
  <c r="R1633" i="5" s="1"/>
  <c r="E382" i="5"/>
  <c r="Q1576" i="5" s="1"/>
  <c r="R1576" i="5" s="1"/>
  <c r="E381" i="5"/>
  <c r="Q1577" i="5" s="1"/>
  <c r="R1577" i="5" s="1"/>
  <c r="E694" i="5"/>
  <c r="Q1264" i="5" s="1"/>
  <c r="R1264" i="5" s="1"/>
  <c r="E830" i="5"/>
  <c r="Q1128" i="5" s="1"/>
  <c r="R1128" i="5" s="1"/>
  <c r="E886" i="5"/>
  <c r="Q1072" i="5" s="1"/>
  <c r="R1072" i="5" s="1"/>
  <c r="E885" i="5"/>
  <c r="Q1073" i="5" s="1"/>
  <c r="R1073" i="5" s="1"/>
  <c r="G974" i="5"/>
  <c r="G973" i="5"/>
  <c r="E1038" i="5"/>
  <c r="Q925" i="5" s="1"/>
  <c r="R925" i="5" s="1"/>
  <c r="E1037" i="5"/>
  <c r="Q926" i="5" s="1"/>
  <c r="R926" i="5" s="1"/>
  <c r="E1102" i="5"/>
  <c r="Q861" i="5" s="1"/>
  <c r="R861" i="5" s="1"/>
  <c r="E1101" i="5"/>
  <c r="Q862" i="5" s="1"/>
  <c r="R862" i="5" s="1"/>
  <c r="E1181" i="5"/>
  <c r="Q782" i="5" s="1"/>
  <c r="R782" i="5" s="1"/>
  <c r="G1765" i="5"/>
  <c r="G1766" i="5"/>
  <c r="G1957" i="5"/>
  <c r="G1958" i="5"/>
  <c r="G335" i="5"/>
  <c r="G367" i="5"/>
  <c r="G399" i="5"/>
  <c r="G431" i="5"/>
  <c r="G430" i="5"/>
  <c r="G463" i="5"/>
  <c r="G495" i="5"/>
  <c r="E527" i="5"/>
  <c r="Q1431" i="5" s="1"/>
  <c r="R1431" i="5" s="1"/>
  <c r="G576" i="5"/>
  <c r="G607" i="5"/>
  <c r="G605" i="5"/>
  <c r="E640" i="5"/>
  <c r="Q1318" i="5" s="1"/>
  <c r="R1318" i="5" s="1"/>
  <c r="E688" i="5"/>
  <c r="Q1270" i="5" s="1"/>
  <c r="R1270" i="5" s="1"/>
  <c r="E719" i="5"/>
  <c r="Q1239" i="5" s="1"/>
  <c r="R1239" i="5" s="1"/>
  <c r="G767" i="5"/>
  <c r="E799" i="5"/>
  <c r="Q1159" i="5" s="1"/>
  <c r="R1159" i="5" s="1"/>
  <c r="G848" i="5"/>
  <c r="G879" i="5"/>
  <c r="G927" i="5"/>
  <c r="E959" i="5"/>
  <c r="Q1004" i="5" s="1"/>
  <c r="R1004" i="5" s="1"/>
  <c r="E957" i="5"/>
  <c r="Q1006" i="5" s="1"/>
  <c r="R1006" i="5" s="1"/>
  <c r="G1007" i="5"/>
  <c r="E1039" i="5"/>
  <c r="Q924" i="5" s="1"/>
  <c r="R924" i="5" s="1"/>
  <c r="G1087" i="5"/>
  <c r="G1085" i="5"/>
  <c r="E1120" i="5"/>
  <c r="Q843" i="5" s="1"/>
  <c r="R843" i="5" s="1"/>
  <c r="E1151" i="5"/>
  <c r="Q812" i="5" s="1"/>
  <c r="R812" i="5" s="1"/>
  <c r="E1149" i="5"/>
  <c r="Q814" i="5" s="1"/>
  <c r="R814" i="5" s="1"/>
  <c r="G1199" i="5"/>
  <c r="G1232" i="5"/>
  <c r="E1264" i="5"/>
  <c r="Q699" i="5" s="1"/>
  <c r="R699" i="5" s="1"/>
  <c r="G1312" i="5"/>
  <c r="E1343" i="5"/>
  <c r="Q620" i="5" s="1"/>
  <c r="R620" i="5" s="1"/>
  <c r="E1341" i="5"/>
  <c r="Q622" i="5" s="1"/>
  <c r="R622" i="5" s="1"/>
  <c r="G1391" i="5"/>
  <c r="G1424" i="5"/>
  <c r="E1456" i="5"/>
  <c r="Q507" i="5" s="1"/>
  <c r="R507" i="5" s="1"/>
  <c r="G1504" i="5"/>
  <c r="E1536" i="5"/>
  <c r="Q427" i="5" s="1"/>
  <c r="R427" i="5" s="1"/>
  <c r="E1568" i="5"/>
  <c r="Q395" i="5" s="1"/>
  <c r="R395" i="5" s="1"/>
  <c r="G1615" i="5"/>
  <c r="G1648" i="5"/>
  <c r="E1680" i="5"/>
  <c r="Q283" i="5" s="1"/>
  <c r="R283" i="5" s="1"/>
  <c r="E1728" i="5"/>
  <c r="Q235" i="5" s="1"/>
  <c r="R235" i="5" s="1"/>
  <c r="E1760" i="5"/>
  <c r="Q203" i="5" s="1"/>
  <c r="R203" i="5" s="1"/>
  <c r="G1807" i="5"/>
  <c r="G1840" i="5"/>
  <c r="E1871" i="5"/>
  <c r="Q92" i="5" s="1"/>
  <c r="R92" i="5" s="1"/>
  <c r="E1904" i="5"/>
  <c r="Q59" i="5" s="1"/>
  <c r="R59" i="5" s="1"/>
  <c r="E1951" i="5"/>
  <c r="Q12" i="5" s="1"/>
  <c r="R12" i="5" s="1"/>
  <c r="E1950" i="5"/>
  <c r="Q13" i="5" s="1"/>
  <c r="R13" i="5" s="1"/>
  <c r="E1489" i="5"/>
  <c r="Q474" i="5" s="1"/>
  <c r="R474" i="5" s="1"/>
  <c r="G280" i="5"/>
  <c r="G281" i="5"/>
  <c r="G758" i="5"/>
  <c r="G757" i="5"/>
  <c r="G1182" i="5"/>
  <c r="G1694" i="5"/>
  <c r="G272" i="5"/>
  <c r="G273" i="5"/>
  <c r="E313" i="5"/>
  <c r="Q1645" i="5" s="1"/>
  <c r="R1645" i="5" s="1"/>
  <c r="E361" i="5"/>
  <c r="Q1597" i="5" s="1"/>
  <c r="R1597" i="5" s="1"/>
  <c r="G409" i="5"/>
  <c r="E441" i="5"/>
  <c r="Q1517" i="5" s="1"/>
  <c r="R1517" i="5" s="1"/>
  <c r="E489" i="5"/>
  <c r="Q1469" i="5" s="1"/>
  <c r="R1469" i="5" s="1"/>
  <c r="G537" i="5"/>
  <c r="E577" i="5"/>
  <c r="Q1381" i="5" s="1"/>
  <c r="R1381" i="5" s="1"/>
  <c r="E665" i="5"/>
  <c r="Q1293" i="5" s="1"/>
  <c r="R1293" i="5" s="1"/>
  <c r="G729" i="5"/>
  <c r="E761" i="5"/>
  <c r="Q1197" i="5" s="1"/>
  <c r="R1197" i="5" s="1"/>
  <c r="E833" i="5"/>
  <c r="Q1125" i="5" s="1"/>
  <c r="R1125" i="5" s="1"/>
  <c r="G889" i="5"/>
  <c r="E945" i="5"/>
  <c r="Q1018" i="5" s="1"/>
  <c r="R1018" i="5" s="1"/>
  <c r="G992" i="5"/>
  <c r="G993" i="5"/>
  <c r="E1041" i="5"/>
  <c r="Q922" i="5" s="1"/>
  <c r="R922" i="5" s="1"/>
  <c r="G1113" i="5"/>
  <c r="G1153" i="5"/>
  <c r="G1185" i="5"/>
  <c r="G1225" i="5"/>
  <c r="G1257" i="5"/>
  <c r="G1289" i="5"/>
  <c r="G1288" i="5"/>
  <c r="G1321" i="5"/>
  <c r="G1353" i="5"/>
  <c r="G1385" i="5"/>
  <c r="G1417" i="5"/>
  <c r="G1449" i="5"/>
  <c r="G1481" i="5"/>
  <c r="G1521" i="5"/>
  <c r="G1561" i="5"/>
  <c r="E1593" i="5"/>
  <c r="Q370" i="5" s="1"/>
  <c r="R370" i="5" s="1"/>
  <c r="G1633" i="5"/>
  <c r="G1673" i="5"/>
  <c r="G1705" i="5"/>
  <c r="E1745" i="5"/>
  <c r="Q218" i="5" s="1"/>
  <c r="R218" i="5" s="1"/>
  <c r="G1785" i="5"/>
  <c r="G1817" i="5"/>
  <c r="G1857" i="5"/>
  <c r="G1889" i="5"/>
  <c r="G1929" i="5"/>
  <c r="G1961" i="5"/>
  <c r="G2009" i="5"/>
  <c r="G32" i="5"/>
  <c r="G1589" i="5"/>
  <c r="G1127" i="5"/>
  <c r="G1855" i="5"/>
  <c r="G2023" i="5"/>
  <c r="G65" i="5"/>
  <c r="G648" i="5"/>
  <c r="G1303" i="5"/>
  <c r="G1565" i="5"/>
  <c r="G1981" i="5"/>
  <c r="G1399" i="5"/>
  <c r="E1128" i="5"/>
  <c r="Q835" i="5" s="1"/>
  <c r="R835" i="5" s="1"/>
  <c r="G1293" i="5"/>
  <c r="E1454" i="5"/>
  <c r="Q509" i="5" s="1"/>
  <c r="R509" i="5" s="1"/>
  <c r="E1878" i="5"/>
  <c r="Q85" i="5" s="1"/>
  <c r="R85" i="5" s="1"/>
  <c r="G1343" i="5"/>
  <c r="E2015" i="5"/>
  <c r="E2010" i="5"/>
  <c r="E1617" i="5"/>
  <c r="Q346" i="5" s="1"/>
  <c r="R346" i="5" s="1"/>
  <c r="G1437" i="5"/>
  <c r="G1597" i="5"/>
  <c r="G1921" i="5"/>
  <c r="G1621" i="5"/>
  <c r="G98" i="5"/>
  <c r="E394" i="5"/>
  <c r="Q1564" i="5" s="1"/>
  <c r="R1564" i="5" s="1"/>
  <c r="G554" i="5"/>
  <c r="E810" i="5"/>
  <c r="Q1148" i="5" s="1"/>
  <c r="R1148" i="5" s="1"/>
  <c r="E938" i="5"/>
  <c r="Q1025" i="5" s="1"/>
  <c r="R1025" i="5" s="1"/>
  <c r="E1066" i="5"/>
  <c r="Q897" i="5" s="1"/>
  <c r="R897" i="5" s="1"/>
  <c r="E1194" i="5"/>
  <c r="Q769" i="5" s="1"/>
  <c r="R769" i="5" s="1"/>
  <c r="G1354" i="5"/>
  <c r="G1482" i="5"/>
  <c r="E1610" i="5"/>
  <c r="Q353" i="5" s="1"/>
  <c r="R353" i="5" s="1"/>
  <c r="E1746" i="5"/>
  <c r="Q217" i="5" s="1"/>
  <c r="R217" i="5" s="1"/>
  <c r="E1874" i="5"/>
  <c r="Q89" i="5" s="1"/>
  <c r="R89" i="5" s="1"/>
  <c r="E2002" i="5"/>
  <c r="G1485" i="5"/>
  <c r="G72" i="5"/>
  <c r="G73" i="5"/>
  <c r="G74" i="5"/>
  <c r="E170" i="5"/>
  <c r="Q1788" i="5" s="1"/>
  <c r="R1788" i="5" s="1"/>
  <c r="E266" i="5"/>
  <c r="Q1692" i="5" s="1"/>
  <c r="R1692" i="5" s="1"/>
  <c r="E378" i="5"/>
  <c r="Q1580" i="5" s="1"/>
  <c r="R1580" i="5" s="1"/>
  <c r="E506" i="5"/>
  <c r="Q1452" i="5" s="1"/>
  <c r="R1452" i="5" s="1"/>
  <c r="G666" i="5"/>
  <c r="G794" i="5"/>
  <c r="G922" i="5"/>
  <c r="G1050" i="5"/>
  <c r="G1210" i="5"/>
  <c r="G1338" i="5"/>
  <c r="G1466" i="5"/>
  <c r="G1618" i="5"/>
  <c r="G1730" i="5"/>
  <c r="G1858" i="5"/>
  <c r="G1986" i="5"/>
  <c r="G1146" i="5"/>
  <c r="E82" i="5"/>
  <c r="Q1876" i="5" s="1"/>
  <c r="R1876" i="5" s="1"/>
  <c r="E178" i="5"/>
  <c r="Q1780" i="5" s="1"/>
  <c r="R1780" i="5" s="1"/>
  <c r="G304" i="5"/>
  <c r="G306" i="5"/>
  <c r="G305" i="5"/>
  <c r="G418" i="5"/>
  <c r="G546" i="5"/>
  <c r="G545" i="5"/>
  <c r="G544" i="5"/>
  <c r="G674" i="5"/>
  <c r="G673" i="5"/>
  <c r="G802" i="5"/>
  <c r="G930" i="5"/>
  <c r="G1058" i="5"/>
  <c r="G1057" i="5"/>
  <c r="G1186" i="5"/>
  <c r="G1314" i="5"/>
  <c r="G1474" i="5"/>
  <c r="G1602" i="5"/>
  <c r="G1706" i="5"/>
  <c r="G1834" i="5"/>
  <c r="G1994" i="5"/>
  <c r="G1989" i="5"/>
  <c r="E90" i="5"/>
  <c r="Q1868" i="5" s="1"/>
  <c r="R1868" i="5" s="1"/>
  <c r="G210" i="5"/>
  <c r="E314" i="5"/>
  <c r="Q1644" i="5" s="1"/>
  <c r="R1644" i="5" s="1"/>
  <c r="E434" i="5"/>
  <c r="Q1524" i="5" s="1"/>
  <c r="R1524" i="5" s="1"/>
  <c r="E562" i="5"/>
  <c r="Q1396" i="5" s="1"/>
  <c r="R1396" i="5" s="1"/>
  <c r="E690" i="5"/>
  <c r="Q1268" i="5" s="1"/>
  <c r="R1268" i="5" s="1"/>
  <c r="E818" i="5"/>
  <c r="Q1140" i="5" s="1"/>
  <c r="R1140" i="5" s="1"/>
  <c r="E817" i="5"/>
  <c r="Q1141" i="5" s="1"/>
  <c r="R1141" i="5" s="1"/>
  <c r="G817" i="5"/>
  <c r="G195" i="5"/>
  <c r="G299" i="5"/>
  <c r="G363" i="5"/>
  <c r="G428" i="5"/>
  <c r="G491" i="5"/>
  <c r="G555" i="5"/>
  <c r="G619" i="5"/>
  <c r="G683" i="5"/>
  <c r="G747" i="5"/>
  <c r="G811" i="5"/>
  <c r="G875" i="5"/>
  <c r="G939" i="5"/>
  <c r="G1003" i="5"/>
  <c r="G1067" i="5"/>
  <c r="G1131" i="5"/>
  <c r="G1195" i="5"/>
  <c r="E1259" i="5"/>
  <c r="Q704" i="5" s="1"/>
  <c r="R704" i="5" s="1"/>
  <c r="E1324" i="5"/>
  <c r="Q639" i="5" s="1"/>
  <c r="R639" i="5" s="1"/>
  <c r="E1388" i="5"/>
  <c r="Q575" i="5" s="1"/>
  <c r="R575" i="5" s="1"/>
  <c r="E1452" i="5"/>
  <c r="Q511" i="5" s="1"/>
  <c r="R511" i="5" s="1"/>
  <c r="E1516" i="5"/>
  <c r="Q447" i="5" s="1"/>
  <c r="R447" i="5" s="1"/>
  <c r="G1579" i="5"/>
  <c r="E1644" i="5"/>
  <c r="Q319" i="5" s="1"/>
  <c r="R319" i="5" s="1"/>
  <c r="E1708" i="5"/>
  <c r="Q255" i="5" s="1"/>
  <c r="R255" i="5" s="1"/>
  <c r="E1772" i="5"/>
  <c r="Q191" i="5" s="1"/>
  <c r="R191" i="5" s="1"/>
  <c r="E1836" i="5"/>
  <c r="Q127" i="5" s="1"/>
  <c r="R127" i="5" s="1"/>
  <c r="E1899" i="5"/>
  <c r="Q64" i="5" s="1"/>
  <c r="R64" i="5" s="1"/>
  <c r="E1963" i="5"/>
  <c r="E1962" i="5"/>
  <c r="E2027" i="5"/>
  <c r="E44" i="5"/>
  <c r="Q1914" i="5" s="1"/>
  <c r="R1914" i="5" s="1"/>
  <c r="E92" i="5"/>
  <c r="Q1866" i="5" s="1"/>
  <c r="R1866" i="5" s="1"/>
  <c r="E140" i="5"/>
  <c r="Q1818" i="5" s="1"/>
  <c r="R1818" i="5" s="1"/>
  <c r="E188" i="5"/>
  <c r="Q1770" i="5" s="1"/>
  <c r="R1770" i="5" s="1"/>
  <c r="E244" i="5"/>
  <c r="Q1714" i="5" s="1"/>
  <c r="R1714" i="5" s="1"/>
  <c r="E308" i="5"/>
  <c r="Q1650" i="5" s="1"/>
  <c r="R1650" i="5" s="1"/>
  <c r="E372" i="5"/>
  <c r="Q1586" i="5" s="1"/>
  <c r="R1586" i="5" s="1"/>
  <c r="E436" i="5"/>
  <c r="Q1522" i="5" s="1"/>
  <c r="R1522" i="5" s="1"/>
  <c r="E500" i="5"/>
  <c r="Q1458" i="5" s="1"/>
  <c r="R1458" i="5" s="1"/>
  <c r="E563" i="5"/>
  <c r="Q1395" i="5" s="1"/>
  <c r="R1395" i="5" s="1"/>
  <c r="E627" i="5"/>
  <c r="Q1331" i="5" s="1"/>
  <c r="R1331" i="5" s="1"/>
  <c r="E691" i="5"/>
  <c r="Q1267" i="5" s="1"/>
  <c r="R1267" i="5" s="1"/>
  <c r="E755" i="5"/>
  <c r="Q1203" i="5" s="1"/>
  <c r="R1203" i="5" s="1"/>
  <c r="E819" i="5"/>
  <c r="Q1139" i="5" s="1"/>
  <c r="R1139" i="5" s="1"/>
  <c r="E883" i="5"/>
  <c r="Q1075" i="5" s="1"/>
  <c r="R1075" i="5" s="1"/>
  <c r="E947" i="5"/>
  <c r="Q1016" i="5" s="1"/>
  <c r="R1016" i="5" s="1"/>
  <c r="E1011" i="5"/>
  <c r="Q952" i="5" s="1"/>
  <c r="R952" i="5" s="1"/>
  <c r="E1075" i="5"/>
  <c r="Q888" i="5" s="1"/>
  <c r="R888" i="5" s="1"/>
  <c r="E1139" i="5"/>
  <c r="Q824" i="5" s="1"/>
  <c r="R824" i="5" s="1"/>
  <c r="E1203" i="5"/>
  <c r="Q760" i="5" s="1"/>
  <c r="R760" i="5" s="1"/>
  <c r="E1267" i="5"/>
  <c r="Q696" i="5" s="1"/>
  <c r="R696" i="5" s="1"/>
  <c r="E1331" i="5"/>
  <c r="Q632" i="5" s="1"/>
  <c r="R632" i="5" s="1"/>
  <c r="E1395" i="5"/>
  <c r="Q568" i="5" s="1"/>
  <c r="R568" i="5" s="1"/>
  <c r="E1459" i="5"/>
  <c r="Q504" i="5" s="1"/>
  <c r="R504" i="5" s="1"/>
  <c r="E1523" i="5"/>
  <c r="Q440" i="5" s="1"/>
  <c r="R440" i="5" s="1"/>
  <c r="E1587" i="5"/>
  <c r="Q376" i="5" s="1"/>
  <c r="R376" i="5" s="1"/>
  <c r="E1651" i="5"/>
  <c r="Q312" i="5" s="1"/>
  <c r="R312" i="5" s="1"/>
  <c r="E1715" i="5"/>
  <c r="Q248" i="5" s="1"/>
  <c r="R248" i="5" s="1"/>
  <c r="E1779" i="5"/>
  <c r="Q184" i="5" s="1"/>
  <c r="R184" i="5" s="1"/>
  <c r="E1843" i="5"/>
  <c r="Q120" i="5" s="1"/>
  <c r="R120" i="5" s="1"/>
  <c r="E1907" i="5"/>
  <c r="Q56" i="5" s="1"/>
  <c r="R56" i="5" s="1"/>
  <c r="E1971" i="5"/>
  <c r="E2035" i="5"/>
  <c r="G264" i="5"/>
  <c r="G265" i="5"/>
  <c r="G617" i="5"/>
  <c r="E753" i="5"/>
  <c r="Q1205" i="5" s="1"/>
  <c r="R1205" i="5" s="1"/>
  <c r="G873" i="5"/>
  <c r="G985" i="5"/>
  <c r="G1177" i="5"/>
  <c r="G1209" i="5"/>
  <c r="G1281" i="5"/>
  <c r="G1345" i="5"/>
  <c r="G1409" i="5"/>
  <c r="G1473" i="5"/>
  <c r="G1585" i="5"/>
  <c r="G1665" i="5"/>
  <c r="G1737" i="5"/>
  <c r="G1809" i="5"/>
  <c r="G1881" i="5"/>
  <c r="G1953" i="5"/>
  <c r="G2033" i="5"/>
  <c r="G2032" i="5"/>
  <c r="G1470" i="5"/>
  <c r="E1999" i="5"/>
  <c r="G1175" i="5"/>
  <c r="G1442" i="5"/>
  <c r="G1623" i="5"/>
  <c r="G522" i="5"/>
  <c r="E778" i="5"/>
  <c r="Q1180" i="5" s="1"/>
  <c r="R1180" i="5" s="1"/>
  <c r="E1034" i="5"/>
  <c r="Q929" i="5" s="1"/>
  <c r="R929" i="5" s="1"/>
  <c r="G1322" i="5"/>
  <c r="E1714" i="5"/>
  <c r="Q249" i="5" s="1"/>
  <c r="R249" i="5" s="1"/>
  <c r="E1970" i="5"/>
  <c r="G1178" i="5"/>
  <c r="G1434" i="5"/>
  <c r="G1698" i="5"/>
  <c r="G1954" i="5"/>
  <c r="G274" i="5"/>
  <c r="G514" i="5"/>
  <c r="G513" i="5"/>
  <c r="G770" i="5"/>
  <c r="G1026" i="5"/>
  <c r="G1025" i="5"/>
  <c r="G1282" i="5"/>
  <c r="G1570" i="5"/>
  <c r="G1802" i="5"/>
  <c r="G58" i="5"/>
  <c r="G56" i="5"/>
  <c r="G57" i="5"/>
  <c r="E282" i="5"/>
  <c r="Q1676" i="5" s="1"/>
  <c r="R1676" i="5" s="1"/>
  <c r="E530" i="5"/>
  <c r="Q1428" i="5" s="1"/>
  <c r="R1428" i="5" s="1"/>
  <c r="E786" i="5"/>
  <c r="Q1172" i="5" s="1"/>
  <c r="R1172" i="5" s="1"/>
  <c r="G1106" i="5"/>
  <c r="G1362" i="5"/>
  <c r="G1658" i="5"/>
  <c r="G1914" i="5"/>
  <c r="G1671" i="5"/>
  <c r="E332" i="5"/>
  <c r="Q1626" i="5" s="1"/>
  <c r="R1626" i="5" s="1"/>
  <c r="E460" i="5"/>
  <c r="Q1498" i="5" s="1"/>
  <c r="R1498" i="5" s="1"/>
  <c r="E587" i="5"/>
  <c r="Q1371" i="5" s="1"/>
  <c r="R1371" i="5" s="1"/>
  <c r="E779" i="5"/>
  <c r="Q1179" i="5" s="1"/>
  <c r="R1179" i="5" s="1"/>
  <c r="E843" i="5"/>
  <c r="Q1115" i="5" s="1"/>
  <c r="R1115" i="5" s="1"/>
  <c r="E971" i="5"/>
  <c r="Q992" i="5" s="1"/>
  <c r="R992" i="5" s="1"/>
  <c r="E1164" i="5"/>
  <c r="Q799" i="5" s="1"/>
  <c r="R799" i="5" s="1"/>
  <c r="G1324" i="5"/>
  <c r="G1452" i="5"/>
  <c r="E1580" i="5"/>
  <c r="Q383" i="5" s="1"/>
  <c r="R383" i="5" s="1"/>
  <c r="G51" i="5"/>
  <c r="E88" i="5"/>
  <c r="Q1870" i="5" s="1"/>
  <c r="R1870" i="5" s="1"/>
  <c r="E207" i="5"/>
  <c r="Q1751" i="5" s="1"/>
  <c r="R1751" i="5" s="1"/>
  <c r="G327" i="5"/>
  <c r="G15" i="5"/>
  <c r="G13" i="5"/>
  <c r="E54" i="5"/>
  <c r="Q1904" i="5" s="1"/>
  <c r="R1904" i="5" s="1"/>
  <c r="E53" i="5"/>
  <c r="Q1905" i="5" s="1"/>
  <c r="R1905" i="5" s="1"/>
  <c r="G143" i="5"/>
  <c r="E48" i="5"/>
  <c r="Q1910" i="5" s="1"/>
  <c r="R1910" i="5" s="1"/>
  <c r="E121" i="5"/>
  <c r="Q1837" i="5" s="1"/>
  <c r="R1837" i="5" s="1"/>
  <c r="G207" i="5"/>
  <c r="E253" i="5"/>
  <c r="Q1705" i="5" s="1"/>
  <c r="R1705" i="5" s="1"/>
  <c r="E254" i="5"/>
  <c r="Q1704" i="5" s="1"/>
  <c r="R1704" i="5" s="1"/>
  <c r="E201" i="5"/>
  <c r="Q1757" i="5" s="1"/>
  <c r="R1757" i="5" s="1"/>
  <c r="G768" i="5"/>
  <c r="G950" i="5"/>
  <c r="G949" i="5"/>
  <c r="G1727" i="5"/>
  <c r="E486" i="5"/>
  <c r="Q1472" i="5" s="1"/>
  <c r="R1472" i="5" s="1"/>
  <c r="E485" i="5"/>
  <c r="Q1473" i="5" s="1"/>
  <c r="R1473" i="5" s="1"/>
  <c r="E638" i="5"/>
  <c r="Q1320" i="5" s="1"/>
  <c r="R1320" i="5" s="1"/>
  <c r="G782" i="5"/>
  <c r="G781" i="5"/>
  <c r="G926" i="5"/>
  <c r="G925" i="5"/>
  <c r="G1062" i="5"/>
  <c r="G1061" i="5"/>
  <c r="E1349" i="5"/>
  <c r="Q614" i="5" s="1"/>
  <c r="R614" i="5" s="1"/>
  <c r="E1350" i="5"/>
  <c r="Q613" i="5" s="1"/>
  <c r="R613" i="5" s="1"/>
  <c r="E1605" i="5"/>
  <c r="Q358" i="5" s="1"/>
  <c r="R358" i="5" s="1"/>
  <c r="E1606" i="5"/>
  <c r="Q357" i="5" s="1"/>
  <c r="R357" i="5" s="1"/>
  <c r="G278" i="5"/>
  <c r="E344" i="5"/>
  <c r="Q1614" i="5" s="1"/>
  <c r="R1614" i="5" s="1"/>
  <c r="G424" i="5"/>
  <c r="G487" i="5"/>
  <c r="G551" i="5"/>
  <c r="G583" i="5"/>
  <c r="G581" i="5"/>
  <c r="E664" i="5"/>
  <c r="Q1294" i="5" s="1"/>
  <c r="R1294" i="5" s="1"/>
  <c r="E727" i="5"/>
  <c r="Q1231" i="5" s="1"/>
  <c r="R1231" i="5" s="1"/>
  <c r="E808" i="5"/>
  <c r="Q1150" i="5" s="1"/>
  <c r="R1150" i="5" s="1"/>
  <c r="E871" i="5"/>
  <c r="Q1087" i="5" s="1"/>
  <c r="R1087" i="5" s="1"/>
  <c r="G983" i="5"/>
  <c r="G1064" i="5"/>
  <c r="G1144" i="5"/>
  <c r="G1240" i="5"/>
  <c r="E1352" i="5"/>
  <c r="Q611" i="5" s="1"/>
  <c r="R611" i="5" s="1"/>
  <c r="E1447" i="5"/>
  <c r="Q516" i="5" s="1"/>
  <c r="R516" i="5" s="1"/>
  <c r="E1544" i="5"/>
  <c r="Q419" i="5" s="1"/>
  <c r="R419" i="5" s="1"/>
  <c r="G1640" i="5"/>
  <c r="G1736" i="5"/>
  <c r="E1832" i="5"/>
  <c r="Q131" i="5" s="1"/>
  <c r="R131" i="5" s="1"/>
  <c r="G1944" i="5"/>
  <c r="G769" i="5"/>
  <c r="G1567" i="5"/>
  <c r="G1878" i="5"/>
  <c r="G382" i="5"/>
  <c r="G381" i="5"/>
  <c r="E445" i="5"/>
  <c r="Q1513" i="5" s="1"/>
  <c r="R1513" i="5" s="1"/>
  <c r="E446" i="5"/>
  <c r="Q1512" i="5" s="1"/>
  <c r="R1512" i="5" s="1"/>
  <c r="E598" i="5"/>
  <c r="Q1360" i="5" s="1"/>
  <c r="R1360" i="5" s="1"/>
  <c r="G886" i="5"/>
  <c r="G885" i="5"/>
  <c r="G1038" i="5"/>
  <c r="G1037" i="5"/>
  <c r="E1733" i="5"/>
  <c r="Q230" i="5" s="1"/>
  <c r="R230" i="5" s="1"/>
  <c r="E1734" i="5"/>
  <c r="Q229" i="5" s="1"/>
  <c r="R229" i="5" s="1"/>
  <c r="E1829" i="5"/>
  <c r="Q134" i="5" s="1"/>
  <c r="R134" i="5" s="1"/>
  <c r="E1830" i="5"/>
  <c r="Q133" i="5" s="1"/>
  <c r="R133" i="5" s="1"/>
  <c r="E1997" i="5"/>
  <c r="G368" i="5"/>
  <c r="G432" i="5"/>
  <c r="G496" i="5"/>
  <c r="E559" i="5"/>
  <c r="Q1399" i="5" s="1"/>
  <c r="R1399" i="5" s="1"/>
  <c r="E639" i="5"/>
  <c r="Q1319" i="5" s="1"/>
  <c r="R1319" i="5" s="1"/>
  <c r="E720" i="5"/>
  <c r="Q1238" i="5" s="1"/>
  <c r="R1238" i="5" s="1"/>
  <c r="E800" i="5"/>
  <c r="Q1158" i="5" s="1"/>
  <c r="R1158" i="5" s="1"/>
  <c r="E880" i="5"/>
  <c r="Q1078" i="5" s="1"/>
  <c r="R1078" i="5" s="1"/>
  <c r="E960" i="5"/>
  <c r="Q1003" i="5" s="1"/>
  <c r="R1003" i="5" s="1"/>
  <c r="E1040" i="5"/>
  <c r="Q923" i="5" s="1"/>
  <c r="R923" i="5" s="1"/>
  <c r="G1120" i="5"/>
  <c r="G1231" i="5"/>
  <c r="E1296" i="5"/>
  <c r="Q667" i="5" s="1"/>
  <c r="R667" i="5" s="1"/>
  <c r="E1376" i="5"/>
  <c r="Q587" i="5" s="1"/>
  <c r="R587" i="5" s="1"/>
  <c r="G1456" i="5"/>
  <c r="G1536" i="5"/>
  <c r="G1647" i="5"/>
  <c r="E1679" i="5"/>
  <c r="Q284" i="5" s="1"/>
  <c r="R284" i="5" s="1"/>
  <c r="E1678" i="5"/>
  <c r="Q285" i="5" s="1"/>
  <c r="R285" i="5" s="1"/>
  <c r="E1791" i="5"/>
  <c r="Q172" i="5" s="1"/>
  <c r="R172" i="5" s="1"/>
  <c r="G1872" i="5"/>
  <c r="G1952" i="5"/>
  <c r="G206" i="5"/>
  <c r="G1166" i="5"/>
  <c r="E265" i="5"/>
  <c r="Q1693" i="5" s="1"/>
  <c r="R1693" i="5" s="1"/>
  <c r="G312" i="5"/>
  <c r="G313" i="5"/>
  <c r="E401" i="5"/>
  <c r="Q1557" i="5" s="1"/>
  <c r="R1557" i="5" s="1"/>
  <c r="G489" i="5"/>
  <c r="E529" i="5"/>
  <c r="Q1429" i="5" s="1"/>
  <c r="R1429" i="5" s="1"/>
  <c r="E617" i="5"/>
  <c r="Q1341" i="5" s="1"/>
  <c r="R1341" i="5" s="1"/>
  <c r="G761" i="5"/>
  <c r="E873" i="5"/>
  <c r="Q1085" i="5" s="1"/>
  <c r="R1085" i="5" s="1"/>
  <c r="E1033" i="5"/>
  <c r="Q930" i="5" s="1"/>
  <c r="R930" i="5" s="1"/>
  <c r="E1177" i="5"/>
  <c r="Q786" i="5" s="1"/>
  <c r="R786" i="5" s="1"/>
  <c r="E1176" i="5"/>
  <c r="Q787" i="5" s="1"/>
  <c r="R787" i="5" s="1"/>
  <c r="E1249" i="5"/>
  <c r="Q714" i="5" s="1"/>
  <c r="R714" i="5" s="1"/>
  <c r="E1313" i="5"/>
  <c r="Q650" i="5" s="1"/>
  <c r="R650" i="5" s="1"/>
  <c r="E1377" i="5"/>
  <c r="Q586" i="5" s="1"/>
  <c r="R586" i="5" s="1"/>
  <c r="E1441" i="5"/>
  <c r="Q522" i="5" s="1"/>
  <c r="R522" i="5" s="1"/>
  <c r="E1513" i="5"/>
  <c r="Q450" i="5" s="1"/>
  <c r="R450" i="5" s="1"/>
  <c r="E1585" i="5"/>
  <c r="Q378" i="5" s="1"/>
  <c r="R378" i="5" s="1"/>
  <c r="E1665" i="5"/>
  <c r="Q298" i="5" s="1"/>
  <c r="R298" i="5" s="1"/>
  <c r="E1737" i="5"/>
  <c r="Q226" i="5" s="1"/>
  <c r="R226" i="5" s="1"/>
  <c r="E1809" i="5"/>
  <c r="Q154" i="5" s="1"/>
  <c r="R154" i="5" s="1"/>
  <c r="E1881" i="5"/>
  <c r="Q82" i="5" s="1"/>
  <c r="R82" i="5" s="1"/>
  <c r="E1953" i="5"/>
  <c r="Q10" i="5" s="1"/>
  <c r="R10" i="5" s="1"/>
  <c r="E2033" i="5"/>
  <c r="G880" i="5"/>
  <c r="G53" i="5"/>
  <c r="G1854" i="5"/>
  <c r="G1333" i="5"/>
  <c r="G89" i="5"/>
  <c r="G350" i="5"/>
  <c r="E1208" i="5"/>
  <c r="Q755" i="5" s="1"/>
  <c r="R755" i="5" s="1"/>
  <c r="G1429" i="5"/>
  <c r="G96" i="5"/>
  <c r="G394" i="5"/>
  <c r="E650" i="5"/>
  <c r="Q1308" i="5" s="1"/>
  <c r="R1308" i="5" s="1"/>
  <c r="G938" i="5"/>
  <c r="G1066" i="5"/>
  <c r="E1322" i="5"/>
  <c r="Q641" i="5" s="1"/>
  <c r="R641" i="5" s="1"/>
  <c r="G1610" i="5"/>
  <c r="G1874" i="5"/>
  <c r="G1143" i="5"/>
  <c r="G170" i="5"/>
  <c r="G378" i="5"/>
  <c r="E634" i="5"/>
  <c r="Q1324" i="5" s="1"/>
  <c r="R1324" i="5" s="1"/>
  <c r="E890" i="5"/>
  <c r="Q1068" i="5" s="1"/>
  <c r="R1068" i="5" s="1"/>
  <c r="E1178" i="5"/>
  <c r="Q785" i="5" s="1"/>
  <c r="R785" i="5" s="1"/>
  <c r="E1434" i="5"/>
  <c r="Q529" i="5" s="1"/>
  <c r="R529" i="5" s="1"/>
  <c r="E1698" i="5"/>
  <c r="Q265" i="5" s="1"/>
  <c r="R265" i="5" s="1"/>
  <c r="E1826" i="5"/>
  <c r="Q137" i="5" s="1"/>
  <c r="R137" i="5" s="1"/>
  <c r="G896" i="5"/>
  <c r="G178" i="5"/>
  <c r="G177" i="5"/>
  <c r="E514" i="5"/>
  <c r="Q1444" i="5" s="1"/>
  <c r="R1444" i="5" s="1"/>
  <c r="E770" i="5"/>
  <c r="Q1188" i="5" s="1"/>
  <c r="R1188" i="5" s="1"/>
  <c r="E1026" i="5"/>
  <c r="Q937" i="5" s="1"/>
  <c r="R937" i="5" s="1"/>
  <c r="E1282" i="5"/>
  <c r="Q681" i="5" s="1"/>
  <c r="R681" i="5" s="1"/>
  <c r="E1570" i="5"/>
  <c r="Q393" i="5" s="1"/>
  <c r="R393" i="5" s="1"/>
  <c r="E1802" i="5"/>
  <c r="Q161" i="5" s="1"/>
  <c r="R161" i="5" s="1"/>
  <c r="G90" i="5"/>
  <c r="G314" i="5"/>
  <c r="G562" i="5"/>
  <c r="G561" i="5"/>
  <c r="G690" i="5"/>
  <c r="G689" i="5"/>
  <c r="G978" i="5"/>
  <c r="G977" i="5"/>
  <c r="E1234" i="5"/>
  <c r="Q729" i="5" s="1"/>
  <c r="R729" i="5" s="1"/>
  <c r="E1490" i="5"/>
  <c r="Q473" i="5" s="1"/>
  <c r="R473" i="5" s="1"/>
  <c r="E1786" i="5"/>
  <c r="Q177" i="5" s="1"/>
  <c r="R177" i="5" s="1"/>
  <c r="G300" i="5"/>
  <c r="E427" i="5"/>
  <c r="Q1531" i="5" s="1"/>
  <c r="R1531" i="5" s="1"/>
  <c r="G556" i="5"/>
  <c r="G684" i="5"/>
  <c r="G812" i="5"/>
  <c r="G940" i="5"/>
  <c r="G1068" i="5"/>
  <c r="G1707" i="5"/>
  <c r="E112" i="5"/>
  <c r="Q1846" i="5" s="1"/>
  <c r="R1846" i="5" s="1"/>
  <c r="E167" i="5"/>
  <c r="Q1791" i="5" s="1"/>
  <c r="R1791" i="5" s="1"/>
  <c r="E215" i="5"/>
  <c r="Q1743" i="5" s="1"/>
  <c r="R1743" i="5" s="1"/>
  <c r="E239" i="5"/>
  <c r="Q1719" i="5" s="1"/>
  <c r="R1719" i="5" s="1"/>
  <c r="E287" i="5"/>
  <c r="Q1671" i="5" s="1"/>
  <c r="R1671" i="5" s="1"/>
  <c r="E320" i="5"/>
  <c r="Q1638" i="5" s="1"/>
  <c r="R1638" i="5" s="1"/>
  <c r="E1813" i="5"/>
  <c r="Q150" i="5" s="1"/>
  <c r="R150" i="5" s="1"/>
  <c r="E15" i="5"/>
  <c r="Q1943" i="5" s="1"/>
  <c r="R1943" i="5" s="1"/>
  <c r="E39" i="5"/>
  <c r="Q1919" i="5" s="1"/>
  <c r="R1919" i="5" s="1"/>
  <c r="E63" i="5"/>
  <c r="Q1895" i="5" s="1"/>
  <c r="R1895" i="5" s="1"/>
  <c r="G94" i="5"/>
  <c r="G95" i="5"/>
  <c r="G93" i="5"/>
  <c r="E119" i="5"/>
  <c r="Q1839" i="5" s="1"/>
  <c r="R1839" i="5" s="1"/>
  <c r="G151" i="5"/>
  <c r="E16" i="5"/>
  <c r="Q1942" i="5" s="1"/>
  <c r="R1942" i="5" s="1"/>
  <c r="E56" i="5"/>
  <c r="Q1902" i="5" s="1"/>
  <c r="R1902" i="5" s="1"/>
  <c r="E96" i="5"/>
  <c r="Q1862" i="5" s="1"/>
  <c r="R1862" i="5" s="1"/>
  <c r="E129" i="5"/>
  <c r="Q1829" i="5" s="1"/>
  <c r="R1829" i="5" s="1"/>
  <c r="E182" i="5"/>
  <c r="Q1776" i="5" s="1"/>
  <c r="R1776" i="5" s="1"/>
  <c r="E181" i="5"/>
  <c r="Q1777" i="5" s="1"/>
  <c r="R1777" i="5" s="1"/>
  <c r="G215" i="5"/>
  <c r="E237" i="5"/>
  <c r="Q1721" i="5" s="1"/>
  <c r="R1721" i="5" s="1"/>
  <c r="E238" i="5"/>
  <c r="Q1720" i="5" s="1"/>
  <c r="R1720" i="5" s="1"/>
  <c r="E262" i="5"/>
  <c r="Q1696" i="5" s="1"/>
  <c r="R1696" i="5" s="1"/>
  <c r="E169" i="5"/>
  <c r="Q1789" i="5" s="1"/>
  <c r="R1789" i="5" s="1"/>
  <c r="E217" i="5"/>
  <c r="Q1741" i="5" s="1"/>
  <c r="R1741" i="5" s="1"/>
  <c r="E2029" i="5"/>
  <c r="G337" i="5"/>
  <c r="G801" i="5"/>
  <c r="G1072" i="5"/>
  <c r="G1471" i="5"/>
  <c r="G1469" i="5"/>
  <c r="G1806" i="5"/>
  <c r="G303" i="5"/>
  <c r="E437" i="5"/>
  <c r="Q1521" i="5" s="1"/>
  <c r="R1521" i="5" s="1"/>
  <c r="E438" i="5"/>
  <c r="Q1520" i="5" s="1"/>
  <c r="R1520" i="5" s="1"/>
  <c r="E501" i="5"/>
  <c r="Q1457" i="5" s="1"/>
  <c r="R1457" i="5" s="1"/>
  <c r="E502" i="5"/>
  <c r="Q1456" i="5" s="1"/>
  <c r="R1456" i="5" s="1"/>
  <c r="E558" i="5"/>
  <c r="Q1400" i="5" s="1"/>
  <c r="R1400" i="5" s="1"/>
  <c r="E653" i="5"/>
  <c r="Q1305" i="5" s="1"/>
  <c r="R1305" i="5" s="1"/>
  <c r="E654" i="5"/>
  <c r="Q1304" i="5" s="1"/>
  <c r="R1304" i="5" s="1"/>
  <c r="E717" i="5"/>
  <c r="Q1241" i="5" s="1"/>
  <c r="R1241" i="5" s="1"/>
  <c r="E718" i="5"/>
  <c r="Q1240" i="5" s="1"/>
  <c r="R1240" i="5" s="1"/>
  <c r="E797" i="5"/>
  <c r="Q1161" i="5" s="1"/>
  <c r="R1161" i="5" s="1"/>
  <c r="G878" i="5"/>
  <c r="G877" i="5"/>
  <c r="E1013" i="5"/>
  <c r="Q950" i="5" s="1"/>
  <c r="R950" i="5" s="1"/>
  <c r="E1077" i="5"/>
  <c r="Q886" i="5" s="1"/>
  <c r="R886" i="5" s="1"/>
  <c r="G1157" i="5"/>
  <c r="G1158" i="5"/>
  <c r="E1222" i="5"/>
  <c r="Q741" i="5" s="1"/>
  <c r="R741" i="5" s="1"/>
  <c r="E1221" i="5"/>
  <c r="Q742" i="5" s="1"/>
  <c r="R742" i="5" s="1"/>
  <c r="E1285" i="5"/>
  <c r="Q678" i="5" s="1"/>
  <c r="R678" i="5" s="1"/>
  <c r="E1286" i="5"/>
  <c r="Q677" i="5" s="1"/>
  <c r="R677" i="5" s="1"/>
  <c r="G1381" i="5"/>
  <c r="G1382" i="5"/>
  <c r="E1477" i="5"/>
  <c r="Q486" i="5" s="1"/>
  <c r="R486" i="5" s="1"/>
  <c r="E1478" i="5"/>
  <c r="Q485" i="5" s="1"/>
  <c r="R485" i="5" s="1"/>
  <c r="G1637" i="5"/>
  <c r="G1638" i="5"/>
  <c r="G624" i="5"/>
  <c r="G1783" i="5"/>
  <c r="G359" i="5"/>
  <c r="G391" i="5"/>
  <c r="E423" i="5"/>
  <c r="Q1535" i="5" s="1"/>
  <c r="R1535" i="5" s="1"/>
  <c r="E456" i="5"/>
  <c r="Q1502" i="5" s="1"/>
  <c r="R1502" i="5" s="1"/>
  <c r="E487" i="5"/>
  <c r="Q1471" i="5" s="1"/>
  <c r="R1471" i="5" s="1"/>
  <c r="E520" i="5"/>
  <c r="Q1438" i="5" s="1"/>
  <c r="R1438" i="5" s="1"/>
  <c r="E551" i="5"/>
  <c r="Q1407" i="5" s="1"/>
  <c r="R1407" i="5" s="1"/>
  <c r="G600" i="5"/>
  <c r="E632" i="5"/>
  <c r="Q1326" i="5" s="1"/>
  <c r="R1326" i="5" s="1"/>
  <c r="G679" i="5"/>
  <c r="G711" i="5"/>
  <c r="E744" i="5"/>
  <c r="Q1214" i="5" s="1"/>
  <c r="R1214" i="5" s="1"/>
  <c r="E775" i="5"/>
  <c r="Q1183" i="5" s="1"/>
  <c r="R1183" i="5" s="1"/>
  <c r="E807" i="5"/>
  <c r="Q1151" i="5" s="1"/>
  <c r="R1151" i="5" s="1"/>
  <c r="G856" i="5"/>
  <c r="G887" i="5"/>
  <c r="E920" i="5"/>
  <c r="Q1043" i="5" s="1"/>
  <c r="R1043" i="5" s="1"/>
  <c r="E951" i="5"/>
  <c r="Q1012" i="5" s="1"/>
  <c r="R1012" i="5" s="1"/>
  <c r="E983" i="5"/>
  <c r="Q980" i="5" s="1"/>
  <c r="R980" i="5" s="1"/>
  <c r="E1032" i="5"/>
  <c r="Q931" i="5" s="1"/>
  <c r="R931" i="5" s="1"/>
  <c r="E1063" i="5"/>
  <c r="Q900" i="5" s="1"/>
  <c r="R900" i="5" s="1"/>
  <c r="E1112" i="5"/>
  <c r="Q851" i="5" s="1"/>
  <c r="R851" i="5" s="1"/>
  <c r="E1143" i="5"/>
  <c r="Q820" i="5" s="1"/>
  <c r="R820" i="5" s="1"/>
  <c r="E1191" i="5"/>
  <c r="Q772" i="5" s="1"/>
  <c r="R772" i="5" s="1"/>
  <c r="G1256" i="5"/>
  <c r="E1303" i="5"/>
  <c r="Q660" i="5" s="1"/>
  <c r="R660" i="5" s="1"/>
  <c r="E1302" i="5"/>
  <c r="Q661" i="5" s="1"/>
  <c r="R661" i="5" s="1"/>
  <c r="E1351" i="5"/>
  <c r="Q612" i="5" s="1"/>
  <c r="R612" i="5" s="1"/>
  <c r="E1399" i="5"/>
  <c r="Q564" i="5" s="1"/>
  <c r="R564" i="5" s="1"/>
  <c r="E1398" i="5"/>
  <c r="Q565" i="5" s="1"/>
  <c r="R565" i="5" s="1"/>
  <c r="E1448" i="5"/>
  <c r="Q515" i="5" s="1"/>
  <c r="R515" i="5" s="1"/>
  <c r="E1495" i="5"/>
  <c r="Q468" i="5" s="1"/>
  <c r="R468" i="5" s="1"/>
  <c r="G1560" i="5"/>
  <c r="G1608" i="5"/>
  <c r="G1656" i="5"/>
  <c r="E1687" i="5"/>
  <c r="Q276" i="5" s="1"/>
  <c r="R276" i="5" s="1"/>
  <c r="E1686" i="5"/>
  <c r="Q277" i="5" s="1"/>
  <c r="R277" i="5" s="1"/>
  <c r="E1735" i="5"/>
  <c r="Q228" i="5" s="1"/>
  <c r="R228" i="5" s="1"/>
  <c r="E1784" i="5"/>
  <c r="Q179" i="5" s="1"/>
  <c r="R179" i="5" s="1"/>
  <c r="E1848" i="5"/>
  <c r="Q115" i="5" s="1"/>
  <c r="R115" i="5" s="1"/>
  <c r="E1896" i="5"/>
  <c r="Q67" i="5" s="1"/>
  <c r="R67" i="5" s="1"/>
  <c r="E1943" i="5"/>
  <c r="Q20" i="5" s="1"/>
  <c r="R20" i="5" s="1"/>
  <c r="E1942" i="5"/>
  <c r="Q21" i="5" s="1"/>
  <c r="R21" i="5" s="1"/>
  <c r="E496" i="5"/>
  <c r="Q1462" i="5" s="1"/>
  <c r="R1462" i="5" s="1"/>
  <c r="G78" i="5"/>
  <c r="G457" i="5"/>
  <c r="G841" i="5"/>
  <c r="G1149" i="5"/>
  <c r="G1150" i="5"/>
  <c r="G1661" i="5"/>
  <c r="G1662" i="5"/>
  <c r="G1622" i="5"/>
  <c r="G1990" i="5"/>
  <c r="G342" i="5"/>
  <c r="G341" i="5"/>
  <c r="G630" i="5"/>
  <c r="G629" i="5"/>
  <c r="E693" i="5"/>
  <c r="Q1265" i="5" s="1"/>
  <c r="R1265" i="5" s="1"/>
  <c r="G790" i="5"/>
  <c r="E837" i="5"/>
  <c r="Q1121" i="5" s="1"/>
  <c r="R1121" i="5" s="1"/>
  <c r="G902" i="5"/>
  <c r="G901" i="5"/>
  <c r="E974" i="5"/>
  <c r="Q989" i="5" s="1"/>
  <c r="R989" i="5" s="1"/>
  <c r="E973" i="5"/>
  <c r="Q990" i="5" s="1"/>
  <c r="R990" i="5" s="1"/>
  <c r="E1182" i="5"/>
  <c r="Q781" i="5" s="1"/>
  <c r="R781" i="5" s="1"/>
  <c r="E1662" i="5"/>
  <c r="Q301" i="5" s="1"/>
  <c r="R301" i="5" s="1"/>
  <c r="E1765" i="5"/>
  <c r="Q198" i="5" s="1"/>
  <c r="R198" i="5" s="1"/>
  <c r="E1766" i="5"/>
  <c r="Q197" i="5" s="1"/>
  <c r="R197" i="5" s="1"/>
  <c r="G1861" i="5"/>
  <c r="G1862" i="5"/>
  <c r="E1957" i="5"/>
  <c r="Q6" i="5" s="1"/>
  <c r="R6" i="5" s="1"/>
  <c r="E1958" i="5"/>
  <c r="Q5" i="5" s="1"/>
  <c r="R5" i="5" s="1"/>
  <c r="E183" i="5"/>
  <c r="Q1775" i="5" s="1"/>
  <c r="R1775" i="5" s="1"/>
  <c r="G134" i="5"/>
  <c r="E335" i="5"/>
  <c r="Q1623" i="5" s="1"/>
  <c r="R1623" i="5" s="1"/>
  <c r="E367" i="5"/>
  <c r="Q1591" i="5" s="1"/>
  <c r="R1591" i="5" s="1"/>
  <c r="E399" i="5"/>
  <c r="Q1559" i="5" s="1"/>
  <c r="R1559" i="5" s="1"/>
  <c r="E431" i="5"/>
  <c r="Q1527" i="5" s="1"/>
  <c r="R1527" i="5" s="1"/>
  <c r="E463" i="5"/>
  <c r="Q1495" i="5" s="1"/>
  <c r="R1495" i="5" s="1"/>
  <c r="E495" i="5"/>
  <c r="Q1463" i="5" s="1"/>
  <c r="R1463" i="5" s="1"/>
  <c r="E528" i="5"/>
  <c r="Q1430" i="5" s="1"/>
  <c r="R1430" i="5" s="1"/>
  <c r="G575" i="5"/>
  <c r="E607" i="5"/>
  <c r="Q1351" i="5" s="1"/>
  <c r="R1351" i="5" s="1"/>
  <c r="G655" i="5"/>
  <c r="G687" i="5"/>
  <c r="G735" i="5"/>
  <c r="E768" i="5"/>
  <c r="Q1190" i="5" s="1"/>
  <c r="R1190" i="5" s="1"/>
  <c r="G815" i="5"/>
  <c r="E848" i="5"/>
  <c r="Q1110" i="5" s="1"/>
  <c r="R1110" i="5" s="1"/>
  <c r="E879" i="5"/>
  <c r="Q1079" i="5" s="1"/>
  <c r="R1079" i="5" s="1"/>
  <c r="E928" i="5"/>
  <c r="Q1035" i="5" s="1"/>
  <c r="R1035" i="5" s="1"/>
  <c r="E976" i="5"/>
  <c r="Q987" i="5" s="1"/>
  <c r="R987" i="5" s="1"/>
  <c r="E1008" i="5"/>
  <c r="Q955" i="5" s="1"/>
  <c r="R955" i="5" s="1"/>
  <c r="G1055" i="5"/>
  <c r="E1088" i="5"/>
  <c r="Q875" i="5" s="1"/>
  <c r="R875" i="5" s="1"/>
  <c r="E1119" i="5"/>
  <c r="Q844" i="5" s="1"/>
  <c r="R844" i="5" s="1"/>
  <c r="G1167" i="5"/>
  <c r="G1200" i="5"/>
  <c r="E1232" i="5"/>
  <c r="Q731" i="5" s="1"/>
  <c r="R731" i="5" s="1"/>
  <c r="E1263" i="5"/>
  <c r="Q700" i="5" s="1"/>
  <c r="R700" i="5" s="1"/>
  <c r="E1262" i="5"/>
  <c r="Q701" i="5" s="1"/>
  <c r="R701" i="5" s="1"/>
  <c r="E1311" i="5"/>
  <c r="Q652" i="5" s="1"/>
  <c r="R652" i="5" s="1"/>
  <c r="G1359" i="5"/>
  <c r="G1392" i="5"/>
  <c r="E1423" i="5"/>
  <c r="Q540" i="5" s="1"/>
  <c r="R540" i="5" s="1"/>
  <c r="G1472" i="5"/>
  <c r="E1503" i="5"/>
  <c r="Q460" i="5" s="1"/>
  <c r="R460" i="5" s="1"/>
  <c r="E1535" i="5"/>
  <c r="Q428" i="5" s="1"/>
  <c r="R428" i="5" s="1"/>
  <c r="G1583" i="5"/>
  <c r="G1616" i="5"/>
  <c r="E1648" i="5"/>
  <c r="Q315" i="5" s="1"/>
  <c r="R315" i="5" s="1"/>
  <c r="G1696" i="5"/>
  <c r="E1727" i="5"/>
  <c r="Q236" i="5" s="1"/>
  <c r="R236" i="5" s="1"/>
  <c r="G1775" i="5"/>
  <c r="G1808" i="5"/>
  <c r="E1838" i="5"/>
  <c r="Q125" i="5" s="1"/>
  <c r="R125" i="5" s="1"/>
  <c r="E1839" i="5"/>
  <c r="Q124" i="5" s="1"/>
  <c r="R124" i="5" s="1"/>
  <c r="E1872" i="5"/>
  <c r="Q91" i="5" s="1"/>
  <c r="R91" i="5" s="1"/>
  <c r="G1920" i="5"/>
  <c r="E1952" i="5"/>
  <c r="Q11" i="5" s="1"/>
  <c r="R11" i="5" s="1"/>
  <c r="E1529" i="5"/>
  <c r="Q434" i="5" s="1"/>
  <c r="R434" i="5" s="1"/>
  <c r="G465" i="5"/>
  <c r="G862" i="5"/>
  <c r="G861" i="5"/>
  <c r="G1207" i="5"/>
  <c r="G1814" i="5"/>
  <c r="E273" i="5"/>
  <c r="Q1685" i="5" s="1"/>
  <c r="R1685" i="5" s="1"/>
  <c r="E321" i="5"/>
  <c r="Q1637" i="5" s="1"/>
  <c r="R1637" i="5" s="1"/>
  <c r="G369" i="5"/>
  <c r="E409" i="5"/>
  <c r="Q1549" i="5" s="1"/>
  <c r="R1549" i="5" s="1"/>
  <c r="G497" i="5"/>
  <c r="E537" i="5"/>
  <c r="Q1421" i="5" s="1"/>
  <c r="R1421" i="5" s="1"/>
  <c r="G633" i="5"/>
  <c r="E729" i="5"/>
  <c r="Q1229" i="5" s="1"/>
  <c r="R1229" i="5" s="1"/>
  <c r="E769" i="5"/>
  <c r="Q1189" i="5" s="1"/>
  <c r="R1189" i="5" s="1"/>
  <c r="E889" i="5"/>
  <c r="Q1069" i="5" s="1"/>
  <c r="R1069" i="5" s="1"/>
  <c r="G953" i="5"/>
  <c r="E993" i="5"/>
  <c r="Q970" i="5" s="1"/>
  <c r="R970" i="5" s="1"/>
  <c r="G1049" i="5"/>
  <c r="E1113" i="5"/>
  <c r="Q850" i="5" s="1"/>
  <c r="R850" i="5" s="1"/>
  <c r="E1153" i="5"/>
  <c r="Q810" i="5" s="1"/>
  <c r="R810" i="5" s="1"/>
  <c r="E1185" i="5"/>
  <c r="Q778" i="5" s="1"/>
  <c r="R778" i="5" s="1"/>
  <c r="E1225" i="5"/>
  <c r="Q738" i="5" s="1"/>
  <c r="R738" i="5" s="1"/>
  <c r="E1257" i="5"/>
  <c r="Q706" i="5" s="1"/>
  <c r="R706" i="5" s="1"/>
  <c r="E1289" i="5"/>
  <c r="Q674" i="5" s="1"/>
  <c r="R674" i="5" s="1"/>
  <c r="E1321" i="5"/>
  <c r="Q642" i="5" s="1"/>
  <c r="R642" i="5" s="1"/>
  <c r="E1353" i="5"/>
  <c r="Q610" i="5" s="1"/>
  <c r="R610" i="5" s="1"/>
  <c r="E1385" i="5"/>
  <c r="Q578" i="5" s="1"/>
  <c r="R578" i="5" s="1"/>
  <c r="E1417" i="5"/>
  <c r="Q546" i="5" s="1"/>
  <c r="R546" i="5" s="1"/>
  <c r="E1449" i="5"/>
  <c r="Q514" i="5" s="1"/>
  <c r="R514" i="5" s="1"/>
  <c r="E1481" i="5"/>
  <c r="Q482" i="5" s="1"/>
  <c r="R482" i="5" s="1"/>
  <c r="E1521" i="5"/>
  <c r="Q442" i="5" s="1"/>
  <c r="R442" i="5" s="1"/>
  <c r="E1561" i="5"/>
  <c r="Q402" i="5" s="1"/>
  <c r="R402" i="5" s="1"/>
  <c r="G1593" i="5"/>
  <c r="E1633" i="5"/>
  <c r="Q330" i="5" s="1"/>
  <c r="R330" i="5" s="1"/>
  <c r="E1673" i="5"/>
  <c r="Q290" i="5" s="1"/>
  <c r="R290" i="5" s="1"/>
  <c r="E1705" i="5"/>
  <c r="Q258" i="5" s="1"/>
  <c r="R258" i="5" s="1"/>
  <c r="G1745" i="5"/>
  <c r="E1785" i="5"/>
  <c r="Q178" i="5" s="1"/>
  <c r="R178" i="5" s="1"/>
  <c r="E1817" i="5"/>
  <c r="Q146" i="5" s="1"/>
  <c r="R146" i="5" s="1"/>
  <c r="E1857" i="5"/>
  <c r="Q106" i="5" s="1"/>
  <c r="R106" i="5" s="1"/>
  <c r="E1889" i="5"/>
  <c r="Q74" i="5" s="1"/>
  <c r="R74" i="5" s="1"/>
  <c r="E1929" i="5"/>
  <c r="Q34" i="5" s="1"/>
  <c r="R34" i="5" s="1"/>
  <c r="E1961" i="5"/>
  <c r="E2009" i="5"/>
  <c r="E1001" i="5"/>
  <c r="Q962" i="5" s="1"/>
  <c r="R962" i="5" s="1"/>
  <c r="G366" i="5"/>
  <c r="E1528" i="5"/>
  <c r="Q435" i="5" s="1"/>
  <c r="R435" i="5" s="1"/>
  <c r="G1183" i="5"/>
  <c r="G1941" i="5"/>
  <c r="G141" i="5"/>
  <c r="G1655" i="5"/>
  <c r="G1191" i="5"/>
  <c r="G1895" i="5"/>
  <c r="G2024" i="5"/>
  <c r="G64" i="5"/>
  <c r="G816" i="5"/>
  <c r="G1590" i="5"/>
  <c r="G1709" i="5"/>
  <c r="G1973" i="5"/>
  <c r="E773" i="5"/>
  <c r="Q1185" i="5" s="1"/>
  <c r="R1185" i="5" s="1"/>
  <c r="E1494" i="5"/>
  <c r="Q469" i="5" s="1"/>
  <c r="R469" i="5" s="1"/>
  <c r="G1951" i="5"/>
  <c r="G1975" i="5"/>
  <c r="E2016" i="5"/>
  <c r="E1831" i="5"/>
  <c r="Q132" i="5" s="1"/>
  <c r="R132" i="5" s="1"/>
  <c r="G1718" i="5"/>
  <c r="E616" i="5"/>
  <c r="Q1342" i="5" s="1"/>
  <c r="R1342" i="5" s="1"/>
  <c r="E1984" i="5"/>
  <c r="G917" i="5"/>
  <c r="G113" i="5"/>
  <c r="G773" i="5"/>
  <c r="G426" i="5"/>
  <c r="E554" i="5"/>
  <c r="Q1404" i="5" s="1"/>
  <c r="R1404" i="5" s="1"/>
  <c r="G713" i="5"/>
  <c r="G714" i="5"/>
  <c r="G842" i="5"/>
  <c r="G970" i="5"/>
  <c r="G1098" i="5"/>
  <c r="G1097" i="5"/>
  <c r="E1354" i="5"/>
  <c r="Q609" i="5" s="1"/>
  <c r="R609" i="5" s="1"/>
  <c r="E1482" i="5"/>
  <c r="Q481" i="5" s="1"/>
  <c r="R481" i="5" s="1"/>
  <c r="G1650" i="5"/>
  <c r="G1778" i="5"/>
  <c r="G1906" i="5"/>
  <c r="G2034" i="5"/>
  <c r="G1575" i="5"/>
  <c r="E74" i="5"/>
  <c r="Q1884" i="5" s="1"/>
  <c r="R1884" i="5" s="1"/>
  <c r="G194" i="5"/>
  <c r="G192" i="5"/>
  <c r="G193" i="5"/>
  <c r="G290" i="5"/>
  <c r="G410" i="5"/>
  <c r="G538" i="5"/>
  <c r="E666" i="5"/>
  <c r="Q1292" i="5" s="1"/>
  <c r="R1292" i="5" s="1"/>
  <c r="E794" i="5"/>
  <c r="Q1164" i="5" s="1"/>
  <c r="R1164" i="5" s="1"/>
  <c r="E922" i="5"/>
  <c r="Q1041" i="5" s="1"/>
  <c r="R1041" i="5" s="1"/>
  <c r="E1050" i="5"/>
  <c r="Q913" i="5" s="1"/>
  <c r="R913" i="5" s="1"/>
  <c r="E1210" i="5"/>
  <c r="Q753" i="5" s="1"/>
  <c r="R753" i="5" s="1"/>
  <c r="E1338" i="5"/>
  <c r="Q625" i="5" s="1"/>
  <c r="R625" i="5" s="1"/>
  <c r="E1466" i="5"/>
  <c r="Q497" i="5" s="1"/>
  <c r="R497" i="5" s="1"/>
  <c r="E1618" i="5"/>
  <c r="Q345" i="5" s="1"/>
  <c r="R345" i="5" s="1"/>
  <c r="E1730" i="5"/>
  <c r="Q233" i="5" s="1"/>
  <c r="R233" i="5" s="1"/>
  <c r="E1858" i="5"/>
  <c r="Q105" i="5" s="1"/>
  <c r="R105" i="5" s="1"/>
  <c r="E1986" i="5"/>
  <c r="G1578" i="5"/>
  <c r="G18" i="5"/>
  <c r="G114" i="5"/>
  <c r="E881" i="5"/>
  <c r="Q1077" i="5" s="1"/>
  <c r="R1077" i="5" s="1"/>
  <c r="E1010" i="5"/>
  <c r="Q953" i="5" s="1"/>
  <c r="R953" i="5" s="1"/>
  <c r="E1138" i="5"/>
  <c r="Q825" i="5" s="1"/>
  <c r="R825" i="5" s="1"/>
  <c r="E1266" i="5"/>
  <c r="Q697" i="5" s="1"/>
  <c r="R697" i="5" s="1"/>
  <c r="E1394" i="5"/>
  <c r="Q569" i="5" s="1"/>
  <c r="R569" i="5" s="1"/>
  <c r="E1522" i="5"/>
  <c r="Q441" i="5" s="1"/>
  <c r="R441" i="5" s="1"/>
  <c r="E1690" i="5"/>
  <c r="Q273" i="5" s="1"/>
  <c r="R273" i="5" s="1"/>
  <c r="E1818" i="5"/>
  <c r="Q145" i="5" s="1"/>
  <c r="R145" i="5" s="1"/>
  <c r="E1946" i="5"/>
  <c r="Q17" i="5" s="1"/>
  <c r="R17" i="5" s="1"/>
  <c r="G1119" i="5"/>
  <c r="G20" i="5"/>
  <c r="G76" i="5"/>
  <c r="G124" i="5"/>
  <c r="G172" i="5"/>
  <c r="G228" i="5"/>
  <c r="G284" i="5"/>
  <c r="G348" i="5"/>
  <c r="G412" i="5"/>
  <c r="G476" i="5"/>
  <c r="G540" i="5"/>
  <c r="G604" i="5"/>
  <c r="G668" i="5"/>
  <c r="G732" i="5"/>
  <c r="G796" i="5"/>
  <c r="E859" i="5"/>
  <c r="Q1099" i="5" s="1"/>
  <c r="R1099" i="5" s="1"/>
  <c r="G924" i="5"/>
  <c r="G988" i="5"/>
  <c r="G1052" i="5"/>
  <c r="G1116" i="5"/>
  <c r="G1180" i="5"/>
  <c r="G1244" i="5"/>
  <c r="G1308" i="5"/>
  <c r="G1372" i="5"/>
  <c r="E1436" i="5"/>
  <c r="Q527" i="5" s="1"/>
  <c r="R527" i="5" s="1"/>
  <c r="G1500" i="5"/>
  <c r="G1564" i="5"/>
  <c r="G1628" i="5"/>
  <c r="G1692" i="5"/>
  <c r="G1756" i="5"/>
  <c r="E1820" i="5"/>
  <c r="Q143" i="5" s="1"/>
  <c r="R143" i="5" s="1"/>
  <c r="G1884" i="5"/>
  <c r="G1948" i="5"/>
  <c r="G2012" i="5"/>
  <c r="G12" i="5"/>
  <c r="G60" i="5"/>
  <c r="G108" i="5"/>
  <c r="G156" i="5"/>
  <c r="E211" i="5"/>
  <c r="Q1747" i="5" s="1"/>
  <c r="R1747" i="5" s="1"/>
  <c r="G260" i="5"/>
  <c r="G324" i="5"/>
  <c r="G388" i="5"/>
  <c r="G452" i="5"/>
  <c r="G516" i="5"/>
  <c r="G580" i="5"/>
  <c r="G644" i="5"/>
  <c r="G708" i="5"/>
  <c r="G772" i="5"/>
  <c r="G836" i="5"/>
  <c r="G900" i="5"/>
  <c r="G964" i="5"/>
  <c r="E1028" i="5"/>
  <c r="Q935" i="5" s="1"/>
  <c r="R935" i="5" s="1"/>
  <c r="E1092" i="5"/>
  <c r="Q871" i="5" s="1"/>
  <c r="R871" i="5" s="1"/>
  <c r="G1156" i="5"/>
  <c r="G1220" i="5"/>
  <c r="G1284" i="5"/>
  <c r="G1347" i="5"/>
  <c r="G1411" i="5"/>
  <c r="G1475" i="5"/>
  <c r="G1539" i="5"/>
  <c r="G1603" i="5"/>
  <c r="G1667" i="5"/>
  <c r="G1731" i="5"/>
  <c r="G1795" i="5"/>
  <c r="G1859" i="5"/>
  <c r="G1923" i="5"/>
  <c r="G1988" i="5"/>
  <c r="G28" i="5"/>
  <c r="G68" i="5"/>
  <c r="G116" i="5"/>
  <c r="G164" i="5"/>
  <c r="G220" i="5"/>
  <c r="G276" i="5"/>
  <c r="G340" i="5"/>
  <c r="G404" i="5"/>
  <c r="G468" i="5"/>
  <c r="G532" i="5"/>
  <c r="G596" i="5"/>
  <c r="G660" i="5"/>
  <c r="G724" i="5"/>
  <c r="G788" i="5"/>
  <c r="G852" i="5"/>
  <c r="G850" i="5"/>
  <c r="G849" i="5"/>
  <c r="G916" i="5"/>
  <c r="G980" i="5"/>
  <c r="G1044" i="5"/>
  <c r="G1108" i="5"/>
  <c r="G1172" i="5"/>
  <c r="G1235" i="5"/>
  <c r="G1300" i="5"/>
  <c r="G1363" i="5"/>
  <c r="G1428" i="5"/>
  <c r="G1491" i="5"/>
  <c r="G1556" i="5"/>
  <c r="G1619" i="5"/>
  <c r="G1684" i="5"/>
  <c r="G1747" i="5"/>
  <c r="G1811" i="5"/>
  <c r="G1875" i="5"/>
  <c r="G1940" i="5"/>
  <c r="G2003" i="5"/>
  <c r="G1402" i="5"/>
  <c r="E1634" i="5"/>
  <c r="Q329" i="5" s="1"/>
  <c r="R329" i="5" s="1"/>
  <c r="E1762" i="5"/>
  <c r="Q201" i="5" s="1"/>
  <c r="R201" i="5" s="1"/>
  <c r="E1890" i="5"/>
  <c r="Q73" i="5" s="1"/>
  <c r="R73" i="5" s="1"/>
  <c r="E2018" i="5"/>
  <c r="G106" i="5"/>
  <c r="G202" i="5"/>
  <c r="E306" i="5"/>
  <c r="Q1652" i="5" s="1"/>
  <c r="R1652" i="5" s="1"/>
  <c r="E418" i="5"/>
  <c r="Q1540" i="5" s="1"/>
  <c r="R1540" i="5" s="1"/>
  <c r="E546" i="5"/>
  <c r="Q1412" i="5" s="1"/>
  <c r="R1412" i="5" s="1"/>
  <c r="E674" i="5"/>
  <c r="Q1284" i="5" s="1"/>
  <c r="R1284" i="5" s="1"/>
  <c r="E802" i="5"/>
  <c r="Q1156" i="5" s="1"/>
  <c r="R1156" i="5" s="1"/>
  <c r="E930" i="5"/>
  <c r="Q1033" i="5" s="1"/>
  <c r="R1033" i="5" s="1"/>
  <c r="E929" i="5"/>
  <c r="Q1034" i="5" s="1"/>
  <c r="R1034" i="5" s="1"/>
  <c r="E1058" i="5"/>
  <c r="Q905" i="5" s="1"/>
  <c r="R905" i="5" s="1"/>
  <c r="E1186" i="5"/>
  <c r="Q777" i="5" s="1"/>
  <c r="R777" i="5" s="1"/>
  <c r="E1314" i="5"/>
  <c r="Q649" i="5" s="1"/>
  <c r="R649" i="5" s="1"/>
  <c r="E1474" i="5"/>
  <c r="Q489" i="5" s="1"/>
  <c r="R489" i="5" s="1"/>
  <c r="E1602" i="5"/>
  <c r="Q361" i="5" s="1"/>
  <c r="R361" i="5" s="1"/>
  <c r="E1706" i="5"/>
  <c r="Q257" i="5" s="1"/>
  <c r="R257" i="5" s="1"/>
  <c r="E1834" i="5"/>
  <c r="Q129" i="5" s="1"/>
  <c r="R129" i="5" s="1"/>
  <c r="E1994" i="5"/>
  <c r="G66" i="5"/>
  <c r="E258" i="5"/>
  <c r="Q1700" i="5" s="1"/>
  <c r="R1700" i="5" s="1"/>
  <c r="E370" i="5"/>
  <c r="Q1588" i="5" s="1"/>
  <c r="R1588" i="5" s="1"/>
  <c r="E498" i="5"/>
  <c r="Q1460" i="5" s="1"/>
  <c r="R1460" i="5" s="1"/>
  <c r="E626" i="5"/>
  <c r="Q1332" i="5" s="1"/>
  <c r="R1332" i="5" s="1"/>
  <c r="E754" i="5"/>
  <c r="Q1204" i="5" s="1"/>
  <c r="R1204" i="5" s="1"/>
  <c r="G914" i="5"/>
  <c r="E1042" i="5"/>
  <c r="Q921" i="5" s="1"/>
  <c r="R921" i="5" s="1"/>
  <c r="E1170" i="5"/>
  <c r="Q793" i="5" s="1"/>
  <c r="R793" i="5" s="1"/>
  <c r="E1298" i="5"/>
  <c r="Q665" i="5" s="1"/>
  <c r="R665" i="5" s="1"/>
  <c r="E1426" i="5"/>
  <c r="Q537" i="5" s="1"/>
  <c r="R537" i="5" s="1"/>
  <c r="E1554" i="5"/>
  <c r="Q409" i="5" s="1"/>
  <c r="R409" i="5" s="1"/>
  <c r="E1722" i="5"/>
  <c r="Q241" i="5" s="1"/>
  <c r="R241" i="5" s="1"/>
  <c r="E1850" i="5"/>
  <c r="Q113" i="5" s="1"/>
  <c r="R113" i="5" s="1"/>
  <c r="E1978" i="5"/>
  <c r="G267" i="5"/>
  <c r="G331" i="5"/>
  <c r="G395" i="5"/>
  <c r="G459" i="5"/>
  <c r="G523" i="5"/>
  <c r="G587" i="5"/>
  <c r="G651" i="5"/>
  <c r="G715" i="5"/>
  <c r="G779" i="5"/>
  <c r="G843" i="5"/>
  <c r="G907" i="5"/>
  <c r="G971" i="5"/>
  <c r="E1035" i="5"/>
  <c r="Q928" i="5" s="1"/>
  <c r="R928" i="5" s="1"/>
  <c r="G1099" i="5"/>
  <c r="G1163" i="5"/>
  <c r="E1227" i="5"/>
  <c r="Q736" i="5" s="1"/>
  <c r="R736" i="5" s="1"/>
  <c r="E1292" i="5"/>
  <c r="Q671" i="5" s="1"/>
  <c r="R671" i="5" s="1"/>
  <c r="E1356" i="5"/>
  <c r="Q607" i="5" s="1"/>
  <c r="R607" i="5" s="1"/>
  <c r="E1420" i="5"/>
  <c r="Q543" i="5" s="1"/>
  <c r="R543" i="5" s="1"/>
  <c r="E1484" i="5"/>
  <c r="Q479" i="5" s="1"/>
  <c r="R479" i="5" s="1"/>
  <c r="E1548" i="5"/>
  <c r="Q415" i="5" s="1"/>
  <c r="R415" i="5" s="1"/>
  <c r="E1612" i="5"/>
  <c r="Q351" i="5" s="1"/>
  <c r="R351" i="5" s="1"/>
  <c r="E1676" i="5"/>
  <c r="Q287" i="5" s="1"/>
  <c r="R287" i="5" s="1"/>
  <c r="E1740" i="5"/>
  <c r="Q223" i="5" s="1"/>
  <c r="R223" i="5" s="1"/>
  <c r="E1804" i="5"/>
  <c r="Q159" i="5" s="1"/>
  <c r="R159" i="5" s="1"/>
  <c r="E1867" i="5"/>
  <c r="Q96" i="5" s="1"/>
  <c r="R96" i="5" s="1"/>
  <c r="E1931" i="5"/>
  <c r="Q32" i="5" s="1"/>
  <c r="R32" i="5" s="1"/>
  <c r="E1995" i="5"/>
  <c r="E19" i="5"/>
  <c r="Q1939" i="5" s="1"/>
  <c r="R1939" i="5" s="1"/>
  <c r="E75" i="5"/>
  <c r="Q1883" i="5" s="1"/>
  <c r="R1883" i="5" s="1"/>
  <c r="E123" i="5"/>
  <c r="Q1835" i="5" s="1"/>
  <c r="R1835" i="5" s="1"/>
  <c r="G171" i="5"/>
  <c r="E227" i="5"/>
  <c r="Q1731" i="5" s="1"/>
  <c r="R1731" i="5" s="1"/>
  <c r="E283" i="5"/>
  <c r="Q1675" i="5" s="1"/>
  <c r="R1675" i="5" s="1"/>
  <c r="E347" i="5"/>
  <c r="Q1611" i="5" s="1"/>
  <c r="R1611" i="5" s="1"/>
  <c r="E411" i="5"/>
  <c r="Q1547" i="5" s="1"/>
  <c r="R1547" i="5" s="1"/>
  <c r="E475" i="5"/>
  <c r="Q1483" i="5" s="1"/>
  <c r="R1483" i="5" s="1"/>
  <c r="E539" i="5"/>
  <c r="Q1419" i="5" s="1"/>
  <c r="R1419" i="5" s="1"/>
  <c r="E603" i="5"/>
  <c r="Q1355" i="5" s="1"/>
  <c r="R1355" i="5" s="1"/>
  <c r="E667" i="5"/>
  <c r="Q1291" i="5" s="1"/>
  <c r="R1291" i="5" s="1"/>
  <c r="G731" i="5"/>
  <c r="E795" i="5"/>
  <c r="Q1163" i="5" s="1"/>
  <c r="R1163" i="5" s="1"/>
  <c r="G859" i="5"/>
  <c r="E923" i="5"/>
  <c r="Q1040" i="5" s="1"/>
  <c r="R1040" i="5" s="1"/>
  <c r="E988" i="5"/>
  <c r="Q975" i="5" s="1"/>
  <c r="R975" i="5" s="1"/>
  <c r="G1051" i="5"/>
  <c r="E1116" i="5"/>
  <c r="Q847" i="5" s="1"/>
  <c r="R847" i="5" s="1"/>
  <c r="E1180" i="5"/>
  <c r="Q783" i="5" s="1"/>
  <c r="R783" i="5" s="1"/>
  <c r="E1244" i="5"/>
  <c r="Q719" i="5" s="1"/>
  <c r="R719" i="5" s="1"/>
  <c r="E1308" i="5"/>
  <c r="Q655" i="5" s="1"/>
  <c r="R655" i="5" s="1"/>
  <c r="E1372" i="5"/>
  <c r="Q591" i="5" s="1"/>
  <c r="R591" i="5" s="1"/>
  <c r="G1435" i="5"/>
  <c r="E1500" i="5"/>
  <c r="Q463" i="5" s="1"/>
  <c r="R463" i="5" s="1"/>
  <c r="G1563" i="5"/>
  <c r="E1628" i="5"/>
  <c r="Q335" i="5" s="1"/>
  <c r="R335" i="5" s="1"/>
  <c r="E1692" i="5"/>
  <c r="Q271" i="5" s="1"/>
  <c r="R271" i="5" s="1"/>
  <c r="E1756" i="5"/>
  <c r="Q207" i="5" s="1"/>
  <c r="R207" i="5" s="1"/>
  <c r="G1819" i="5"/>
  <c r="E1884" i="5"/>
  <c r="Q79" i="5" s="1"/>
  <c r="R79" i="5" s="1"/>
  <c r="E1948" i="5"/>
  <c r="Q15" i="5" s="1"/>
  <c r="R15" i="5" s="1"/>
  <c r="E2012" i="5"/>
  <c r="G35" i="5"/>
  <c r="G83" i="5"/>
  <c r="G131" i="5"/>
  <c r="G179" i="5"/>
  <c r="G235" i="5"/>
  <c r="G291" i="5"/>
  <c r="G355" i="5"/>
  <c r="G419" i="5"/>
  <c r="G483" i="5"/>
  <c r="G548" i="5"/>
  <c r="G611" i="5"/>
  <c r="G675" i="5"/>
  <c r="G739" i="5"/>
  <c r="G803" i="5"/>
  <c r="G867" i="5"/>
  <c r="G931" i="5"/>
  <c r="G995" i="5"/>
  <c r="G1059" i="5"/>
  <c r="G1124" i="5"/>
  <c r="E1187" i="5"/>
  <c r="Q776" i="5" s="1"/>
  <c r="R776" i="5" s="1"/>
  <c r="G1251" i="5"/>
  <c r="E1316" i="5"/>
  <c r="Q647" i="5" s="1"/>
  <c r="R647" i="5" s="1"/>
  <c r="E1380" i="5"/>
  <c r="Q583" i="5" s="1"/>
  <c r="R583" i="5" s="1"/>
  <c r="E1444" i="5"/>
  <c r="Q519" i="5" s="1"/>
  <c r="R519" i="5" s="1"/>
  <c r="E1508" i="5"/>
  <c r="Q455" i="5" s="1"/>
  <c r="R455" i="5" s="1"/>
  <c r="E1572" i="5"/>
  <c r="Q391" i="5" s="1"/>
  <c r="R391" i="5" s="1"/>
  <c r="E1636" i="5"/>
  <c r="Q327" i="5" s="1"/>
  <c r="R327" i="5" s="1"/>
  <c r="E1700" i="5"/>
  <c r="Q263" i="5" s="1"/>
  <c r="R263" i="5" s="1"/>
  <c r="E1764" i="5"/>
  <c r="Q199" i="5" s="1"/>
  <c r="R199" i="5" s="1"/>
  <c r="E1828" i="5"/>
  <c r="Q135" i="5" s="1"/>
  <c r="R135" i="5" s="1"/>
  <c r="E1892" i="5"/>
  <c r="Q71" i="5" s="1"/>
  <c r="R71" i="5" s="1"/>
  <c r="E1956" i="5"/>
  <c r="Q7" i="5" s="1"/>
  <c r="R7" i="5" s="1"/>
  <c r="E2020" i="5"/>
  <c r="E43" i="5"/>
  <c r="Q1915" i="5" s="1"/>
  <c r="R1915" i="5" s="1"/>
  <c r="G92" i="5"/>
  <c r="G140" i="5"/>
  <c r="E187" i="5"/>
  <c r="Q1771" i="5" s="1"/>
  <c r="R1771" i="5" s="1"/>
  <c r="G244" i="5"/>
  <c r="G308" i="5"/>
  <c r="G372" i="5"/>
  <c r="G436" i="5"/>
  <c r="G500" i="5"/>
  <c r="E564" i="5"/>
  <c r="Q1394" i="5" s="1"/>
  <c r="R1394" i="5" s="1"/>
  <c r="G628" i="5"/>
  <c r="G692" i="5"/>
  <c r="G756" i="5"/>
  <c r="G820" i="5"/>
  <c r="G884" i="5"/>
  <c r="G948" i="5"/>
  <c r="G1012" i="5"/>
  <c r="G1076" i="5"/>
  <c r="G1140" i="5"/>
  <c r="G1204" i="5"/>
  <c r="G1268" i="5"/>
  <c r="G1332" i="5"/>
  <c r="G1396" i="5"/>
  <c r="G1460" i="5"/>
  <c r="G1523" i="5"/>
  <c r="G1588" i="5"/>
  <c r="G1652" i="5"/>
  <c r="G1716" i="5"/>
  <c r="G1779" i="5"/>
  <c r="G1844" i="5"/>
  <c r="G1908" i="5"/>
  <c r="G1972" i="5"/>
  <c r="G2036" i="5"/>
  <c r="G50" i="5"/>
  <c r="G48" i="5"/>
  <c r="G49" i="5"/>
  <c r="E146" i="5"/>
  <c r="Q1812" i="5" s="1"/>
  <c r="R1812" i="5" s="1"/>
  <c r="E242" i="5"/>
  <c r="Q1716" i="5" s="1"/>
  <c r="R1716" i="5" s="1"/>
  <c r="E346" i="5"/>
  <c r="Q1612" i="5" s="1"/>
  <c r="R1612" i="5" s="1"/>
  <c r="E474" i="5"/>
  <c r="Q1484" i="5" s="1"/>
  <c r="R1484" i="5" s="1"/>
  <c r="E602" i="5"/>
  <c r="Q1356" i="5" s="1"/>
  <c r="R1356" i="5" s="1"/>
  <c r="G762" i="5"/>
  <c r="G890" i="5"/>
  <c r="G1018" i="5"/>
  <c r="E1274" i="5"/>
  <c r="Q689" i="5" s="1"/>
  <c r="R689" i="5" s="1"/>
  <c r="E1402" i="5"/>
  <c r="Q561" i="5" s="1"/>
  <c r="R561" i="5" s="1"/>
  <c r="G1562" i="5"/>
  <c r="G1666" i="5"/>
  <c r="G1794" i="5"/>
  <c r="G1922" i="5"/>
  <c r="G7" i="5"/>
  <c r="G9" i="5"/>
  <c r="G10" i="5"/>
  <c r="G8" i="5"/>
  <c r="E106" i="5"/>
  <c r="Q1852" i="5" s="1"/>
  <c r="R1852" i="5" s="1"/>
  <c r="E202" i="5"/>
  <c r="Q1756" i="5" s="1"/>
  <c r="R1756" i="5" s="1"/>
  <c r="G329" i="5"/>
  <c r="G330" i="5"/>
  <c r="G450" i="5"/>
  <c r="G449" i="5"/>
  <c r="G578" i="5"/>
  <c r="G706" i="5"/>
  <c r="G705" i="5"/>
  <c r="G834" i="5"/>
  <c r="G962" i="5"/>
  <c r="G1090" i="5"/>
  <c r="G1089" i="5"/>
  <c r="G1218" i="5"/>
  <c r="G1346" i="5"/>
  <c r="G1506" i="5"/>
  <c r="G1626" i="5"/>
  <c r="G1738" i="5"/>
  <c r="G1866" i="5"/>
  <c r="G2026" i="5"/>
  <c r="E66" i="5"/>
  <c r="Q1892" i="5" s="1"/>
  <c r="R1892" i="5" s="1"/>
  <c r="G184" i="5"/>
  <c r="G186" i="5"/>
  <c r="G185" i="5"/>
  <c r="G282" i="5"/>
  <c r="G402" i="5"/>
  <c r="G401" i="5"/>
  <c r="G530" i="5"/>
  <c r="G529" i="5"/>
  <c r="G658" i="5"/>
  <c r="G786" i="5"/>
  <c r="E914" i="5"/>
  <c r="Q1049" i="5" s="1"/>
  <c r="R1049" i="5" s="1"/>
  <c r="G1074" i="5"/>
  <c r="G1202" i="5"/>
  <c r="G1330" i="5"/>
  <c r="G1458" i="5"/>
  <c r="G1586" i="5"/>
  <c r="G1754" i="5"/>
  <c r="G1882" i="5"/>
  <c r="E267" i="5"/>
  <c r="Q1691" i="5" s="1"/>
  <c r="R1691" i="5" s="1"/>
  <c r="E331" i="5"/>
  <c r="Q1627" i="5" s="1"/>
  <c r="R1627" i="5" s="1"/>
  <c r="E395" i="5"/>
  <c r="Q1563" i="5" s="1"/>
  <c r="R1563" i="5" s="1"/>
  <c r="E459" i="5"/>
  <c r="Q1499" i="5" s="1"/>
  <c r="R1499" i="5" s="1"/>
  <c r="E524" i="5"/>
  <c r="Q1434" i="5" s="1"/>
  <c r="R1434" i="5" s="1"/>
  <c r="E588" i="5"/>
  <c r="Q1370" i="5" s="1"/>
  <c r="R1370" i="5" s="1"/>
  <c r="E652" i="5"/>
  <c r="Q1306" i="5" s="1"/>
  <c r="R1306" i="5" s="1"/>
  <c r="E716" i="5"/>
  <c r="Q1242" i="5" s="1"/>
  <c r="R1242" i="5" s="1"/>
  <c r="E780" i="5"/>
  <c r="Q1178" i="5" s="1"/>
  <c r="R1178" i="5" s="1"/>
  <c r="E844" i="5"/>
  <c r="Q1114" i="5" s="1"/>
  <c r="R1114" i="5" s="1"/>
  <c r="E908" i="5"/>
  <c r="Q1055" i="5" s="1"/>
  <c r="R1055" i="5" s="1"/>
  <c r="E972" i="5"/>
  <c r="Q991" i="5" s="1"/>
  <c r="R991" i="5" s="1"/>
  <c r="G1035" i="5"/>
  <c r="E1099" i="5"/>
  <c r="Q864" i="5" s="1"/>
  <c r="R864" i="5" s="1"/>
  <c r="E1163" i="5"/>
  <c r="Q800" i="5" s="1"/>
  <c r="R800" i="5" s="1"/>
  <c r="E1228" i="5"/>
  <c r="Q735" i="5" s="1"/>
  <c r="R735" i="5" s="1"/>
  <c r="E1291" i="5"/>
  <c r="Q672" i="5" s="1"/>
  <c r="R672" i="5" s="1"/>
  <c r="E1355" i="5"/>
  <c r="Q608" i="5" s="1"/>
  <c r="R608" i="5" s="1"/>
  <c r="E1419" i="5"/>
  <c r="Q544" i="5" s="1"/>
  <c r="R544" i="5" s="1"/>
  <c r="E1483" i="5"/>
  <c r="Q480" i="5" s="1"/>
  <c r="R480" i="5" s="1"/>
  <c r="E1547" i="5"/>
  <c r="Q416" i="5" s="1"/>
  <c r="R416" i="5" s="1"/>
  <c r="E1611" i="5"/>
  <c r="Q352" i="5" s="1"/>
  <c r="R352" i="5" s="1"/>
  <c r="E1675" i="5"/>
  <c r="Q288" i="5" s="1"/>
  <c r="R288" i="5" s="1"/>
  <c r="E1739" i="5"/>
  <c r="Q224" i="5" s="1"/>
  <c r="R224" i="5" s="1"/>
  <c r="E1803" i="5"/>
  <c r="Q160" i="5" s="1"/>
  <c r="R160" i="5" s="1"/>
  <c r="G1900" i="5"/>
  <c r="E1964" i="5"/>
  <c r="G2027" i="5"/>
  <c r="E20" i="5"/>
  <c r="Q1938" i="5" s="1"/>
  <c r="R1938" i="5" s="1"/>
  <c r="E76" i="5"/>
  <c r="Q1882" i="5" s="1"/>
  <c r="R1882" i="5" s="1"/>
  <c r="E124" i="5"/>
  <c r="Q1834" i="5" s="1"/>
  <c r="R1834" i="5" s="1"/>
  <c r="E172" i="5"/>
  <c r="Q1786" i="5" s="1"/>
  <c r="R1786" i="5" s="1"/>
  <c r="E228" i="5"/>
  <c r="Q1730" i="5" s="1"/>
  <c r="R1730" i="5" s="1"/>
  <c r="E284" i="5"/>
  <c r="Q1674" i="5" s="1"/>
  <c r="R1674" i="5" s="1"/>
  <c r="E348" i="5"/>
  <c r="Q1610" i="5" s="1"/>
  <c r="R1610" i="5" s="1"/>
  <c r="E412" i="5"/>
  <c r="Q1546" i="5" s="1"/>
  <c r="R1546" i="5" s="1"/>
  <c r="E476" i="5"/>
  <c r="Q1482" i="5" s="1"/>
  <c r="R1482" i="5" s="1"/>
  <c r="E540" i="5"/>
  <c r="Q1418" i="5" s="1"/>
  <c r="R1418" i="5" s="1"/>
  <c r="E604" i="5"/>
  <c r="Q1354" i="5" s="1"/>
  <c r="R1354" i="5" s="1"/>
  <c r="E668" i="5"/>
  <c r="Q1290" i="5" s="1"/>
  <c r="R1290" i="5" s="1"/>
  <c r="E732" i="5"/>
  <c r="Q1226" i="5" s="1"/>
  <c r="R1226" i="5" s="1"/>
  <c r="E796" i="5"/>
  <c r="Q1162" i="5" s="1"/>
  <c r="R1162" i="5" s="1"/>
  <c r="E860" i="5"/>
  <c r="Q1098" i="5" s="1"/>
  <c r="R1098" i="5" s="1"/>
  <c r="E924" i="5"/>
  <c r="Q1039" i="5" s="1"/>
  <c r="R1039" i="5" s="1"/>
  <c r="E987" i="5"/>
  <c r="Q976" i="5" s="1"/>
  <c r="R976" i="5" s="1"/>
  <c r="E1051" i="5"/>
  <c r="Q912" i="5" s="1"/>
  <c r="R912" i="5" s="1"/>
  <c r="E1115" i="5"/>
  <c r="Q848" i="5" s="1"/>
  <c r="R848" i="5" s="1"/>
  <c r="E1179" i="5"/>
  <c r="Q784" i="5" s="1"/>
  <c r="R784" i="5" s="1"/>
  <c r="E1243" i="5"/>
  <c r="Q720" i="5" s="1"/>
  <c r="R720" i="5" s="1"/>
  <c r="E1307" i="5"/>
  <c r="Q656" i="5" s="1"/>
  <c r="R656" i="5" s="1"/>
  <c r="E1371" i="5"/>
  <c r="Q592" i="5" s="1"/>
  <c r="R592" i="5" s="1"/>
  <c r="E1435" i="5"/>
  <c r="Q528" i="5" s="1"/>
  <c r="R528" i="5" s="1"/>
  <c r="E1499" i="5"/>
  <c r="Q464" i="5" s="1"/>
  <c r="R464" i="5" s="1"/>
  <c r="E1563" i="5"/>
  <c r="Q400" i="5" s="1"/>
  <c r="R400" i="5" s="1"/>
  <c r="E1627" i="5"/>
  <c r="Q336" i="5" s="1"/>
  <c r="R336" i="5" s="1"/>
  <c r="E1691" i="5"/>
  <c r="Q272" i="5" s="1"/>
  <c r="R272" i="5" s="1"/>
  <c r="E1755" i="5"/>
  <c r="Q208" i="5" s="1"/>
  <c r="R208" i="5" s="1"/>
  <c r="E1819" i="5"/>
  <c r="Q144" i="5" s="1"/>
  <c r="R144" i="5" s="1"/>
  <c r="E1883" i="5"/>
  <c r="Q80" i="5" s="1"/>
  <c r="R80" i="5" s="1"/>
  <c r="E1947" i="5"/>
  <c r="Q16" i="5" s="1"/>
  <c r="R16" i="5" s="1"/>
  <c r="E2011" i="5"/>
  <c r="E35" i="5"/>
  <c r="Q1923" i="5" s="1"/>
  <c r="R1923" i="5" s="1"/>
  <c r="E83" i="5"/>
  <c r="Q1875" i="5" s="1"/>
  <c r="R1875" i="5" s="1"/>
  <c r="E131" i="5"/>
  <c r="Q1827" i="5" s="1"/>
  <c r="R1827" i="5" s="1"/>
  <c r="E179" i="5"/>
  <c r="Q1779" i="5" s="1"/>
  <c r="R1779" i="5" s="1"/>
  <c r="E235" i="5"/>
  <c r="Q1723" i="5" s="1"/>
  <c r="R1723" i="5" s="1"/>
  <c r="E291" i="5"/>
  <c r="Q1667" i="5" s="1"/>
  <c r="R1667" i="5" s="1"/>
  <c r="E355" i="5"/>
  <c r="Q1603" i="5" s="1"/>
  <c r="R1603" i="5" s="1"/>
  <c r="E419" i="5"/>
  <c r="Q1539" i="5" s="1"/>
  <c r="R1539" i="5" s="1"/>
  <c r="E483" i="5"/>
  <c r="Q1475" i="5" s="1"/>
  <c r="R1475" i="5" s="1"/>
  <c r="G547" i="5"/>
  <c r="E612" i="5"/>
  <c r="Q1346" i="5" s="1"/>
  <c r="R1346" i="5" s="1"/>
  <c r="E675" i="5"/>
  <c r="Q1283" i="5" s="1"/>
  <c r="R1283" i="5" s="1"/>
  <c r="E739" i="5"/>
  <c r="Q1219" i="5" s="1"/>
  <c r="R1219" i="5" s="1"/>
  <c r="E803" i="5"/>
  <c r="Q1155" i="5" s="1"/>
  <c r="R1155" i="5" s="1"/>
  <c r="E867" i="5"/>
  <c r="Q1091" i="5" s="1"/>
  <c r="R1091" i="5" s="1"/>
  <c r="E931" i="5"/>
  <c r="Q1032" i="5" s="1"/>
  <c r="R1032" i="5" s="1"/>
  <c r="E995" i="5"/>
  <c r="Q968" i="5" s="1"/>
  <c r="R968" i="5" s="1"/>
  <c r="E1059" i="5"/>
  <c r="Q904" i="5" s="1"/>
  <c r="R904" i="5" s="1"/>
  <c r="E1123" i="5"/>
  <c r="Q840" i="5" s="1"/>
  <c r="R840" i="5" s="1"/>
  <c r="G1188" i="5"/>
  <c r="E1251" i="5"/>
  <c r="Q712" i="5" s="1"/>
  <c r="R712" i="5" s="1"/>
  <c r="E1315" i="5"/>
  <c r="Q648" i="5" s="1"/>
  <c r="R648" i="5" s="1"/>
  <c r="E1379" i="5"/>
  <c r="Q584" i="5" s="1"/>
  <c r="R584" i="5" s="1"/>
  <c r="E1443" i="5"/>
  <c r="Q520" i="5" s="1"/>
  <c r="R520" i="5" s="1"/>
  <c r="E1507" i="5"/>
  <c r="Q456" i="5" s="1"/>
  <c r="R456" i="5" s="1"/>
  <c r="E1571" i="5"/>
  <c r="Q392" i="5" s="1"/>
  <c r="R392" i="5" s="1"/>
  <c r="E1635" i="5"/>
  <c r="Q328" i="5" s="1"/>
  <c r="R328" i="5" s="1"/>
  <c r="E1699" i="5"/>
  <c r="Q264" i="5" s="1"/>
  <c r="R264" i="5" s="1"/>
  <c r="E1763" i="5"/>
  <c r="Q200" i="5" s="1"/>
  <c r="R200" i="5" s="1"/>
  <c r="E1827" i="5"/>
  <c r="Q136" i="5" s="1"/>
  <c r="R136" i="5" s="1"/>
  <c r="E1891" i="5"/>
  <c r="Q72" i="5" s="1"/>
  <c r="R72" i="5" s="1"/>
  <c r="E1955" i="5"/>
  <c r="Q8" i="5" s="1"/>
  <c r="R8" i="5" s="1"/>
  <c r="E2019" i="5"/>
  <c r="G44" i="5"/>
  <c r="G91" i="5"/>
  <c r="G139" i="5"/>
  <c r="G188" i="5"/>
  <c r="G243" i="5"/>
  <c r="G307" i="5"/>
  <c r="G371" i="5"/>
  <c r="G435" i="5"/>
  <c r="G499" i="5"/>
  <c r="G564" i="5"/>
  <c r="G627" i="5"/>
  <c r="G691" i="5"/>
  <c r="G755" i="5"/>
  <c r="G819" i="5"/>
  <c r="G883" i="5"/>
  <c r="E948" i="5"/>
  <c r="Q1015" i="5" s="1"/>
  <c r="R1015" i="5" s="1"/>
  <c r="G1011" i="5"/>
  <c r="G1075" i="5"/>
  <c r="G1139" i="5"/>
  <c r="G1203" i="5"/>
  <c r="G1267" i="5"/>
  <c r="G1331" i="5"/>
  <c r="G1395" i="5"/>
  <c r="G1459" i="5"/>
  <c r="G1524" i="5"/>
  <c r="G1587" i="5"/>
  <c r="G1651" i="5"/>
  <c r="G1715" i="5"/>
  <c r="G1780" i="5"/>
  <c r="G1843" i="5"/>
  <c r="G1907" i="5"/>
  <c r="G1971" i="5"/>
  <c r="G2035" i="5"/>
  <c r="G956" i="5"/>
  <c r="G1020" i="5"/>
  <c r="G1084" i="5"/>
  <c r="G1148" i="5"/>
  <c r="G1212" i="5"/>
  <c r="G1276" i="5"/>
  <c r="G1340" i="5"/>
  <c r="G1404" i="5"/>
  <c r="G1468" i="5"/>
  <c r="G1532" i="5"/>
  <c r="G1596" i="5"/>
  <c r="G1660" i="5"/>
  <c r="G1724" i="5"/>
  <c r="G1788" i="5"/>
  <c r="G1852" i="5"/>
  <c r="G1916" i="5"/>
  <c r="G1980" i="5"/>
  <c r="E36" i="5"/>
  <c r="Q1922" i="5" s="1"/>
  <c r="R1922" i="5" s="1"/>
  <c r="E84" i="5"/>
  <c r="Q1874" i="5" s="1"/>
  <c r="R1874" i="5" s="1"/>
  <c r="E132" i="5"/>
  <c r="Q1826" i="5" s="1"/>
  <c r="R1826" i="5" s="1"/>
  <c r="E180" i="5"/>
  <c r="Q1778" i="5" s="1"/>
  <c r="R1778" i="5" s="1"/>
  <c r="E236" i="5"/>
  <c r="Q1722" i="5" s="1"/>
  <c r="R1722" i="5" s="1"/>
  <c r="E292" i="5"/>
  <c r="Q1666" i="5" s="1"/>
  <c r="R1666" i="5" s="1"/>
  <c r="E356" i="5"/>
  <c r="Q1602" i="5" s="1"/>
  <c r="R1602" i="5" s="1"/>
  <c r="E420" i="5"/>
  <c r="Q1538" i="5" s="1"/>
  <c r="R1538" i="5" s="1"/>
  <c r="E484" i="5"/>
  <c r="Q1474" i="5" s="1"/>
  <c r="R1474" i="5" s="1"/>
  <c r="E548" i="5"/>
  <c r="Q1410" i="5" s="1"/>
  <c r="R1410" i="5" s="1"/>
  <c r="E611" i="5"/>
  <c r="Q1347" i="5" s="1"/>
  <c r="R1347" i="5" s="1"/>
  <c r="E676" i="5"/>
  <c r="Q1282" i="5" s="1"/>
  <c r="R1282" i="5" s="1"/>
  <c r="E740" i="5"/>
  <c r="Q1218" i="5" s="1"/>
  <c r="R1218" i="5" s="1"/>
  <c r="E804" i="5"/>
  <c r="Q1154" i="5" s="1"/>
  <c r="R1154" i="5" s="1"/>
  <c r="E868" i="5"/>
  <c r="Q1090" i="5" s="1"/>
  <c r="R1090" i="5" s="1"/>
  <c r="E932" i="5"/>
  <c r="Q1031" i="5" s="1"/>
  <c r="R1031" i="5" s="1"/>
  <c r="E996" i="5"/>
  <c r="Q967" i="5" s="1"/>
  <c r="R967" i="5" s="1"/>
  <c r="E1060" i="5"/>
  <c r="Q903" i="5" s="1"/>
  <c r="R903" i="5" s="1"/>
  <c r="E1124" i="5"/>
  <c r="Q839" i="5" s="1"/>
  <c r="R839" i="5" s="1"/>
  <c r="E1188" i="5"/>
  <c r="Q775" i="5" s="1"/>
  <c r="R775" i="5" s="1"/>
  <c r="E1252" i="5"/>
  <c r="Q711" i="5" s="1"/>
  <c r="R711" i="5" s="1"/>
  <c r="G1348" i="5"/>
  <c r="G1412" i="5"/>
  <c r="G1476" i="5"/>
  <c r="G1540" i="5"/>
  <c r="G1604" i="5"/>
  <c r="G1668" i="5"/>
  <c r="G1732" i="5"/>
  <c r="G1796" i="5"/>
  <c r="G1860" i="5"/>
  <c r="G1924" i="5"/>
  <c r="G1987" i="5"/>
  <c r="G43" i="5"/>
  <c r="E91" i="5"/>
  <c r="Q1867" i="5" s="1"/>
  <c r="R1867" i="5" s="1"/>
  <c r="E139" i="5"/>
  <c r="Q1819" i="5" s="1"/>
  <c r="R1819" i="5" s="1"/>
  <c r="G187" i="5"/>
  <c r="E243" i="5"/>
  <c r="Q1715" i="5" s="1"/>
  <c r="R1715" i="5" s="1"/>
  <c r="E307" i="5"/>
  <c r="Q1651" i="5" s="1"/>
  <c r="R1651" i="5" s="1"/>
  <c r="E371" i="5"/>
  <c r="Q1587" i="5" s="1"/>
  <c r="R1587" i="5" s="1"/>
  <c r="E435" i="5"/>
  <c r="Q1523" i="5" s="1"/>
  <c r="R1523" i="5" s="1"/>
  <c r="E499" i="5"/>
  <c r="Q1459" i="5" s="1"/>
  <c r="R1459" i="5" s="1"/>
  <c r="G563" i="5"/>
  <c r="E628" i="5"/>
  <c r="Q1330" i="5" s="1"/>
  <c r="R1330" i="5" s="1"/>
  <c r="E692" i="5"/>
  <c r="Q1266" i="5" s="1"/>
  <c r="R1266" i="5" s="1"/>
  <c r="E756" i="5"/>
  <c r="Q1202" i="5" s="1"/>
  <c r="R1202" i="5" s="1"/>
  <c r="E820" i="5"/>
  <c r="Q1138" i="5" s="1"/>
  <c r="R1138" i="5" s="1"/>
  <c r="E884" i="5"/>
  <c r="Q1074" i="5" s="1"/>
  <c r="R1074" i="5" s="1"/>
  <c r="G947" i="5"/>
  <c r="E1012" i="5"/>
  <c r="Q951" i="5" s="1"/>
  <c r="R951" i="5" s="1"/>
  <c r="E1076" i="5"/>
  <c r="Q887" i="5" s="1"/>
  <c r="R887" i="5" s="1"/>
  <c r="E1140" i="5"/>
  <c r="Q823" i="5" s="1"/>
  <c r="R823" i="5" s="1"/>
  <c r="E1204" i="5"/>
  <c r="Q759" i="5" s="1"/>
  <c r="R759" i="5" s="1"/>
  <c r="E1268" i="5"/>
  <c r="Q695" i="5" s="1"/>
  <c r="R695" i="5" s="1"/>
  <c r="E1332" i="5"/>
  <c r="Q631" i="5" s="1"/>
  <c r="R631" i="5" s="1"/>
  <c r="E1396" i="5"/>
  <c r="Q567" i="5" s="1"/>
  <c r="R567" i="5" s="1"/>
  <c r="E1460" i="5"/>
  <c r="Q503" i="5" s="1"/>
  <c r="R503" i="5" s="1"/>
  <c r="E1524" i="5"/>
  <c r="Q439" i="5" s="1"/>
  <c r="R439" i="5" s="1"/>
  <c r="E1588" i="5"/>
  <c r="Q375" i="5" s="1"/>
  <c r="R375" i="5" s="1"/>
  <c r="E1652" i="5"/>
  <c r="Q311" i="5" s="1"/>
  <c r="R311" i="5" s="1"/>
  <c r="E1716" i="5"/>
  <c r="Q247" i="5" s="1"/>
  <c r="R247" i="5" s="1"/>
  <c r="E1780" i="5"/>
  <c r="Q183" i="5" s="1"/>
  <c r="R183" i="5" s="1"/>
  <c r="E1844" i="5"/>
  <c r="Q119" i="5" s="1"/>
  <c r="R119" i="5" s="1"/>
  <c r="E1908" i="5"/>
  <c r="Q55" i="5" s="1"/>
  <c r="R55" i="5" s="1"/>
  <c r="E1972" i="5"/>
  <c r="E2036" i="5"/>
  <c r="E114" i="5"/>
  <c r="Q1844" i="5" s="1"/>
  <c r="R1844" i="5" s="1"/>
  <c r="G234" i="5"/>
  <c r="G338" i="5"/>
  <c r="G466" i="5"/>
  <c r="G594" i="5"/>
  <c r="G593" i="5"/>
  <c r="G722" i="5"/>
  <c r="E978" i="5"/>
  <c r="Q985" i="5" s="1"/>
  <c r="R985" i="5" s="1"/>
  <c r="G1138" i="5"/>
  <c r="G1266" i="5"/>
  <c r="G1394" i="5"/>
  <c r="G1522" i="5"/>
  <c r="G1690" i="5"/>
  <c r="G1818" i="5"/>
  <c r="G1946" i="5"/>
  <c r="E195" i="5"/>
  <c r="Q1763" i="5" s="1"/>
  <c r="R1763" i="5" s="1"/>
  <c r="E299" i="5"/>
  <c r="Q1659" i="5" s="1"/>
  <c r="R1659" i="5" s="1"/>
  <c r="E363" i="5"/>
  <c r="Q1595" i="5" s="1"/>
  <c r="R1595" i="5" s="1"/>
  <c r="G427" i="5"/>
  <c r="E491" i="5"/>
  <c r="Q1467" i="5" s="1"/>
  <c r="R1467" i="5" s="1"/>
  <c r="E556" i="5"/>
  <c r="Q1402" i="5" s="1"/>
  <c r="R1402" i="5" s="1"/>
  <c r="E620" i="5"/>
  <c r="Q1338" i="5" s="1"/>
  <c r="R1338" i="5" s="1"/>
  <c r="E684" i="5"/>
  <c r="Q1274" i="5" s="1"/>
  <c r="R1274" i="5" s="1"/>
  <c r="E748" i="5"/>
  <c r="Q1210" i="5" s="1"/>
  <c r="R1210" i="5" s="1"/>
  <c r="E812" i="5"/>
  <c r="Q1146" i="5" s="1"/>
  <c r="R1146" i="5" s="1"/>
  <c r="E876" i="5"/>
  <c r="Q1082" i="5" s="1"/>
  <c r="R1082" i="5" s="1"/>
  <c r="E940" i="5"/>
  <c r="Q1023" i="5" s="1"/>
  <c r="R1023" i="5" s="1"/>
  <c r="E1003" i="5"/>
  <c r="Q960" i="5" s="1"/>
  <c r="R960" i="5" s="1"/>
  <c r="E1067" i="5"/>
  <c r="Q896" i="5" s="1"/>
  <c r="R896" i="5" s="1"/>
  <c r="E1131" i="5"/>
  <c r="Q832" i="5" s="1"/>
  <c r="R832" i="5" s="1"/>
  <c r="E1195" i="5"/>
  <c r="Q768" i="5" s="1"/>
  <c r="R768" i="5" s="1"/>
  <c r="E1260" i="5"/>
  <c r="Q703" i="5" s="1"/>
  <c r="R703" i="5" s="1"/>
  <c r="E1323" i="5"/>
  <c r="Q640" i="5" s="1"/>
  <c r="R640" i="5" s="1"/>
  <c r="E1387" i="5"/>
  <c r="Q576" i="5" s="1"/>
  <c r="R576" i="5" s="1"/>
  <c r="E1451" i="5"/>
  <c r="Q512" i="5" s="1"/>
  <c r="R512" i="5" s="1"/>
  <c r="E1515" i="5"/>
  <c r="Q448" i="5" s="1"/>
  <c r="R448" i="5" s="1"/>
  <c r="E1579" i="5"/>
  <c r="Q384" i="5" s="1"/>
  <c r="R384" i="5" s="1"/>
  <c r="E1643" i="5"/>
  <c r="Q320" i="5" s="1"/>
  <c r="R320" i="5" s="1"/>
  <c r="E1707" i="5"/>
  <c r="Q256" i="5" s="1"/>
  <c r="R256" i="5" s="1"/>
  <c r="E1771" i="5"/>
  <c r="Q192" i="5" s="1"/>
  <c r="R192" i="5" s="1"/>
  <c r="E1835" i="5"/>
  <c r="Q128" i="5" s="1"/>
  <c r="R128" i="5" s="1"/>
  <c r="G1932" i="5"/>
  <c r="G1995" i="5"/>
  <c r="E52" i="5"/>
  <c r="Q1906" i="5" s="1"/>
  <c r="R1906" i="5" s="1"/>
  <c r="E100" i="5"/>
  <c r="Q1858" i="5" s="1"/>
  <c r="R1858" i="5" s="1"/>
  <c r="E148" i="5"/>
  <c r="Q1810" i="5" s="1"/>
  <c r="R1810" i="5" s="1"/>
  <c r="E204" i="5"/>
  <c r="Q1754" i="5" s="1"/>
  <c r="R1754" i="5" s="1"/>
  <c r="E252" i="5"/>
  <c r="Q1706" i="5" s="1"/>
  <c r="R1706" i="5" s="1"/>
  <c r="E316" i="5"/>
  <c r="Q1642" i="5" s="1"/>
  <c r="R1642" i="5" s="1"/>
  <c r="E380" i="5"/>
  <c r="Q1578" i="5" s="1"/>
  <c r="R1578" i="5" s="1"/>
  <c r="E444" i="5"/>
  <c r="Q1514" i="5" s="1"/>
  <c r="R1514" i="5" s="1"/>
  <c r="E508" i="5"/>
  <c r="Q1450" i="5" s="1"/>
  <c r="R1450" i="5" s="1"/>
  <c r="E572" i="5"/>
  <c r="Q1386" i="5" s="1"/>
  <c r="R1386" i="5" s="1"/>
  <c r="E636" i="5"/>
  <c r="Q1322" i="5" s="1"/>
  <c r="R1322" i="5" s="1"/>
  <c r="E700" i="5"/>
  <c r="Q1258" i="5" s="1"/>
  <c r="R1258" i="5" s="1"/>
  <c r="E764" i="5"/>
  <c r="Q1194" i="5" s="1"/>
  <c r="R1194" i="5" s="1"/>
  <c r="E827" i="5"/>
  <c r="Q1131" i="5" s="1"/>
  <c r="R1131" i="5" s="1"/>
  <c r="E891" i="5"/>
  <c r="Q1067" i="5" s="1"/>
  <c r="R1067" i="5" s="1"/>
  <c r="E955" i="5"/>
  <c r="Q1008" i="5" s="1"/>
  <c r="R1008" i="5" s="1"/>
  <c r="E1019" i="5"/>
  <c r="Q944" i="5" s="1"/>
  <c r="R944" i="5" s="1"/>
  <c r="E1083" i="5"/>
  <c r="Q880" i="5" s="1"/>
  <c r="R880" i="5" s="1"/>
  <c r="E1147" i="5"/>
  <c r="Q816" i="5" s="1"/>
  <c r="R816" i="5" s="1"/>
  <c r="E1211" i="5"/>
  <c r="Q752" i="5" s="1"/>
  <c r="R752" i="5" s="1"/>
  <c r="E1275" i="5"/>
  <c r="Q688" i="5" s="1"/>
  <c r="R688" i="5" s="1"/>
  <c r="E1339" i="5"/>
  <c r="Q624" i="5" s="1"/>
  <c r="R624" i="5" s="1"/>
  <c r="E1403" i="5"/>
  <c r="Q560" i="5" s="1"/>
  <c r="R560" i="5" s="1"/>
  <c r="E1467" i="5"/>
  <c r="Q496" i="5" s="1"/>
  <c r="R496" i="5" s="1"/>
  <c r="E1531" i="5"/>
  <c r="Q432" i="5" s="1"/>
  <c r="R432" i="5" s="1"/>
  <c r="E1595" i="5"/>
  <c r="Q368" i="5" s="1"/>
  <c r="R368" i="5" s="1"/>
  <c r="E1659" i="5"/>
  <c r="Q304" i="5" s="1"/>
  <c r="R304" i="5" s="1"/>
  <c r="E1723" i="5"/>
  <c r="Q240" i="5" s="1"/>
  <c r="R240" i="5" s="1"/>
  <c r="E1787" i="5"/>
  <c r="Q176" i="5" s="1"/>
  <c r="R176" i="5" s="1"/>
  <c r="E1851" i="5"/>
  <c r="Q112" i="5" s="1"/>
  <c r="R112" i="5" s="1"/>
  <c r="E1915" i="5"/>
  <c r="Q48" i="5" s="1"/>
  <c r="R48" i="5" s="1"/>
  <c r="E1979" i="5"/>
  <c r="E11" i="5"/>
  <c r="Q1947" i="5" s="1"/>
  <c r="R1947" i="5" s="1"/>
  <c r="E59" i="5"/>
  <c r="Q1899" i="5" s="1"/>
  <c r="R1899" i="5" s="1"/>
  <c r="E107" i="5"/>
  <c r="Q1851" i="5" s="1"/>
  <c r="R1851" i="5" s="1"/>
  <c r="E155" i="5"/>
  <c r="Q1803" i="5" s="1"/>
  <c r="R1803" i="5" s="1"/>
  <c r="G211" i="5"/>
  <c r="E259" i="5"/>
  <c r="Q1699" i="5" s="1"/>
  <c r="R1699" i="5" s="1"/>
  <c r="E323" i="5"/>
  <c r="Q1635" i="5" s="1"/>
  <c r="R1635" i="5" s="1"/>
  <c r="E387" i="5"/>
  <c r="Q1571" i="5" s="1"/>
  <c r="R1571" i="5" s="1"/>
  <c r="E451" i="5"/>
  <c r="Q1507" i="5" s="1"/>
  <c r="R1507" i="5" s="1"/>
  <c r="E515" i="5"/>
  <c r="Q1443" i="5" s="1"/>
  <c r="R1443" i="5" s="1"/>
  <c r="E579" i="5"/>
  <c r="Q1379" i="5" s="1"/>
  <c r="R1379" i="5" s="1"/>
  <c r="E643" i="5"/>
  <c r="Q1315" i="5" s="1"/>
  <c r="R1315" i="5" s="1"/>
  <c r="E707" i="5"/>
  <c r="Q1251" i="5" s="1"/>
  <c r="R1251" i="5" s="1"/>
  <c r="E771" i="5"/>
  <c r="Q1187" i="5" s="1"/>
  <c r="R1187" i="5" s="1"/>
  <c r="E835" i="5"/>
  <c r="Q1123" i="5" s="1"/>
  <c r="R1123" i="5" s="1"/>
  <c r="E899" i="5"/>
  <c r="Q1064" i="5" s="1"/>
  <c r="R1064" i="5" s="1"/>
  <c r="E963" i="5"/>
  <c r="Q1000" i="5" s="1"/>
  <c r="R1000" i="5" s="1"/>
  <c r="G1027" i="5"/>
  <c r="G1091" i="5"/>
  <c r="E1156" i="5"/>
  <c r="Q807" i="5" s="1"/>
  <c r="R807" i="5" s="1"/>
  <c r="G1219" i="5"/>
  <c r="E1284" i="5"/>
  <c r="Q679" i="5" s="1"/>
  <c r="R679" i="5" s="1"/>
  <c r="E1347" i="5"/>
  <c r="Q616" i="5" s="1"/>
  <c r="R616" i="5" s="1"/>
  <c r="E1411" i="5"/>
  <c r="Q552" i="5" s="1"/>
  <c r="R552" i="5" s="1"/>
  <c r="E1475" i="5"/>
  <c r="Q488" i="5" s="1"/>
  <c r="R488" i="5" s="1"/>
  <c r="E1539" i="5"/>
  <c r="Q424" i="5" s="1"/>
  <c r="R424" i="5" s="1"/>
  <c r="E1603" i="5"/>
  <c r="Q360" i="5" s="1"/>
  <c r="R360" i="5" s="1"/>
  <c r="E1667" i="5"/>
  <c r="Q296" i="5" s="1"/>
  <c r="R296" i="5" s="1"/>
  <c r="E1731" i="5"/>
  <c r="Q232" i="5" s="1"/>
  <c r="R232" i="5" s="1"/>
  <c r="E1795" i="5"/>
  <c r="Q168" i="5" s="1"/>
  <c r="R168" i="5" s="1"/>
  <c r="E1859" i="5"/>
  <c r="Q104" i="5" s="1"/>
  <c r="R104" i="5" s="1"/>
  <c r="E1923" i="5"/>
  <c r="Q40" i="5" s="1"/>
  <c r="R40" i="5" s="1"/>
  <c r="E1987" i="5"/>
  <c r="E27" i="5"/>
  <c r="Q1931" i="5" s="1"/>
  <c r="R1931" i="5" s="1"/>
  <c r="G67" i="5"/>
  <c r="G115" i="5"/>
  <c r="G163" i="5"/>
  <c r="G219" i="5"/>
  <c r="G275" i="5"/>
  <c r="G339" i="5"/>
  <c r="G403" i="5"/>
  <c r="G467" i="5"/>
  <c r="G531" i="5"/>
  <c r="G595" i="5"/>
  <c r="G659" i="5"/>
  <c r="G723" i="5"/>
  <c r="G787" i="5"/>
  <c r="G851" i="5"/>
  <c r="G915" i="5"/>
  <c r="G979" i="5"/>
  <c r="G1043" i="5"/>
  <c r="G1107" i="5"/>
  <c r="G1171" i="5"/>
  <c r="G1236" i="5"/>
  <c r="G1299" i="5"/>
  <c r="G1364" i="5"/>
  <c r="G1427" i="5"/>
  <c r="G1492" i="5"/>
  <c r="G1555" i="5"/>
  <c r="E1620" i="5"/>
  <c r="Q343" i="5" s="1"/>
  <c r="R343" i="5" s="1"/>
  <c r="G1683" i="5"/>
  <c r="G1748" i="5"/>
  <c r="G1812" i="5"/>
  <c r="G1876" i="5"/>
  <c r="G1939" i="5"/>
  <c r="G2004" i="5"/>
  <c r="B32" i="12"/>
  <c r="C32" i="12" l="1"/>
  <c r="E32" i="12" s="1"/>
  <c r="D32" i="12" l="1"/>
  <c r="F32" i="12" s="1"/>
  <c r="C2" i="12" l="1"/>
  <c r="B5" i="12"/>
  <c r="B4" i="12"/>
  <c r="F49" i="4"/>
  <c r="F48" i="4"/>
  <c r="E9" i="12"/>
  <c r="F9" i="12"/>
  <c r="B11" i="12"/>
  <c r="C11" i="12" s="1"/>
  <c r="B12" i="12"/>
  <c r="B13" i="12"/>
  <c r="B14" i="12"/>
  <c r="C14" i="12" s="1"/>
  <c r="B15" i="12"/>
  <c r="C15" i="12" s="1"/>
  <c r="B16" i="12"/>
  <c r="B17" i="12"/>
  <c r="C17" i="12" s="1"/>
  <c r="B18" i="12"/>
  <c r="B19" i="12"/>
  <c r="C19" i="12" s="1"/>
  <c r="B20" i="12"/>
  <c r="B21" i="12"/>
  <c r="C21" i="12" s="1"/>
  <c r="B22" i="12"/>
  <c r="C22" i="12" s="1"/>
  <c r="B23" i="12"/>
  <c r="C23" i="12" s="1"/>
  <c r="B24" i="12"/>
  <c r="C24" i="12" s="1"/>
  <c r="B25" i="12"/>
  <c r="B26" i="12"/>
  <c r="C26" i="12" s="1"/>
  <c r="B27" i="12"/>
  <c r="C27" i="12" s="1"/>
  <c r="B28" i="12"/>
  <c r="B29" i="12"/>
  <c r="C29" i="12" s="1"/>
  <c r="B30" i="12"/>
  <c r="C30" i="12" s="1"/>
  <c r="B31" i="12"/>
  <c r="C31" i="12" s="1"/>
  <c r="E31" i="12" s="1"/>
  <c r="D9" i="12"/>
  <c r="C9" i="12"/>
  <c r="B10" i="12"/>
  <c r="C10" i="12" s="1"/>
  <c r="T283" i="5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N1001" i="13"/>
  <c r="N1002" i="13"/>
  <c r="N1003" i="13"/>
  <c r="N1004" i="13"/>
  <c r="N1005" i="13"/>
  <c r="N1006" i="13"/>
  <c r="N1007" i="13"/>
  <c r="N1008" i="13"/>
  <c r="N1009" i="13"/>
  <c r="N1010" i="13"/>
  <c r="N1011" i="13"/>
  <c r="N1012" i="13"/>
  <c r="N1013" i="13"/>
  <c r="N1014" i="13"/>
  <c r="N1015" i="13"/>
  <c r="N1016" i="13"/>
  <c r="N1017" i="13"/>
  <c r="N1018" i="13"/>
  <c r="N1019" i="13"/>
  <c r="N1020" i="13"/>
  <c r="N1021" i="13"/>
  <c r="N1022" i="13"/>
  <c r="N1023" i="13"/>
  <c r="N1024" i="13"/>
  <c r="N1025" i="13"/>
  <c r="N1026" i="13"/>
  <c r="N1027" i="13"/>
  <c r="N1028" i="13"/>
  <c r="N1029" i="13"/>
  <c r="N1030" i="13"/>
  <c r="N1031" i="13"/>
  <c r="N1032" i="13"/>
  <c r="N1033" i="13"/>
  <c r="N1034" i="13"/>
  <c r="N1035" i="13"/>
  <c r="N1036" i="13"/>
  <c r="N1037" i="13"/>
  <c r="N1038" i="13"/>
  <c r="N1039" i="13"/>
  <c r="N1040" i="13"/>
  <c r="N1041" i="13"/>
  <c r="N1042" i="13"/>
  <c r="N1043" i="13"/>
  <c r="N1044" i="13"/>
  <c r="N1045" i="13"/>
  <c r="N1046" i="13"/>
  <c r="N1047" i="13"/>
  <c r="N1048" i="13"/>
  <c r="N1049" i="13"/>
  <c r="N1050" i="13"/>
  <c r="N1051" i="13"/>
  <c r="N1052" i="13"/>
  <c r="N1053" i="13"/>
  <c r="N1054" i="13"/>
  <c r="N1055" i="13"/>
  <c r="N1056" i="13"/>
  <c r="N1057" i="13"/>
  <c r="N1058" i="13"/>
  <c r="N1059" i="13"/>
  <c r="N1060" i="13"/>
  <c r="N1061" i="13"/>
  <c r="N1062" i="13"/>
  <c r="N1063" i="13"/>
  <c r="N1064" i="13"/>
  <c r="N1065" i="13"/>
  <c r="N1066" i="13"/>
  <c r="N1067" i="13"/>
  <c r="N1068" i="13"/>
  <c r="N1069" i="13"/>
  <c r="N1070" i="13"/>
  <c r="N1071" i="13"/>
  <c r="N1072" i="13"/>
  <c r="N1073" i="13"/>
  <c r="N1074" i="13"/>
  <c r="N1075" i="13"/>
  <c r="N1076" i="13"/>
  <c r="N1077" i="13"/>
  <c r="N1078" i="13"/>
  <c r="N1079" i="13"/>
  <c r="N1080" i="13"/>
  <c r="N1081" i="13"/>
  <c r="N1082" i="13"/>
  <c r="N1083" i="13"/>
  <c r="N1084" i="13"/>
  <c r="N1085" i="13"/>
  <c r="N1086" i="13"/>
  <c r="N1087" i="13"/>
  <c r="N1088" i="13"/>
  <c r="N1089" i="13"/>
  <c r="N1090" i="13"/>
  <c r="N1091" i="13"/>
  <c r="N1092" i="13"/>
  <c r="N1093" i="13"/>
  <c r="N1094" i="13"/>
  <c r="N1095" i="13"/>
  <c r="N1096" i="13"/>
  <c r="N1097" i="13"/>
  <c r="N1098" i="13"/>
  <c r="N1099" i="13"/>
  <c r="N1100" i="13"/>
  <c r="N1101" i="13"/>
  <c r="N1102" i="13"/>
  <c r="N1103" i="13"/>
  <c r="N1104" i="13"/>
  <c r="N1105" i="13"/>
  <c r="N1106" i="13"/>
  <c r="N1107" i="13"/>
  <c r="N1108" i="13"/>
  <c r="N1109" i="13"/>
  <c r="N1110" i="13"/>
  <c r="N1111" i="13"/>
  <c r="N1112" i="13"/>
  <c r="N1113" i="13"/>
  <c r="N1114" i="13"/>
  <c r="N1115" i="13"/>
  <c r="N1116" i="13"/>
  <c r="N1117" i="13"/>
  <c r="N1118" i="13"/>
  <c r="N1119" i="13"/>
  <c r="N1120" i="13"/>
  <c r="N1121" i="13"/>
  <c r="N1122" i="13"/>
  <c r="N1123" i="13"/>
  <c r="N1124" i="13"/>
  <c r="N1125" i="13"/>
  <c r="N1126" i="13"/>
  <c r="N1127" i="13"/>
  <c r="N1128" i="13"/>
  <c r="N1129" i="13"/>
  <c r="N1130" i="13"/>
  <c r="N1131" i="13"/>
  <c r="N1132" i="13"/>
  <c r="N1133" i="13"/>
  <c r="N1134" i="13"/>
  <c r="N1135" i="13"/>
  <c r="N1136" i="13"/>
  <c r="N1137" i="13"/>
  <c r="N1138" i="13"/>
  <c r="N1139" i="13"/>
  <c r="N1140" i="13"/>
  <c r="N1141" i="13"/>
  <c r="N1142" i="13"/>
  <c r="N1143" i="13"/>
  <c r="N1144" i="13"/>
  <c r="N1145" i="13"/>
  <c r="N1146" i="13"/>
  <c r="N1147" i="13"/>
  <c r="N1148" i="13"/>
  <c r="N1149" i="13"/>
  <c r="N1150" i="13"/>
  <c r="N1151" i="13"/>
  <c r="N1152" i="13"/>
  <c r="N1153" i="13"/>
  <c r="N1154" i="13"/>
  <c r="N1155" i="13"/>
  <c r="N1156" i="13"/>
  <c r="N1157" i="13"/>
  <c r="N1158" i="13"/>
  <c r="N1159" i="13"/>
  <c r="N1160" i="13"/>
  <c r="N1161" i="13"/>
  <c r="N1162" i="13"/>
  <c r="N1163" i="13"/>
  <c r="N1164" i="13"/>
  <c r="N1165" i="13"/>
  <c r="N1166" i="13"/>
  <c r="N1167" i="13"/>
  <c r="N1168" i="13"/>
  <c r="N1169" i="13"/>
  <c r="N1170" i="13"/>
  <c r="N1171" i="13"/>
  <c r="N1172" i="13"/>
  <c r="N1173" i="13"/>
  <c r="N1174" i="13"/>
  <c r="N1175" i="13"/>
  <c r="N1176" i="13"/>
  <c r="N1177" i="13"/>
  <c r="N1178" i="13"/>
  <c r="N1179" i="13"/>
  <c r="N1180" i="13"/>
  <c r="N1181" i="13"/>
  <c r="N1182" i="13"/>
  <c r="N1183" i="13"/>
  <c r="N1184" i="13"/>
  <c r="N1185" i="13"/>
  <c r="N1186" i="13"/>
  <c r="N1187" i="13"/>
  <c r="N1188" i="13"/>
  <c r="N1189" i="13"/>
  <c r="N1190" i="13"/>
  <c r="N1191" i="13"/>
  <c r="N1192" i="13"/>
  <c r="N1193" i="13"/>
  <c r="N1194" i="13"/>
  <c r="N1195" i="13"/>
  <c r="N1196" i="13"/>
  <c r="N1197" i="13"/>
  <c r="N1198" i="13"/>
  <c r="N1199" i="13"/>
  <c r="N1200" i="13"/>
  <c r="N1201" i="13"/>
  <c r="N1202" i="13"/>
  <c r="N1203" i="13"/>
  <c r="N1204" i="13"/>
  <c r="N1205" i="13"/>
  <c r="N1206" i="13"/>
  <c r="N1207" i="13"/>
  <c r="N1208" i="13"/>
  <c r="N1209" i="13"/>
  <c r="N1210" i="13"/>
  <c r="N1211" i="13"/>
  <c r="N1212" i="13"/>
  <c r="N1213" i="13"/>
  <c r="N1214" i="13"/>
  <c r="N1215" i="13"/>
  <c r="N1216" i="13"/>
  <c r="N1217" i="13"/>
  <c r="N1218" i="13"/>
  <c r="N1219" i="13"/>
  <c r="N1220" i="13"/>
  <c r="N1221" i="13"/>
  <c r="N1222" i="13"/>
  <c r="N1223" i="13"/>
  <c r="N1224" i="13"/>
  <c r="N1225" i="13"/>
  <c r="N1226" i="13"/>
  <c r="N1227" i="13"/>
  <c r="N1228" i="13"/>
  <c r="N1229" i="13"/>
  <c r="N1230" i="13"/>
  <c r="N1231" i="13"/>
  <c r="N1232" i="13"/>
  <c r="N1233" i="13"/>
  <c r="N1234" i="13"/>
  <c r="N1235" i="13"/>
  <c r="N1236" i="13"/>
  <c r="N1237" i="13"/>
  <c r="N1238" i="13"/>
  <c r="N1239" i="13"/>
  <c r="N1240" i="13"/>
  <c r="N1241" i="13"/>
  <c r="N1242" i="13"/>
  <c r="N1243" i="13"/>
  <c r="N1244" i="13"/>
  <c r="N1245" i="13"/>
  <c r="N1246" i="13"/>
  <c r="N1247" i="13"/>
  <c r="N1248" i="13"/>
  <c r="N1249" i="13"/>
  <c r="N1250" i="13"/>
  <c r="N1251" i="13"/>
  <c r="N1252" i="13"/>
  <c r="N1253" i="13"/>
  <c r="N1254" i="13"/>
  <c r="N1255" i="13"/>
  <c r="N1256" i="13"/>
  <c r="N1257" i="13"/>
  <c r="N1258" i="13"/>
  <c r="N1259" i="13"/>
  <c r="N1260" i="13"/>
  <c r="N1261" i="13"/>
  <c r="N1262" i="13"/>
  <c r="N1263" i="13"/>
  <c r="N1264" i="13"/>
  <c r="N1265" i="13"/>
  <c r="N1266" i="13"/>
  <c r="N1267" i="13"/>
  <c r="N1268" i="13"/>
  <c r="N1269" i="13"/>
  <c r="N1270" i="13"/>
  <c r="N1271" i="13"/>
  <c r="N1272" i="13"/>
  <c r="N1273" i="13"/>
  <c r="N1274" i="13"/>
  <c r="N1275" i="13"/>
  <c r="N1276" i="13"/>
  <c r="N1277" i="13"/>
  <c r="N1278" i="13"/>
  <c r="N1279" i="13"/>
  <c r="N1280" i="13"/>
  <c r="N1281" i="13"/>
  <c r="N1282" i="13"/>
  <c r="N1283" i="13"/>
  <c r="N1284" i="13"/>
  <c r="N1285" i="13"/>
  <c r="N1286" i="13"/>
  <c r="N1287" i="13"/>
  <c r="N1288" i="13"/>
  <c r="N1289" i="13"/>
  <c r="N1290" i="13"/>
  <c r="N1291" i="13"/>
  <c r="N1292" i="13"/>
  <c r="N1293" i="13"/>
  <c r="N1294" i="13"/>
  <c r="N1295" i="13"/>
  <c r="N1296" i="13"/>
  <c r="N1297" i="13"/>
  <c r="N1298" i="13"/>
  <c r="N1299" i="13"/>
  <c r="N1300" i="13"/>
  <c r="N1301" i="13"/>
  <c r="N1302" i="13"/>
  <c r="N1303" i="13"/>
  <c r="N1304" i="13"/>
  <c r="N1305" i="13"/>
  <c r="N1306" i="13"/>
  <c r="N1307" i="13"/>
  <c r="N1308" i="13"/>
  <c r="N1309" i="13"/>
  <c r="N1310" i="13"/>
  <c r="N1311" i="13"/>
  <c r="N1312" i="13"/>
  <c r="N1313" i="13"/>
  <c r="N1314" i="13"/>
  <c r="N1315" i="13"/>
  <c r="N1316" i="13"/>
  <c r="N1317" i="13"/>
  <c r="N1318" i="13"/>
  <c r="N1319" i="13"/>
  <c r="N1320" i="13"/>
  <c r="N1321" i="13"/>
  <c r="N1322" i="13"/>
  <c r="N1323" i="13"/>
  <c r="N1324" i="13"/>
  <c r="N1325" i="13"/>
  <c r="N1326" i="13"/>
  <c r="N1327" i="13"/>
  <c r="N1328" i="13"/>
  <c r="N1329" i="13"/>
  <c r="N1330" i="13"/>
  <c r="N1331" i="13"/>
  <c r="N1332" i="13"/>
  <c r="N1333" i="13"/>
  <c r="N1334" i="13"/>
  <c r="N1335" i="13"/>
  <c r="N1336" i="13"/>
  <c r="N1337" i="13"/>
  <c r="N1338" i="13"/>
  <c r="N1339" i="13"/>
  <c r="N1340" i="13"/>
  <c r="N1341" i="13"/>
  <c r="N1342" i="13"/>
  <c r="N1343" i="13"/>
  <c r="N1344" i="13"/>
  <c r="N1345" i="13"/>
  <c r="N1346" i="13"/>
  <c r="N1347" i="13"/>
  <c r="N1348" i="13"/>
  <c r="N1349" i="13"/>
  <c r="N1350" i="13"/>
  <c r="N1351" i="13"/>
  <c r="N1352" i="13"/>
  <c r="N1353" i="13"/>
  <c r="N1354" i="13"/>
  <c r="N1355" i="13"/>
  <c r="N1356" i="13"/>
  <c r="N1357" i="13"/>
  <c r="N1358" i="13"/>
  <c r="N1359" i="13"/>
  <c r="N1360" i="13"/>
  <c r="N1361" i="13"/>
  <c r="N1362" i="13"/>
  <c r="N1363" i="13"/>
  <c r="N1364" i="13"/>
  <c r="N1365" i="13"/>
  <c r="N1366" i="13"/>
  <c r="N1367" i="13"/>
  <c r="N1368" i="13"/>
  <c r="N1369" i="13"/>
  <c r="N1370" i="13"/>
  <c r="N1371" i="13"/>
  <c r="N1372" i="13"/>
  <c r="N1373" i="13"/>
  <c r="N1374" i="13"/>
  <c r="N1375" i="13"/>
  <c r="N1376" i="13"/>
  <c r="N1377" i="13"/>
  <c r="N1378" i="13"/>
  <c r="N1379" i="13"/>
  <c r="N1380" i="13"/>
  <c r="N1381" i="13"/>
  <c r="N1382" i="13"/>
  <c r="N1383" i="13"/>
  <c r="N1384" i="13"/>
  <c r="N1385" i="13"/>
  <c r="N1386" i="13"/>
  <c r="N1387" i="13"/>
  <c r="N1388" i="13"/>
  <c r="N1389" i="13"/>
  <c r="N1390" i="13"/>
  <c r="N1391" i="13"/>
  <c r="N1392" i="13"/>
  <c r="N1393" i="13"/>
  <c r="N1394" i="13"/>
  <c r="N1395" i="13"/>
  <c r="N1396" i="13"/>
  <c r="N1397" i="13"/>
  <c r="N1398" i="13"/>
  <c r="N1399" i="13"/>
  <c r="N1400" i="13"/>
  <c r="N1401" i="13"/>
  <c r="N1402" i="13"/>
  <c r="N1403" i="13"/>
  <c r="N1404" i="13"/>
  <c r="N1405" i="13"/>
  <c r="N1406" i="13"/>
  <c r="N1407" i="13"/>
  <c r="N1408" i="13"/>
  <c r="N1409" i="13"/>
  <c r="N1410" i="13"/>
  <c r="N1411" i="13"/>
  <c r="N1412" i="13"/>
  <c r="N1413" i="13"/>
  <c r="N1414" i="13"/>
  <c r="N1415" i="13"/>
  <c r="N1416" i="13"/>
  <c r="N1417" i="13"/>
  <c r="N1418" i="13"/>
  <c r="N1419" i="13"/>
  <c r="N1420" i="13"/>
  <c r="N1421" i="13"/>
  <c r="N1422" i="13"/>
  <c r="N1423" i="13"/>
  <c r="N1424" i="13"/>
  <c r="N1425" i="13"/>
  <c r="N1426" i="13"/>
  <c r="N1427" i="13"/>
  <c r="N1428" i="13"/>
  <c r="N1429" i="13"/>
  <c r="N1430" i="13"/>
  <c r="N1431" i="13"/>
  <c r="N1432" i="13"/>
  <c r="N1433" i="13"/>
  <c r="N1434" i="13"/>
  <c r="N1435" i="13"/>
  <c r="N1436" i="13"/>
  <c r="N1437" i="13"/>
  <c r="N1438" i="13"/>
  <c r="N1439" i="13"/>
  <c r="N1440" i="13"/>
  <c r="N1441" i="13"/>
  <c r="N1442" i="13"/>
  <c r="N1443" i="13"/>
  <c r="N1444" i="13"/>
  <c r="N1445" i="13"/>
  <c r="N1446" i="13"/>
  <c r="N1447" i="13"/>
  <c r="N1448" i="13"/>
  <c r="N1449" i="13"/>
  <c r="N1450" i="13"/>
  <c r="N1451" i="13"/>
  <c r="N1452" i="13"/>
  <c r="N1453" i="13"/>
  <c r="N1454" i="13"/>
  <c r="N1455" i="13"/>
  <c r="N1456" i="13"/>
  <c r="N1457" i="13"/>
  <c r="N1458" i="13"/>
  <c r="N1459" i="13"/>
  <c r="N1460" i="13"/>
  <c r="N1461" i="13"/>
  <c r="N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L913" i="13" s="1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L1097" i="13" s="1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L1289" i="13" s="1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L1403" i="13" s="1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L1419" i="13" s="1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L1460" i="13" s="1"/>
  <c r="K1461" i="13"/>
  <c r="L1461" i="13" s="1"/>
  <c r="G1" i="12" l="1"/>
  <c r="I1" i="12"/>
  <c r="C4" i="12"/>
  <c r="G48" i="4" s="1"/>
  <c r="F1" i="12"/>
  <c r="C5" i="12"/>
  <c r="E1" i="12"/>
  <c r="H1" i="12"/>
  <c r="G2" i="12"/>
  <c r="D1" i="12"/>
  <c r="H2" i="12"/>
  <c r="E30" i="12"/>
  <c r="D2" i="12"/>
  <c r="F2" i="12"/>
  <c r="I2" i="12"/>
  <c r="E2" i="12"/>
  <c r="E29" i="12"/>
  <c r="E10" i="12"/>
  <c r="E21" i="12"/>
  <c r="E22" i="12"/>
  <c r="C28" i="12"/>
  <c r="E28" i="12" s="1"/>
  <c r="C12" i="12"/>
  <c r="C20" i="12"/>
  <c r="C13" i="12"/>
  <c r="E13" i="12" s="1"/>
  <c r="C16" i="12"/>
  <c r="E14" i="12"/>
  <c r="E23" i="12"/>
  <c r="C25" i="12"/>
  <c r="E26" i="12"/>
  <c r="C18" i="12"/>
  <c r="E18" i="12" s="1"/>
  <c r="L1339" i="13"/>
  <c r="L580" i="13"/>
  <c r="L1296" i="13"/>
  <c r="L1248" i="13"/>
  <c r="L1158" i="13"/>
  <c r="L1054" i="13"/>
  <c r="L1256" i="13"/>
  <c r="L1222" i="13"/>
  <c r="L1120" i="13"/>
  <c r="L807" i="13"/>
  <c r="L1149" i="13"/>
  <c r="L1005" i="13"/>
  <c r="L1452" i="13"/>
  <c r="L1451" i="13"/>
  <c r="L1444" i="13"/>
  <c r="L1436" i="13"/>
  <c r="L1435" i="13"/>
  <c r="L1428" i="13"/>
  <c r="L1420" i="13"/>
  <c r="L1412" i="13"/>
  <c r="L1404" i="13"/>
  <c r="L1396" i="13"/>
  <c r="L1388" i="13"/>
  <c r="L1387" i="13"/>
  <c r="L1380" i="13"/>
  <c r="L1372" i="13"/>
  <c r="L1371" i="13"/>
  <c r="L1364" i="13"/>
  <c r="L1356" i="13"/>
  <c r="L1355" i="13"/>
  <c r="L1348" i="13"/>
  <c r="L1340" i="13"/>
  <c r="L1332" i="13"/>
  <c r="L1324" i="13"/>
  <c r="L1323" i="13"/>
  <c r="L1316" i="13"/>
  <c r="L1308" i="13"/>
  <c r="L1307" i="13"/>
  <c r="L1300" i="13"/>
  <c r="L1292" i="13"/>
  <c r="L1284" i="13"/>
  <c r="L1276" i="13"/>
  <c r="L1269" i="13"/>
  <c r="L1268" i="13"/>
  <c r="L1267" i="13"/>
  <c r="L1260" i="13"/>
  <c r="L1252" i="13"/>
  <c r="L1244" i="13"/>
  <c r="L1236" i="13"/>
  <c r="L1235" i="13"/>
  <c r="L1228" i="13"/>
  <c r="L1220" i="13"/>
  <c r="L1212" i="13"/>
  <c r="L1204" i="13"/>
  <c r="L1200" i="13"/>
  <c r="L1196" i="13"/>
  <c r="L1188" i="13"/>
  <c r="L1180" i="13"/>
  <c r="L1174" i="13"/>
  <c r="L1172" i="13"/>
  <c r="L1164" i="13"/>
  <c r="L1156" i="13"/>
  <c r="L1148" i="13"/>
  <c r="L1140" i="13"/>
  <c r="L1132" i="13"/>
  <c r="L1124" i="13"/>
  <c r="L1116" i="13"/>
  <c r="L1108" i="13"/>
  <c r="L1100" i="13"/>
  <c r="L1092" i="13"/>
  <c r="L1084" i="13"/>
  <c r="L1076" i="13"/>
  <c r="L1068" i="13"/>
  <c r="L1060" i="13"/>
  <c r="L1052" i="13"/>
  <c r="L1044" i="13"/>
  <c r="L1036" i="13"/>
  <c r="L1028" i="13"/>
  <c r="L1020" i="13"/>
  <c r="L1012" i="13"/>
  <c r="L1004" i="13"/>
  <c r="L996" i="13"/>
  <c r="L988" i="13"/>
  <c r="L980" i="13"/>
  <c r="L972" i="13"/>
  <c r="L964" i="13"/>
  <c r="L963" i="13"/>
  <c r="L956" i="13"/>
  <c r="L948" i="13"/>
  <c r="L940" i="13"/>
  <c r="L932" i="13"/>
  <c r="L931" i="13"/>
  <c r="L924" i="13"/>
  <c r="L923" i="13"/>
  <c r="L916" i="13"/>
  <c r="L908" i="13"/>
  <c r="L907" i="13"/>
  <c r="L900" i="13"/>
  <c r="L892" i="13"/>
  <c r="L884" i="13"/>
  <c r="L876" i="13"/>
  <c r="L868" i="13"/>
  <c r="L860" i="13"/>
  <c r="L852" i="13"/>
  <c r="L844" i="13"/>
  <c r="L836" i="13"/>
  <c r="L835" i="13"/>
  <c r="L828" i="13"/>
  <c r="L820" i="13"/>
  <c r="L812" i="13"/>
  <c r="L804" i="13"/>
  <c r="L803" i="13"/>
  <c r="L796" i="13"/>
  <c r="L795" i="13"/>
  <c r="L788" i="13"/>
  <c r="L780" i="13"/>
  <c r="L779" i="13"/>
  <c r="L772" i="13"/>
  <c r="L764" i="13"/>
  <c r="L756" i="13"/>
  <c r="L748" i="13"/>
  <c r="L740" i="13"/>
  <c r="L732" i="13"/>
  <c r="L724" i="13"/>
  <c r="L716" i="13"/>
  <c r="L708" i="13"/>
  <c r="L706" i="13"/>
  <c r="L700" i="13"/>
  <c r="L676" i="13"/>
  <c r="L1072" i="13"/>
  <c r="L760" i="13"/>
  <c r="L692" i="13"/>
  <c r="L684" i="13"/>
  <c r="L668" i="13"/>
  <c r="L660" i="13"/>
  <c r="L652" i="13"/>
  <c r="L644" i="13"/>
  <c r="L636" i="13"/>
  <c r="L628" i="13"/>
  <c r="L620" i="13"/>
  <c r="L618" i="13"/>
  <c r="L612" i="13"/>
  <c r="L604" i="13"/>
  <c r="L596" i="13"/>
  <c r="L588" i="13"/>
  <c r="L572" i="13"/>
  <c r="L564" i="13"/>
  <c r="L556" i="13"/>
  <c r="L548" i="13"/>
  <c r="L540" i="13"/>
  <c r="L532" i="13"/>
  <c r="L524" i="13"/>
  <c r="L516" i="13"/>
  <c r="L513" i="13"/>
  <c r="L508" i="13"/>
  <c r="L500" i="13"/>
  <c r="L492" i="13"/>
  <c r="L484" i="13"/>
  <c r="L476" i="13"/>
  <c r="L468" i="13"/>
  <c r="L460" i="13"/>
  <c r="L452" i="13"/>
  <c r="L444" i="13"/>
  <c r="L436" i="13"/>
  <c r="L428" i="13"/>
  <c r="L420" i="13"/>
  <c r="L412" i="13"/>
  <c r="L404" i="13"/>
  <c r="L396" i="13"/>
  <c r="L388" i="13"/>
  <c r="L380" i="13"/>
  <c r="L372" i="13"/>
  <c r="L364" i="13"/>
  <c r="L356" i="13"/>
  <c r="L348" i="13"/>
  <c r="L340" i="13"/>
  <c r="L332" i="13"/>
  <c r="L324" i="13"/>
  <c r="L316" i="13"/>
  <c r="L308" i="13"/>
  <c r="L300" i="13"/>
  <c r="L292" i="13"/>
  <c r="L284" i="13"/>
  <c r="L276" i="13"/>
  <c r="L268" i="13"/>
  <c r="L260" i="13"/>
  <c r="L252" i="13"/>
  <c r="L244" i="13"/>
  <c r="L236" i="13"/>
  <c r="L228" i="13"/>
  <c r="L220" i="13"/>
  <c r="L212" i="13"/>
  <c r="L204" i="13"/>
  <c r="L196" i="13"/>
  <c r="L188" i="13"/>
  <c r="L180" i="13"/>
  <c r="L172" i="13"/>
  <c r="L164" i="13"/>
  <c r="L156" i="13"/>
  <c r="L148" i="13"/>
  <c r="L140" i="13"/>
  <c r="L132" i="13"/>
  <c r="L129" i="13"/>
  <c r="L124" i="13"/>
  <c r="L116" i="13"/>
  <c r="L108" i="13"/>
  <c r="L100" i="13"/>
  <c r="L92" i="13"/>
  <c r="L84" i="13"/>
  <c r="L76" i="13"/>
  <c r="L68" i="13"/>
  <c r="L60" i="13"/>
  <c r="L52" i="13"/>
  <c r="L44" i="13"/>
  <c r="L36" i="13"/>
  <c r="L28" i="13"/>
  <c r="L20" i="13"/>
  <c r="L12" i="13"/>
  <c r="L4" i="13"/>
  <c r="L1459" i="13"/>
  <c r="L1443" i="13"/>
  <c r="L1427" i="13"/>
  <c r="L1411" i="13"/>
  <c r="L1395" i="13"/>
  <c r="L1379" i="13"/>
  <c r="L1363" i="13"/>
  <c r="L1347" i="13"/>
  <c r="L1331" i="13"/>
  <c r="L1315" i="13"/>
  <c r="L1299" i="13"/>
  <c r="L1259" i="13"/>
  <c r="L385" i="13"/>
  <c r="L1458" i="13"/>
  <c r="L1457" i="13"/>
  <c r="L1450" i="13"/>
  <c r="L1449" i="13"/>
  <c r="L1442" i="13"/>
  <c r="L1441" i="13"/>
  <c r="L1433" i="13"/>
  <c r="L1425" i="13"/>
  <c r="L1393" i="13"/>
  <c r="L1369" i="13"/>
  <c r="L1361" i="13"/>
  <c r="L1305" i="13"/>
  <c r="L1225" i="13"/>
  <c r="L1209" i="13"/>
  <c r="L1009" i="13"/>
  <c r="L985" i="13"/>
  <c r="L938" i="13"/>
  <c r="L882" i="13"/>
  <c r="L810" i="13"/>
  <c r="L746" i="13"/>
  <c r="L745" i="13"/>
  <c r="L703" i="13"/>
  <c r="L665" i="13"/>
  <c r="L257" i="13"/>
  <c r="L1430" i="13"/>
  <c r="L1398" i="13"/>
  <c r="L1366" i="13"/>
  <c r="L1334" i="13"/>
  <c r="L1302" i="13"/>
  <c r="L1287" i="13"/>
  <c r="L1262" i="13"/>
  <c r="L1453" i="13"/>
  <c r="L1445" i="13"/>
  <c r="L1437" i="13"/>
  <c r="L1429" i="13"/>
  <c r="L1421" i="13"/>
  <c r="L1413" i="13"/>
  <c r="L1405" i="13"/>
  <c r="L1397" i="13"/>
  <c r="L1389" i="13"/>
  <c r="L1381" i="13"/>
  <c r="L1373" i="13"/>
  <c r="L1365" i="13"/>
  <c r="L1357" i="13"/>
  <c r="L1349" i="13"/>
  <c r="L1341" i="13"/>
  <c r="L1333" i="13"/>
  <c r="L1325" i="13"/>
  <c r="L1317" i="13"/>
  <c r="L1309" i="13"/>
  <c r="L1301" i="13"/>
  <c r="L1293" i="13"/>
  <c r="L1285" i="13"/>
  <c r="L1277" i="13"/>
  <c r="L1261" i="13"/>
  <c r="L1253" i="13"/>
  <c r="L1245" i="13"/>
  <c r="L1237" i="13"/>
  <c r="L1229" i="13"/>
  <c r="L1221" i="13"/>
  <c r="L1213" i="13"/>
  <c r="L1205" i="13"/>
  <c r="L1197" i="13"/>
  <c r="L1189" i="13"/>
  <c r="L1181" i="13"/>
  <c r="L1173" i="13"/>
  <c r="L1165" i="13"/>
  <c r="L1157" i="13"/>
  <c r="L1141" i="13"/>
  <c r="L1133" i="13"/>
  <c r="L1125" i="13"/>
  <c r="L1117" i="13"/>
  <c r="L1109" i="13"/>
  <c r="L1101" i="13"/>
  <c r="L1093" i="13"/>
  <c r="L1085" i="13"/>
  <c r="L1077" i="13"/>
  <c r="L1061" i="13"/>
  <c r="L1053" i="13"/>
  <c r="L1045" i="13"/>
  <c r="L1037" i="13"/>
  <c r="L1029" i="13"/>
  <c r="L1021" i="13"/>
  <c r="L1013" i="13"/>
  <c r="L997" i="13"/>
  <c r="L989" i="13"/>
  <c r="L981" i="13"/>
  <c r="L973" i="13"/>
  <c r="L965" i="13"/>
  <c r="L957" i="13"/>
  <c r="L949" i="13"/>
  <c r="L941" i="13"/>
  <c r="L933" i="13"/>
  <c r="L925" i="13"/>
  <c r="L917" i="13"/>
  <c r="L909" i="13"/>
  <c r="L901" i="13"/>
  <c r="L893" i="13"/>
  <c r="L885" i="13"/>
  <c r="L877" i="13"/>
  <c r="L869" i="13"/>
  <c r="L861" i="13"/>
  <c r="L853" i="13"/>
  <c r="L845" i="13"/>
  <c r="L837" i="13"/>
  <c r="L829" i="13"/>
  <c r="L821" i="13"/>
  <c r="L813" i="13"/>
  <c r="L805" i="13"/>
  <c r="L797" i="13"/>
  <c r="L789" i="13"/>
  <c r="L781" i="13"/>
  <c r="L773" i="13"/>
  <c r="L765" i="13"/>
  <c r="L757" i="13"/>
  <c r="L749" i="13"/>
  <c r="L741" i="13"/>
  <c r="L733" i="13"/>
  <c r="L725" i="13"/>
  <c r="L717" i="13"/>
  <c r="L709" i="13"/>
  <c r="L701" i="13"/>
  <c r="L693" i="13"/>
  <c r="L685" i="13"/>
  <c r="L677" i="13"/>
  <c r="L669" i="13"/>
  <c r="L661" i="13"/>
  <c r="L653" i="13"/>
  <c r="L645" i="13"/>
  <c r="L637" i="13"/>
  <c r="L629" i="13"/>
  <c r="L621" i="13"/>
  <c r="L613" i="13"/>
  <c r="L605" i="13"/>
  <c r="L597" i="13"/>
  <c r="L589" i="13"/>
  <c r="L581" i="13"/>
  <c r="L573" i="13"/>
  <c r="L565" i="13"/>
  <c r="L557" i="13"/>
  <c r="L549" i="13"/>
  <c r="L541" i="13"/>
  <c r="L533" i="13"/>
  <c r="L525" i="13"/>
  <c r="L517" i="13"/>
  <c r="L509" i="13"/>
  <c r="L501" i="13"/>
  <c r="L493" i="13"/>
  <c r="L485" i="13"/>
  <c r="L477" i="13"/>
  <c r="L469" i="13"/>
  <c r="L461" i="13"/>
  <c r="L453" i="13"/>
  <c r="L1434" i="13"/>
  <c r="L1418" i="13"/>
  <c r="L1417" i="13"/>
  <c r="L1402" i="13"/>
  <c r="L1386" i="13"/>
  <c r="L1385" i="13"/>
  <c r="L1370" i="13"/>
  <c r="L1354" i="13"/>
  <c r="L1353" i="13"/>
  <c r="L1330" i="13"/>
  <c r="L1314" i="13"/>
  <c r="L1313" i="13"/>
  <c r="L1298" i="13"/>
  <c r="L1282" i="13"/>
  <c r="L1274" i="13"/>
  <c r="L1273" i="13"/>
  <c r="L1258" i="13"/>
  <c r="L1242" i="13"/>
  <c r="L1241" i="13"/>
  <c r="L1226" i="13"/>
  <c r="L1218" i="13"/>
  <c r="L1217" i="13"/>
  <c r="L1202" i="13"/>
  <c r="L1178" i="13"/>
  <c r="L1162" i="13"/>
  <c r="L1138" i="13"/>
  <c r="L1122" i="13"/>
  <c r="L1106" i="13"/>
  <c r="L1090" i="13"/>
  <c r="L1089" i="13"/>
  <c r="L1074" i="13"/>
  <c r="L1058" i="13"/>
  <c r="L1034" i="13"/>
  <c r="L1018" i="13"/>
  <c r="L1002" i="13"/>
  <c r="L986" i="13"/>
  <c r="L962" i="13"/>
  <c r="L946" i="13"/>
  <c r="L922" i="13"/>
  <c r="L906" i="13"/>
  <c r="L890" i="13"/>
  <c r="L874" i="13"/>
  <c r="L873" i="13"/>
  <c r="L850" i="13"/>
  <c r="L834" i="13"/>
  <c r="L802" i="13"/>
  <c r="L730" i="13"/>
  <c r="L729" i="13"/>
  <c r="L1265" i="13"/>
  <c r="L1233" i="13"/>
  <c r="L1169" i="13"/>
  <c r="L1161" i="13"/>
  <c r="L1105" i="13"/>
  <c r="L1057" i="13"/>
  <c r="L1329" i="13"/>
  <c r="L1426" i="13"/>
  <c r="L1410" i="13"/>
  <c r="L1409" i="13"/>
  <c r="L1394" i="13"/>
  <c r="L1378" i="13"/>
  <c r="L1377" i="13"/>
  <c r="L1362" i="13"/>
  <c r="L1346" i="13"/>
  <c r="L1345" i="13"/>
  <c r="L1338" i="13"/>
  <c r="L1322" i="13"/>
  <c r="L1321" i="13"/>
  <c r="L1306" i="13"/>
  <c r="L1290" i="13"/>
  <c r="L1266" i="13"/>
  <c r="L1250" i="13"/>
  <c r="L1234" i="13"/>
  <c r="L1210" i="13"/>
  <c r="L1194" i="13"/>
  <c r="L1186" i="13"/>
  <c r="L1170" i="13"/>
  <c r="L1154" i="13"/>
  <c r="L1153" i="13"/>
  <c r="L1146" i="13"/>
  <c r="L1145" i="13"/>
  <c r="L1130" i="13"/>
  <c r="L1114" i="13"/>
  <c r="L1098" i="13"/>
  <c r="L1082" i="13"/>
  <c r="L1081" i="13"/>
  <c r="L1066" i="13"/>
  <c r="L1050" i="13"/>
  <c r="L1042" i="13"/>
  <c r="L1026" i="13"/>
  <c r="L1025" i="13"/>
  <c r="L1010" i="13"/>
  <c r="L994" i="13"/>
  <c r="L978" i="13"/>
  <c r="L970" i="13"/>
  <c r="L954" i="13"/>
  <c r="L930" i="13"/>
  <c r="L914" i="13"/>
  <c r="L898" i="13"/>
  <c r="L881" i="13"/>
  <c r="L866" i="13"/>
  <c r="L858" i="13"/>
  <c r="L857" i="13"/>
  <c r="L842" i="13"/>
  <c r="L826" i="13"/>
  <c r="L818" i="13"/>
  <c r="L794" i="13"/>
  <c r="L786" i="13"/>
  <c r="L785" i="13"/>
  <c r="L778" i="13"/>
  <c r="L770" i="13"/>
  <c r="L762" i="13"/>
  <c r="L753" i="13"/>
  <c r="L754" i="13"/>
  <c r="L738" i="13"/>
  <c r="L722" i="13"/>
  <c r="L714" i="13"/>
  <c r="L698" i="13"/>
  <c r="L690" i="13"/>
  <c r="L689" i="13"/>
  <c r="L682" i="13"/>
  <c r="L674" i="13"/>
  <c r="L666" i="13"/>
  <c r="L658" i="13"/>
  <c r="L657" i="13"/>
  <c r="L650" i="13"/>
  <c r="L642" i="13"/>
  <c r="L562" i="13"/>
  <c r="L1401" i="13"/>
  <c r="L1337" i="13"/>
  <c r="L1069" i="13"/>
  <c r="L1456" i="13"/>
  <c r="L1448" i="13"/>
  <c r="L1440" i="13"/>
  <c r="L1432" i="13"/>
  <c r="L1424" i="13"/>
  <c r="L1416" i="13"/>
  <c r="L1408" i="13"/>
  <c r="L1400" i="13"/>
  <c r="L1392" i="13"/>
  <c r="L1384" i="13"/>
  <c r="L1376" i="13"/>
  <c r="L1368" i="13"/>
  <c r="L1360" i="13"/>
  <c r="L1352" i="13"/>
  <c r="L1344" i="13"/>
  <c r="L1336" i="13"/>
  <c r="L1328" i="13"/>
  <c r="L1320" i="13"/>
  <c r="L1312" i="13"/>
  <c r="L1304" i="13"/>
  <c r="L1288" i="13"/>
  <c r="L1280" i="13"/>
  <c r="L1272" i="13"/>
  <c r="L1264" i="13"/>
  <c r="L1240" i="13"/>
  <c r="L1232" i="13"/>
  <c r="L1224" i="13"/>
  <c r="L1216" i="13"/>
  <c r="L1208" i="13"/>
  <c r="L1192" i="13"/>
  <c r="L1184" i="13"/>
  <c r="L1176" i="13"/>
  <c r="L1168" i="13"/>
  <c r="L1166" i="13"/>
  <c r="L1160" i="13"/>
  <c r="L1152" i="13"/>
  <c r="L1144" i="13"/>
  <c r="L1136" i="13"/>
  <c r="L1128" i="13"/>
  <c r="L1112" i="13"/>
  <c r="L1104" i="13"/>
  <c r="L1096" i="13"/>
  <c r="L1094" i="13"/>
  <c r="L1088" i="13"/>
  <c r="L1080" i="13"/>
  <c r="L1064" i="13"/>
  <c r="L1056" i="13"/>
  <c r="L1048" i="13"/>
  <c r="L1040" i="13"/>
  <c r="L1038" i="13"/>
  <c r="L1032" i="13"/>
  <c r="L1024" i="13"/>
  <c r="L1022" i="13"/>
  <c r="L1016" i="13"/>
  <c r="L1008" i="13"/>
  <c r="L1000" i="13"/>
  <c r="L999" i="13"/>
  <c r="L992" i="13"/>
  <c r="L984" i="13"/>
  <c r="L976" i="13"/>
  <c r="L968" i="13"/>
  <c r="L960" i="13"/>
  <c r="L952" i="13"/>
  <c r="L951" i="13"/>
  <c r="L944" i="13"/>
  <c r="L936" i="13"/>
  <c r="L935" i="13"/>
  <c r="L928" i="13"/>
  <c r="L920" i="13"/>
  <c r="L912" i="13"/>
  <c r="L904" i="13"/>
  <c r="L896" i="13"/>
  <c r="L888" i="13"/>
  <c r="L880" i="13"/>
  <c r="L872" i="13"/>
  <c r="L864" i="13"/>
  <c r="L856" i="13"/>
  <c r="L848" i="13"/>
  <c r="L840" i="13"/>
  <c r="L832" i="13"/>
  <c r="L824" i="13"/>
  <c r="L816" i="13"/>
  <c r="L808" i="13"/>
  <c r="L800" i="13"/>
  <c r="L792" i="13"/>
  <c r="L784" i="13"/>
  <c r="L776" i="13"/>
  <c r="L768" i="13"/>
  <c r="L752" i="13"/>
  <c r="L744" i="13"/>
  <c r="L736" i="13"/>
  <c r="L728" i="13"/>
  <c r="L720" i="13"/>
  <c r="L712" i="13"/>
  <c r="L704" i="13"/>
  <c r="L696" i="13"/>
  <c r="L688" i="13"/>
  <c r="L680" i="13"/>
  <c r="L672" i="13"/>
  <c r="L664" i="13"/>
  <c r="L656" i="13"/>
  <c r="L648" i="13"/>
  <c r="L640" i="13"/>
  <c r="L632" i="13"/>
  <c r="L624" i="13"/>
  <c r="L616" i="13"/>
  <c r="L614" i="13"/>
  <c r="L608" i="13"/>
  <c r="L600" i="13"/>
  <c r="L592" i="13"/>
  <c r="L591" i="13"/>
  <c r="L584" i="13"/>
  <c r="L576" i="13"/>
  <c r="L568" i="13"/>
  <c r="L560" i="13"/>
  <c r="L552" i="13"/>
  <c r="L544" i="13"/>
  <c r="L536" i="13"/>
  <c r="L528" i="13"/>
  <c r="L1041" i="13"/>
  <c r="L863" i="13"/>
  <c r="L634" i="13"/>
  <c r="L626" i="13"/>
  <c r="L610" i="13"/>
  <c r="L602" i="13"/>
  <c r="L594" i="13"/>
  <c r="L586" i="13"/>
  <c r="L578" i="13"/>
  <c r="L570" i="13"/>
  <c r="L554" i="13"/>
  <c r="L546" i="13"/>
  <c r="L538" i="13"/>
  <c r="L530" i="13"/>
  <c r="L522" i="13"/>
  <c r="L514" i="13"/>
  <c r="L506" i="13"/>
  <c r="L498" i="13"/>
  <c r="L497" i="13"/>
  <c r="L490" i="13"/>
  <c r="L482" i="13"/>
  <c r="L474" i="13"/>
  <c r="L466" i="13"/>
  <c r="L458" i="13"/>
  <c r="L450" i="13"/>
  <c r="L449" i="13"/>
  <c r="L442" i="13"/>
  <c r="L434" i="13"/>
  <c r="L433" i="13"/>
  <c r="L426" i="13"/>
  <c r="L418" i="13"/>
  <c r="L410" i="13"/>
  <c r="L402" i="13"/>
  <c r="L394" i="13"/>
  <c r="L386" i="13"/>
  <c r="L378" i="13"/>
  <c r="L370" i="13"/>
  <c r="L369" i="13"/>
  <c r="L362" i="13"/>
  <c r="L354" i="13"/>
  <c r="L346" i="13"/>
  <c r="L338" i="13"/>
  <c r="L330" i="13"/>
  <c r="L322" i="13"/>
  <c r="L321" i="13"/>
  <c r="L314" i="13"/>
  <c r="L306" i="13"/>
  <c r="L305" i="13"/>
  <c r="L298" i="13"/>
  <c r="L290" i="13"/>
  <c r="L282" i="13"/>
  <c r="L274" i="13"/>
  <c r="L266" i="13"/>
  <c r="L258" i="13"/>
  <c r="L250" i="13"/>
  <c r="L242" i="13"/>
  <c r="L241" i="13"/>
  <c r="L234" i="13"/>
  <c r="L226" i="13"/>
  <c r="L218" i="13"/>
  <c r="L210" i="13"/>
  <c r="L202" i="13"/>
  <c r="L194" i="13"/>
  <c r="L193" i="13"/>
  <c r="L186" i="13"/>
  <c r="L178" i="13"/>
  <c r="L177" i="13"/>
  <c r="L170" i="13"/>
  <c r="L162" i="13"/>
  <c r="L159" i="13"/>
  <c r="L154" i="13"/>
  <c r="L146" i="13"/>
  <c r="L138" i="13"/>
  <c r="L130" i="13"/>
  <c r="L122" i="13"/>
  <c r="L114" i="13"/>
  <c r="L113" i="13"/>
  <c r="L106" i="13"/>
  <c r="L98" i="13"/>
  <c r="L90" i="13"/>
  <c r="L82" i="13"/>
  <c r="L74" i="13"/>
  <c r="L66" i="13"/>
  <c r="L65" i="13"/>
  <c r="L58" i="13"/>
  <c r="L50" i="13"/>
  <c r="L49" i="13"/>
  <c r="L42" i="13"/>
  <c r="L34" i="13"/>
  <c r="L31" i="13"/>
  <c r="L26" i="13"/>
  <c r="L18" i="13"/>
  <c r="L10" i="13"/>
  <c r="L2" i="13"/>
  <c r="L479" i="13"/>
  <c r="L223" i="13"/>
  <c r="L1455" i="13"/>
  <c r="L1447" i="13"/>
  <c r="L1439" i="13"/>
  <c r="L1431" i="13"/>
  <c r="L1423" i="13"/>
  <c r="L1415" i="13"/>
  <c r="L1407" i="13"/>
  <c r="L1399" i="13"/>
  <c r="L1391" i="13"/>
  <c r="L1383" i="13"/>
  <c r="L1375" i="13"/>
  <c r="L1367" i="13"/>
  <c r="L1359" i="13"/>
  <c r="L1351" i="13"/>
  <c r="L1343" i="13"/>
  <c r="L1335" i="13"/>
  <c r="L1327" i="13"/>
  <c r="L1319" i="13"/>
  <c r="L1311" i="13"/>
  <c r="L1303" i="13"/>
  <c r="L1295" i="13"/>
  <c r="L1279" i="13"/>
  <c r="L1271" i="13"/>
  <c r="L1263" i="13"/>
  <c r="L1255" i="13"/>
  <c r="L959" i="13"/>
  <c r="L831" i="13"/>
  <c r="L823" i="13"/>
  <c r="L735" i="13"/>
  <c r="L670" i="13"/>
  <c r="L606" i="13"/>
  <c r="L567" i="13"/>
  <c r="L415" i="13"/>
  <c r="L287" i="13"/>
  <c r="L1454" i="13"/>
  <c r="L1438" i="13"/>
  <c r="L1422" i="13"/>
  <c r="L1406" i="13"/>
  <c r="L1390" i="13"/>
  <c r="L1374" i="13"/>
  <c r="L1358" i="13"/>
  <c r="L1342" i="13"/>
  <c r="L1326" i="13"/>
  <c r="L1310" i="13"/>
  <c r="L1286" i="13"/>
  <c r="L1254" i="13"/>
  <c r="L1230" i="13"/>
  <c r="L1182" i="13"/>
  <c r="L1118" i="13"/>
  <c r="L1110" i="13"/>
  <c r="L1102" i="13"/>
  <c r="L1446" i="13"/>
  <c r="L1414" i="13"/>
  <c r="L1382" i="13"/>
  <c r="L1350" i="13"/>
  <c r="L1318" i="13"/>
  <c r="L351" i="13"/>
  <c r="L95" i="13"/>
  <c r="L445" i="13"/>
  <c r="L437" i="13"/>
  <c r="L429" i="13"/>
  <c r="L421" i="13"/>
  <c r="L413" i="13"/>
  <c r="L405" i="13"/>
  <c r="L397" i="13"/>
  <c r="L389" i="13"/>
  <c r="L381" i="13"/>
  <c r="L373" i="13"/>
  <c r="L365" i="13"/>
  <c r="L357" i="13"/>
  <c r="L349" i="13"/>
  <c r="L341" i="13"/>
  <c r="L333" i="13"/>
  <c r="L325" i="13"/>
  <c r="L317" i="13"/>
  <c r="L309" i="13"/>
  <c r="L301" i="13"/>
  <c r="L293" i="13"/>
  <c r="L285" i="13"/>
  <c r="L277" i="13"/>
  <c r="L269" i="13"/>
  <c r="L261" i="13"/>
  <c r="L253" i="13"/>
  <c r="L245" i="13"/>
  <c r="L237" i="13"/>
  <c r="L229" i="13"/>
  <c r="L221" i="13"/>
  <c r="L213" i="13"/>
  <c r="L205" i="13"/>
  <c r="L197" i="13"/>
  <c r="L189" i="13"/>
  <c r="L181" i="13"/>
  <c r="L173" i="13"/>
  <c r="L165" i="13"/>
  <c r="L157" i="13"/>
  <c r="L149" i="13"/>
  <c r="L141" i="13"/>
  <c r="L133" i="13"/>
  <c r="L125" i="13"/>
  <c r="L117" i="13"/>
  <c r="L109" i="13"/>
  <c r="L101" i="13"/>
  <c r="L93" i="13"/>
  <c r="L85" i="13"/>
  <c r="L77" i="13"/>
  <c r="L69" i="13"/>
  <c r="L61" i="13"/>
  <c r="L53" i="13"/>
  <c r="L45" i="13"/>
  <c r="L37" i="13"/>
  <c r="L29" i="13"/>
  <c r="L21" i="13"/>
  <c r="L13" i="13"/>
  <c r="L5" i="13"/>
  <c r="L1291" i="13"/>
  <c r="L1283" i="13"/>
  <c r="L1275" i="13"/>
  <c r="L1251" i="13"/>
  <c r="L1243" i="13"/>
  <c r="L1227" i="13"/>
  <c r="L1219" i="13"/>
  <c r="L1211" i="13"/>
  <c r="L1203" i="13"/>
  <c r="L1195" i="13"/>
  <c r="L1187" i="13"/>
  <c r="L1179" i="13"/>
  <c r="L1171" i="13"/>
  <c r="L1163" i="13"/>
  <c r="L1155" i="13"/>
  <c r="L1147" i="13"/>
  <c r="L1139" i="13"/>
  <c r="L1131" i="13"/>
  <c r="L1123" i="13"/>
  <c r="L1115" i="13"/>
  <c r="L1107" i="13"/>
  <c r="L1099" i="13"/>
  <c r="L1091" i="13"/>
  <c r="L1083" i="13"/>
  <c r="L1075" i="13"/>
  <c r="L1067" i="13"/>
  <c r="L1059" i="13"/>
  <c r="L1051" i="13"/>
  <c r="L1043" i="13"/>
  <c r="L1035" i="13"/>
  <c r="L1027" i="13"/>
  <c r="L1019" i="13"/>
  <c r="L1011" i="13"/>
  <c r="L1003" i="13"/>
  <c r="L995" i="13"/>
  <c r="L987" i="13"/>
  <c r="L979" i="13"/>
  <c r="L971" i="13"/>
  <c r="L955" i="13"/>
  <c r="L947" i="13"/>
  <c r="L939" i="13"/>
  <c r="L899" i="13"/>
  <c r="L867" i="13"/>
  <c r="L859" i="13"/>
  <c r="L843" i="13"/>
  <c r="L771" i="13"/>
  <c r="L739" i="13"/>
  <c r="L731" i="13"/>
  <c r="L715" i="13"/>
  <c r="L1297" i="13"/>
  <c r="L1281" i="13"/>
  <c r="L1257" i="13"/>
  <c r="L1249" i="13"/>
  <c r="L1201" i="13"/>
  <c r="L1193" i="13"/>
  <c r="L1185" i="13"/>
  <c r="L1177" i="13"/>
  <c r="L1137" i="13"/>
  <c r="L1129" i="13"/>
  <c r="L1121" i="13"/>
  <c r="L1113" i="13"/>
  <c r="L1073" i="13"/>
  <c r="L1065" i="13"/>
  <c r="L1049" i="13"/>
  <c r="L1033" i="13"/>
  <c r="L1017" i="13"/>
  <c r="L977" i="13"/>
  <c r="L945" i="13"/>
  <c r="L937" i="13"/>
  <c r="L921" i="13"/>
  <c r="L849" i="13"/>
  <c r="L817" i="13"/>
  <c r="L809" i="13"/>
  <c r="L793" i="13"/>
  <c r="L721" i="13"/>
  <c r="L705" i="13"/>
  <c r="L617" i="13"/>
  <c r="L593" i="13"/>
  <c r="L537" i="13"/>
  <c r="L529" i="13"/>
  <c r="L481" i="13"/>
  <c r="L465" i="13"/>
  <c r="L417" i="13"/>
  <c r="L401" i="13"/>
  <c r="L353" i="13"/>
  <c r="L337" i="13"/>
  <c r="L289" i="13"/>
  <c r="L273" i="13"/>
  <c r="L225" i="13"/>
  <c r="L209" i="13"/>
  <c r="L161" i="13"/>
  <c r="L145" i="13"/>
  <c r="L97" i="13"/>
  <c r="L81" i="13"/>
  <c r="L33" i="13"/>
  <c r="L17" i="13"/>
  <c r="L1247" i="13"/>
  <c r="L1239" i="13"/>
  <c r="L1231" i="13"/>
  <c r="L1223" i="13"/>
  <c r="L1215" i="13"/>
  <c r="L1207" i="13"/>
  <c r="L1199" i="13"/>
  <c r="L1191" i="13"/>
  <c r="L1183" i="13"/>
  <c r="L1175" i="13"/>
  <c r="L1167" i="13"/>
  <c r="L1159" i="13"/>
  <c r="L1151" i="13"/>
  <c r="L1143" i="13"/>
  <c r="L1135" i="13"/>
  <c r="L1127" i="13"/>
  <c r="L1119" i="13"/>
  <c r="L1111" i="13"/>
  <c r="L1103" i="13"/>
  <c r="L1095" i="13"/>
  <c r="L1087" i="13"/>
  <c r="L1079" i="13"/>
  <c r="L1071" i="13"/>
  <c r="L1063" i="13"/>
  <c r="L1055" i="13"/>
  <c r="L1047" i="13"/>
  <c r="L1039" i="13"/>
  <c r="L1031" i="13"/>
  <c r="L1023" i="13"/>
  <c r="L1015" i="13"/>
  <c r="L1007" i="13"/>
  <c r="L991" i="13"/>
  <c r="L983" i="13"/>
  <c r="L975" i="13"/>
  <c r="L967" i="13"/>
  <c r="L943" i="13"/>
  <c r="L927" i="13"/>
  <c r="L919" i="13"/>
  <c r="L911" i="13"/>
  <c r="L903" i="13"/>
  <c r="L895" i="13"/>
  <c r="L887" i="13"/>
  <c r="L879" i="13"/>
  <c r="L871" i="13"/>
  <c r="L855" i="13"/>
  <c r="L847" i="13"/>
  <c r="L839" i="13"/>
  <c r="L815" i="13"/>
  <c r="L799" i="13"/>
  <c r="L791" i="13"/>
  <c r="L783" i="13"/>
  <c r="L775" i="13"/>
  <c r="L767" i="13"/>
  <c r="L759" i="13"/>
  <c r="L751" i="13"/>
  <c r="L743" i="13"/>
  <c r="L727" i="13"/>
  <c r="L719" i="13"/>
  <c r="L711" i="13"/>
  <c r="L695" i="13"/>
  <c r="L687" i="13"/>
  <c r="L679" i="13"/>
  <c r="L671" i="13"/>
  <c r="L663" i="13"/>
  <c r="L655" i="13"/>
  <c r="L647" i="13"/>
  <c r="L639" i="13"/>
  <c r="L631" i="13"/>
  <c r="L623" i="13"/>
  <c r="L615" i="13"/>
  <c r="L607" i="13"/>
  <c r="L599" i="13"/>
  <c r="L583" i="13"/>
  <c r="L575" i="13"/>
  <c r="L559" i="13"/>
  <c r="L551" i="13"/>
  <c r="L543" i="13"/>
  <c r="L535" i="13"/>
  <c r="L527" i="13"/>
  <c r="L519" i="13"/>
  <c r="L511" i="13"/>
  <c r="L503" i="13"/>
  <c r="L495" i="13"/>
  <c r="L487" i="13"/>
  <c r="L471" i="13"/>
  <c r="L463" i="13"/>
  <c r="L455" i="13"/>
  <c r="L447" i="13"/>
  <c r="L439" i="13"/>
  <c r="L431" i="13"/>
  <c r="L423" i="13"/>
  <c r="L407" i="13"/>
  <c r="L399" i="13"/>
  <c r="L391" i="13"/>
  <c r="L383" i="13"/>
  <c r="L375" i="13"/>
  <c r="L367" i="13"/>
  <c r="L359" i="13"/>
  <c r="L343" i="13"/>
  <c r="L335" i="13"/>
  <c r="L327" i="13"/>
  <c r="L319" i="13"/>
  <c r="L311" i="13"/>
  <c r="L303" i="13"/>
  <c r="L295" i="13"/>
  <c r="L279" i="13"/>
  <c r="L271" i="13"/>
  <c r="L263" i="13"/>
  <c r="L255" i="13"/>
  <c r="L247" i="13"/>
  <c r="L239" i="13"/>
  <c r="L231" i="13"/>
  <c r="L215" i="13"/>
  <c r="L207" i="13"/>
  <c r="L199" i="13"/>
  <c r="L191" i="13"/>
  <c r="L183" i="13"/>
  <c r="L175" i="13"/>
  <c r="L167" i="13"/>
  <c r="L151" i="13"/>
  <c r="L143" i="13"/>
  <c r="L135" i="13"/>
  <c r="L127" i="13"/>
  <c r="L119" i="13"/>
  <c r="L111" i="13"/>
  <c r="L103" i="13"/>
  <c r="L87" i="13"/>
  <c r="L79" i="13"/>
  <c r="L71" i="13"/>
  <c r="L63" i="13"/>
  <c r="L55" i="13"/>
  <c r="L47" i="13"/>
  <c r="L39" i="13"/>
  <c r="L23" i="13"/>
  <c r="L15" i="13"/>
  <c r="L7" i="13"/>
  <c r="L1294" i="13"/>
  <c r="L1278" i="13"/>
  <c r="L1270" i="13"/>
  <c r="L1246" i="13"/>
  <c r="L1238" i="13"/>
  <c r="L1214" i="13"/>
  <c r="L1206" i="13"/>
  <c r="L1198" i="13"/>
  <c r="L1190" i="13"/>
  <c r="L1150" i="13"/>
  <c r="L1142" i="13"/>
  <c r="L1134" i="13"/>
  <c r="L1126" i="13"/>
  <c r="L1086" i="13"/>
  <c r="L1078" i="13"/>
  <c r="L1070" i="13"/>
  <c r="L1062" i="13"/>
  <c r="L1046" i="13"/>
  <c r="L1030" i="13"/>
  <c r="L1014" i="13"/>
  <c r="L1006" i="13"/>
  <c r="L998" i="13"/>
  <c r="L990" i="13"/>
  <c r="L982" i="13"/>
  <c r="L974" i="13"/>
  <c r="L966" i="13"/>
  <c r="L958" i="13"/>
  <c r="L950" i="13"/>
  <c r="L942" i="13"/>
  <c r="L934" i="13"/>
  <c r="L926" i="13"/>
  <c r="L918" i="13"/>
  <c r="L910" i="13"/>
  <c r="L902" i="13"/>
  <c r="L894" i="13"/>
  <c r="L886" i="13"/>
  <c r="L878" i="13"/>
  <c r="L870" i="13"/>
  <c r="L566" i="13"/>
  <c r="L542" i="13"/>
  <c r="L862" i="13"/>
  <c r="L854" i="13"/>
  <c r="L846" i="13"/>
  <c r="L838" i="13"/>
  <c r="L830" i="13"/>
  <c r="L822" i="13"/>
  <c r="L814" i="13"/>
  <c r="L806" i="13"/>
  <c r="L798" i="13"/>
  <c r="L790" i="13"/>
  <c r="L782" i="13"/>
  <c r="L774" i="13"/>
  <c r="L766" i="13"/>
  <c r="L758" i="13"/>
  <c r="L750" i="13"/>
  <c r="L742" i="13"/>
  <c r="L734" i="13"/>
  <c r="L726" i="13"/>
  <c r="L718" i="13"/>
  <c r="L710" i="13"/>
  <c r="L702" i="13"/>
  <c r="L694" i="13"/>
  <c r="L686" i="13"/>
  <c r="L678" i="13"/>
  <c r="L662" i="13"/>
  <c r="L654" i="13"/>
  <c r="L646" i="13"/>
  <c r="L638" i="13"/>
  <c r="L630" i="13"/>
  <c r="L622" i="13"/>
  <c r="L598" i="13"/>
  <c r="L590" i="13"/>
  <c r="L582" i="13"/>
  <c r="L574" i="13"/>
  <c r="L558" i="13"/>
  <c r="L550" i="13"/>
  <c r="L534" i="13"/>
  <c r="L526" i="13"/>
  <c r="L518" i="13"/>
  <c r="L510" i="13"/>
  <c r="L502" i="13"/>
  <c r="L494" i="13"/>
  <c r="L486" i="13"/>
  <c r="L478" i="13"/>
  <c r="L470" i="13"/>
  <c r="L462" i="13"/>
  <c r="L454" i="13"/>
  <c r="L446" i="13"/>
  <c r="L438" i="13"/>
  <c r="L430" i="13"/>
  <c r="L422" i="13"/>
  <c r="L414" i="13"/>
  <c r="L406" i="13"/>
  <c r="L398" i="13"/>
  <c r="L390" i="13"/>
  <c r="L382" i="13"/>
  <c r="L374" i="13"/>
  <c r="L366" i="13"/>
  <c r="L358" i="13"/>
  <c r="L350" i="13"/>
  <c r="L342" i="13"/>
  <c r="L334" i="13"/>
  <c r="L326" i="13"/>
  <c r="L318" i="13"/>
  <c r="L310" i="13"/>
  <c r="L302" i="13"/>
  <c r="L294" i="13"/>
  <c r="L286" i="13"/>
  <c r="L278" i="13"/>
  <c r="L270" i="13"/>
  <c r="L262" i="13"/>
  <c r="L254" i="13"/>
  <c r="L246" i="13"/>
  <c r="L238" i="13"/>
  <c r="L230" i="13"/>
  <c r="L222" i="13"/>
  <c r="L214" i="13"/>
  <c r="L206" i="13"/>
  <c r="L198" i="13"/>
  <c r="L190" i="13"/>
  <c r="L182" i="13"/>
  <c r="L174" i="13"/>
  <c r="L166" i="13"/>
  <c r="L158" i="13"/>
  <c r="L150" i="13"/>
  <c r="L142" i="13"/>
  <c r="L134" i="13"/>
  <c r="L126" i="13"/>
  <c r="L118" i="13"/>
  <c r="L110" i="13"/>
  <c r="L102" i="13"/>
  <c r="L94" i="13"/>
  <c r="L86" i="13"/>
  <c r="L78" i="13"/>
  <c r="L70" i="13"/>
  <c r="L62" i="13"/>
  <c r="L54" i="13"/>
  <c r="L46" i="13"/>
  <c r="L38" i="13"/>
  <c r="L30" i="13"/>
  <c r="L22" i="13"/>
  <c r="L14" i="13"/>
  <c r="L6" i="13"/>
  <c r="L915" i="13"/>
  <c r="L891" i="13"/>
  <c r="L883" i="13"/>
  <c r="L875" i="13"/>
  <c r="L851" i="13"/>
  <c r="L827" i="13"/>
  <c r="L819" i="13"/>
  <c r="L811" i="13"/>
  <c r="L787" i="13"/>
  <c r="L763" i="13"/>
  <c r="L755" i="13"/>
  <c r="L747" i="13"/>
  <c r="L723" i="13"/>
  <c r="L707" i="13"/>
  <c r="L699" i="13"/>
  <c r="L691" i="13"/>
  <c r="L683" i="13"/>
  <c r="L675" i="13"/>
  <c r="L667" i="13"/>
  <c r="L659" i="13"/>
  <c r="L651" i="13"/>
  <c r="L643" i="13"/>
  <c r="L635" i="13"/>
  <c r="L627" i="13"/>
  <c r="L619" i="13"/>
  <c r="L611" i="13"/>
  <c r="L603" i="13"/>
  <c r="L595" i="13"/>
  <c r="L587" i="13"/>
  <c r="L579" i="13"/>
  <c r="L571" i="13"/>
  <c r="L563" i="13"/>
  <c r="L555" i="13"/>
  <c r="L547" i="13"/>
  <c r="L539" i="13"/>
  <c r="L531" i="13"/>
  <c r="L523" i="13"/>
  <c r="L515" i="13"/>
  <c r="L507" i="13"/>
  <c r="L499" i="13"/>
  <c r="L491" i="13"/>
  <c r="L483" i="13"/>
  <c r="L475" i="13"/>
  <c r="L467" i="13"/>
  <c r="L459" i="13"/>
  <c r="L451" i="13"/>
  <c r="L443" i="13"/>
  <c r="L435" i="13"/>
  <c r="L427" i="13"/>
  <c r="L419" i="13"/>
  <c r="L411" i="13"/>
  <c r="L403" i="13"/>
  <c r="L395" i="13"/>
  <c r="L387" i="13"/>
  <c r="L379" i="13"/>
  <c r="L371" i="13"/>
  <c r="L363" i="13"/>
  <c r="L355" i="13"/>
  <c r="L347" i="13"/>
  <c r="L339" i="13"/>
  <c r="L331" i="13"/>
  <c r="L323" i="13"/>
  <c r="L315" i="13"/>
  <c r="L307" i="13"/>
  <c r="L299" i="13"/>
  <c r="L291" i="13"/>
  <c r="L283" i="13"/>
  <c r="L275" i="13"/>
  <c r="L267" i="13"/>
  <c r="L259" i="13"/>
  <c r="L251" i="13"/>
  <c r="L243" i="13"/>
  <c r="L235" i="13"/>
  <c r="L227" i="13"/>
  <c r="L219" i="13"/>
  <c r="L211" i="13"/>
  <c r="L203" i="13"/>
  <c r="L195" i="13"/>
  <c r="L187" i="13"/>
  <c r="L179" i="13"/>
  <c r="L171" i="13"/>
  <c r="L163" i="13"/>
  <c r="L155" i="13"/>
  <c r="L147" i="13"/>
  <c r="L139" i="13"/>
  <c r="L131" i="13"/>
  <c r="L123" i="13"/>
  <c r="L115" i="13"/>
  <c r="L107" i="13"/>
  <c r="L99" i="13"/>
  <c r="L91" i="13"/>
  <c r="L83" i="13"/>
  <c r="L75" i="13"/>
  <c r="L67" i="13"/>
  <c r="L59" i="13"/>
  <c r="L51" i="13"/>
  <c r="L43" i="13"/>
  <c r="L35" i="13"/>
  <c r="L27" i="13"/>
  <c r="L19" i="13"/>
  <c r="L11" i="13"/>
  <c r="L3" i="13"/>
  <c r="L1001" i="13"/>
  <c r="L993" i="13"/>
  <c r="L969" i="13"/>
  <c r="L961" i="13"/>
  <c r="L953" i="13"/>
  <c r="L929" i="13"/>
  <c r="L905" i="13"/>
  <c r="L897" i="13"/>
  <c r="L889" i="13"/>
  <c r="L865" i="13"/>
  <c r="L841" i="13"/>
  <c r="L833" i="13"/>
  <c r="L825" i="13"/>
  <c r="L801" i="13"/>
  <c r="L777" i="13"/>
  <c r="L769" i="13"/>
  <c r="L761" i="13"/>
  <c r="L737" i="13"/>
  <c r="L713" i="13"/>
  <c r="L697" i="13"/>
  <c r="L681" i="13"/>
  <c r="L673" i="13"/>
  <c r="L649" i="13"/>
  <c r="L641" i="13"/>
  <c r="L633" i="13"/>
  <c r="L625" i="13"/>
  <c r="L609" i="13"/>
  <c r="L601" i="13"/>
  <c r="L585" i="13"/>
  <c r="L577" i="13"/>
  <c r="L569" i="13"/>
  <c r="L561" i="13"/>
  <c r="L553" i="13"/>
  <c r="L545" i="13"/>
  <c r="L521" i="13"/>
  <c r="L505" i="13"/>
  <c r="L489" i="13"/>
  <c r="L473" i="13"/>
  <c r="L457" i="13"/>
  <c r="L441" i="13"/>
  <c r="L425" i="13"/>
  <c r="L409" i="13"/>
  <c r="L393" i="13"/>
  <c r="L377" i="13"/>
  <c r="L361" i="13"/>
  <c r="L345" i="13"/>
  <c r="L329" i="13"/>
  <c r="L313" i="13"/>
  <c r="L297" i="13"/>
  <c r="L281" i="13"/>
  <c r="L265" i="13"/>
  <c r="L249" i="13"/>
  <c r="L233" i="13"/>
  <c r="L217" i="13"/>
  <c r="L201" i="13"/>
  <c r="L185" i="13"/>
  <c r="L169" i="13"/>
  <c r="L153" i="13"/>
  <c r="L137" i="13"/>
  <c r="L121" i="13"/>
  <c r="L105" i="13"/>
  <c r="L89" i="13"/>
  <c r="L73" i="13"/>
  <c r="L57" i="13"/>
  <c r="L41" i="13"/>
  <c r="L25" i="13"/>
  <c r="L9" i="13"/>
  <c r="L520" i="13"/>
  <c r="L512" i="13"/>
  <c r="L504" i="13"/>
  <c r="L496" i="13"/>
  <c r="L488" i="13"/>
  <c r="L480" i="13"/>
  <c r="L472" i="13"/>
  <c r="L464" i="13"/>
  <c r="L456" i="13"/>
  <c r="L448" i="13"/>
  <c r="L440" i="13"/>
  <c r="L432" i="13"/>
  <c r="L424" i="13"/>
  <c r="L416" i="13"/>
  <c r="L408" i="13"/>
  <c r="L400" i="13"/>
  <c r="L392" i="13"/>
  <c r="L384" i="13"/>
  <c r="L376" i="13"/>
  <c r="L368" i="13"/>
  <c r="L360" i="13"/>
  <c r="L352" i="13"/>
  <c r="L344" i="13"/>
  <c r="L336" i="13"/>
  <c r="L328" i="13"/>
  <c r="L320" i="13"/>
  <c r="L312" i="13"/>
  <c r="L304" i="13"/>
  <c r="L296" i="13"/>
  <c r="L288" i="13"/>
  <c r="L280" i="13"/>
  <c r="L272" i="13"/>
  <c r="L264" i="13"/>
  <c r="L256" i="13"/>
  <c r="L248" i="13"/>
  <c r="L240" i="13"/>
  <c r="L232" i="13"/>
  <c r="L224" i="13"/>
  <c r="L216" i="13"/>
  <c r="L208" i="13"/>
  <c r="L200" i="13"/>
  <c r="L192" i="13"/>
  <c r="L184" i="13"/>
  <c r="L176" i="13"/>
  <c r="L168" i="13"/>
  <c r="L160" i="13"/>
  <c r="L152" i="13"/>
  <c r="L144" i="13"/>
  <c r="L136" i="13"/>
  <c r="L128" i="13"/>
  <c r="L120" i="13"/>
  <c r="L112" i="13"/>
  <c r="L104" i="13"/>
  <c r="L96" i="13"/>
  <c r="L88" i="13"/>
  <c r="L80" i="13"/>
  <c r="L72" i="13"/>
  <c r="L64" i="13"/>
  <c r="L56" i="13"/>
  <c r="L48" i="13"/>
  <c r="L40" i="13"/>
  <c r="L32" i="13"/>
  <c r="L24" i="13"/>
  <c r="L16" i="13"/>
  <c r="L8" i="13"/>
  <c r="E4" i="12" l="1"/>
  <c r="I48" i="4" s="1"/>
  <c r="E5" i="12"/>
  <c r="G4" i="12"/>
  <c r="K48" i="4" s="1"/>
  <c r="G5" i="12"/>
  <c r="I4" i="12"/>
  <c r="M48" i="4" s="1"/>
  <c r="I5" i="12"/>
  <c r="D5" i="12"/>
  <c r="D4" i="12"/>
  <c r="H48" i="4" s="1"/>
  <c r="F5" i="12"/>
  <c r="F4" i="12"/>
  <c r="J48" i="4" s="1"/>
  <c r="M44" i="4" s="1"/>
  <c r="H4" i="12"/>
  <c r="L48" i="4" s="1"/>
  <c r="H5" i="12"/>
  <c r="G49" i="4"/>
  <c r="D11" i="12"/>
  <c r="D12" i="12"/>
  <c r="E27" i="12"/>
  <c r="D21" i="12"/>
  <c r="D22" i="12"/>
  <c r="E25" i="12"/>
  <c r="E24" i="12"/>
  <c r="E17" i="12"/>
  <c r="E16" i="12"/>
  <c r="E15" i="12"/>
  <c r="D27" i="12"/>
  <c r="E12" i="12"/>
  <c r="E11" i="12"/>
  <c r="E20" i="12"/>
  <c r="E19" i="12"/>
  <c r="D20" i="12"/>
  <c r="D15" i="12"/>
  <c r="D16" i="12"/>
  <c r="D10" i="12"/>
  <c r="D24" i="12"/>
  <c r="D28" i="12"/>
  <c r="D29" i="12"/>
  <c r="D19" i="12"/>
  <c r="G16" i="12" l="1"/>
  <c r="G27" i="12"/>
  <c r="G22" i="12"/>
  <c r="G20" i="12"/>
  <c r="G21" i="12"/>
  <c r="G28" i="12"/>
  <c r="G29" i="12"/>
  <c r="G12" i="12"/>
  <c r="G17" i="12"/>
  <c r="G14" i="12"/>
  <c r="G15" i="12"/>
  <c r="G26" i="12"/>
  <c r="G19" i="12"/>
  <c r="G25" i="12"/>
  <c r="G13" i="12"/>
  <c r="G11" i="12"/>
  <c r="G23" i="12"/>
  <c r="G10" i="12"/>
  <c r="M43" i="4" s="1"/>
  <c r="G24" i="12"/>
  <c r="G30" i="12"/>
  <c r="G18" i="12"/>
  <c r="D31" i="12"/>
  <c r="F31" i="12" s="1"/>
  <c r="J49" i="4"/>
  <c r="O44" i="4" s="1"/>
  <c r="I49" i="4"/>
  <c r="K49" i="4"/>
  <c r="L49" i="4"/>
  <c r="M49" i="4"/>
  <c r="H49" i="4"/>
  <c r="D17" i="12"/>
  <c r="D13" i="12"/>
  <c r="F12" i="12" s="1"/>
  <c r="D25" i="12"/>
  <c r="D26" i="12"/>
  <c r="F26" i="12" s="1"/>
  <c r="D23" i="12"/>
  <c r="D18" i="12"/>
  <c r="F18" i="12" s="1"/>
  <c r="D14" i="12"/>
  <c r="D30" i="12"/>
  <c r="F15" i="12"/>
  <c r="F27" i="12"/>
  <c r="F19" i="12"/>
  <c r="F11" i="12"/>
  <c r="F21" i="12"/>
  <c r="F10" i="12"/>
  <c r="F28" i="12"/>
  <c r="F20" i="12"/>
  <c r="F30" i="12" l="1"/>
  <c r="F13" i="12"/>
  <c r="F25" i="12"/>
  <c r="F23" i="12"/>
  <c r="F22" i="12"/>
  <c r="F16" i="12"/>
  <c r="F17" i="12"/>
  <c r="F29" i="12"/>
  <c r="F24" i="12"/>
  <c r="F14" i="12"/>
  <c r="H19" i="12" l="1"/>
  <c r="H25" i="12"/>
  <c r="H13" i="12"/>
  <c r="H28" i="12"/>
  <c r="H18" i="12"/>
  <c r="H10" i="12"/>
  <c r="O43" i="4" s="1"/>
  <c r="H11" i="12"/>
  <c r="H29" i="12"/>
  <c r="H23" i="12"/>
  <c r="H16" i="12"/>
  <c r="H15" i="12"/>
  <c r="H30" i="12"/>
  <c r="H22" i="12"/>
  <c r="H17" i="12"/>
  <c r="H21" i="12"/>
  <c r="H14" i="12"/>
  <c r="H12" i="12"/>
  <c r="H20" i="12"/>
  <c r="H27" i="12"/>
  <c r="H26" i="12"/>
  <c r="H24" i="12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  from TimeSeriesMeta as m,TimeSeries as d where m.TimeSeriesMetaId = d.TimeSeriesMetaId  and m.source = 'CELLO' and m.TickerName like'FN_CMM_30Yr' and m.category = 'MTG' and AsOfDate &lt;= '2017-07-21' and AsOfDate&gt;= '20090501' order by d.AsOfDate desc"/>
  </connection>
  <connection id="2" name="SwaptionVolQuery1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1m5y_ATM' and AsOfDate &lt;= '2017-07-21' and AsOfDate&gt;= '20090828' order by d.AsOfDate"/>
  </connection>
  <connection id="3" name="SwaptionVolQuery2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3m5y_ATM' and AsOfDate &lt;= '2017-07-21' and AsOfDate&gt;= '20090828' order by d.AsOfDate"/>
  </connection>
</connections>
</file>

<file path=xl/sharedStrings.xml><?xml version="1.0" encoding="utf-8"?>
<sst xmlns="http://schemas.openxmlformats.org/spreadsheetml/2006/main" count="9897" uniqueCount="2092">
  <si>
    <t>Database Env</t>
  </si>
  <si>
    <t>Save Data to DB</t>
  </si>
  <si>
    <t>As of Date</t>
  </si>
  <si>
    <t>Report Name</t>
  </si>
  <si>
    <t>No</t>
  </si>
  <si>
    <t>AsOfDate</t>
  </si>
  <si>
    <t>SeriesNumValue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</si>
  <si>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</si>
  <si>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</si>
  <si>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</si>
  <si>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</si>
  <si>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</si>
  <si>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</si>
  <si>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</si>
  <si>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</si>
  <si>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</si>
  <si>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</si>
  <si>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</si>
  <si>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</si>
  <si>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</si>
  <si>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</si>
  <si>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</si>
  <si>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</si>
  <si>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</si>
  <si>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</si>
  <si>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</si>
  <si>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</si>
  <si>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</si>
  <si>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</si>
  <si>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</si>
  <si>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</si>
  <si>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</si>
  <si>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</si>
  <si>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</si>
  <si>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</si>
  <si>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</si>
  <si>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</si>
  <si>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</si>
  <si>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</si>
  <si>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</si>
  <si>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</si>
  <si>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</si>
  <si>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</si>
  <si>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</si>
  <si>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</si>
  <si>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</si>
  <si>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</si>
  <si>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</si>
  <si>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</si>
  <si>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</si>
  <si>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</si>
  <si>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</si>
  <si>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</si>
  <si>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</si>
  <si>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</si>
  <si>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</si>
  <si>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</si>
  <si>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</si>
  <si>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</si>
  <si>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</si>
  <si>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</si>
  <si>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</si>
  <si>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</si>
  <si>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</si>
  <si>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</si>
  <si>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</si>
  <si>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</si>
  <si>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</si>
  <si>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</si>
  <si>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</si>
  <si>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</si>
  <si>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</si>
  <si>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</si>
  <si>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</si>
  <si>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</si>
  <si>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</si>
  <si>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</si>
  <si>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</si>
  <si>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</si>
  <si>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</si>
  <si>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</si>
  <si>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</si>
  <si>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</si>
  <si>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</si>
  <si>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</si>
  <si>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</si>
  <si>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</si>
  <si>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</si>
  <si>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</si>
  <si>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</si>
  <si>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</si>
  <si>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</si>
  <si>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</si>
  <si>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</si>
  <si>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</si>
  <si>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</si>
  <si>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</si>
  <si>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</si>
  <si>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</si>
  <si>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</si>
  <si>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</si>
  <si>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</si>
  <si>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</si>
  <si>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</si>
  <si>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</si>
  <si>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</si>
  <si>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</si>
  <si>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</si>
  <si>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</si>
  <si>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</si>
  <si>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</si>
  <si>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</si>
  <si>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</si>
  <si>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</si>
  <si>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</si>
  <si>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</si>
  <si>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</si>
  <si>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</si>
  <si>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</si>
  <si>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</si>
  <si>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</si>
  <si>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</si>
  <si>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</si>
  <si>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</si>
  <si>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</si>
  <si>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</si>
  <si>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</si>
  <si>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</si>
  <si>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</si>
  <si>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</si>
  <si>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</si>
  <si>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</si>
  <si>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</si>
  <si>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</si>
  <si>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</si>
  <si>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</si>
  <si>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</si>
  <si>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</si>
  <si>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</si>
  <si>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</si>
  <si>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</si>
  <si>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</si>
  <si>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</si>
  <si>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</si>
  <si>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</si>
  <si>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</si>
  <si>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</si>
  <si>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</si>
  <si>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</si>
  <si>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</si>
  <si>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</si>
  <si>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</si>
  <si>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</si>
  <si>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</si>
  <si>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</si>
  <si>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</si>
  <si>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</si>
  <si>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</si>
  <si>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</si>
  <si>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</si>
  <si>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</si>
  <si>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</si>
  <si>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</si>
  <si>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</si>
  <si>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</si>
  <si>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</si>
  <si>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</si>
  <si>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</si>
  <si>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</si>
  <si>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</si>
  <si>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</si>
  <si>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</si>
  <si>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</si>
  <si>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</si>
  <si>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</si>
  <si>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</si>
  <si>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</si>
  <si>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</si>
  <si>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</si>
  <si>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</si>
  <si>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</si>
  <si>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</si>
  <si>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</si>
  <si>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</si>
  <si>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</si>
  <si>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</si>
  <si>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</si>
  <si>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</si>
  <si>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</si>
  <si>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</si>
  <si>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</si>
  <si>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</si>
  <si>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</si>
  <si>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</si>
  <si>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</si>
  <si>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</si>
  <si>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</si>
  <si>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</si>
  <si>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</si>
  <si>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</si>
  <si>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</si>
  <si>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</si>
  <si>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</si>
  <si>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</si>
  <si>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</si>
  <si>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</si>
  <si>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</si>
  <si>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</si>
  <si>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</si>
  <si>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</si>
  <si>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</si>
  <si>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</si>
  <si>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</si>
  <si>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</si>
  <si>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</si>
  <si>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</si>
  <si>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</si>
  <si>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</si>
  <si>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</si>
  <si>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</si>
  <si>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</si>
  <si>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</si>
  <si>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</si>
  <si>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</si>
  <si>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</si>
  <si>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</si>
  <si>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</si>
  <si>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</si>
  <si>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</si>
  <si>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</si>
  <si>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</si>
  <si>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</si>
  <si>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</si>
  <si>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</si>
  <si>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</si>
  <si>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</si>
  <si>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</si>
  <si>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</si>
  <si>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</si>
  <si>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</si>
  <si>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</si>
  <si>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</si>
  <si>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</si>
  <si>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</si>
  <si>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</si>
  <si>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</si>
  <si>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</si>
  <si>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</si>
  <si>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</si>
  <si>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</si>
  <si>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</si>
  <si>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</si>
  <si>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</si>
  <si>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</si>
  <si>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</si>
  <si>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</si>
  <si>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</si>
  <si>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</si>
  <si>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</si>
  <si>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</si>
  <si>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</si>
  <si>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</si>
  <si>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</si>
  <si>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</si>
  <si>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</si>
  <si>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</si>
  <si>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</si>
  <si>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</si>
  <si>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</si>
  <si>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</si>
  <si>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</si>
  <si>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</si>
  <si>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</si>
  <si>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</si>
  <si>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</si>
  <si>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</si>
  <si>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</si>
  <si>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</si>
  <si>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</si>
  <si>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</si>
  <si>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</si>
  <si>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</si>
  <si>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</si>
  <si>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</si>
  <si>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</si>
  <si>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</si>
  <si>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</si>
  <si>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</si>
  <si>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</si>
  <si>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</si>
  <si>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</si>
  <si>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</si>
  <si>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</si>
  <si>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</si>
  <si>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</si>
  <si>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</si>
  <si>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</si>
  <si>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</si>
  <si>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</si>
  <si>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</si>
  <si>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</si>
  <si>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</si>
  <si>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</si>
  <si>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</si>
  <si>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</si>
  <si>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</si>
  <si>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</si>
  <si>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</si>
  <si>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</si>
  <si>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</si>
  <si>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</si>
  <si>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</si>
  <si>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</si>
  <si>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</si>
  <si>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</si>
  <si>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</si>
  <si>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</si>
  <si>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</si>
  <si>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</si>
  <si>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</si>
  <si>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</si>
  <si>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</si>
  <si>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</si>
  <si>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</si>
  <si>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</si>
  <si>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</si>
  <si>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</si>
  <si>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</si>
  <si>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</si>
  <si>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</si>
  <si>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</si>
  <si>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</si>
  <si>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</si>
  <si>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</si>
  <si>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</si>
  <si>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</si>
  <si>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</si>
  <si>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</si>
  <si>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</si>
  <si>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</si>
  <si>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</si>
  <si>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</si>
  <si>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</si>
  <si>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</si>
  <si>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</si>
  <si>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</si>
  <si>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</si>
  <si>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</si>
  <si>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</si>
  <si>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</si>
  <si>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</si>
  <si>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</si>
  <si>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</si>
  <si>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</si>
  <si>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</si>
  <si>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</si>
  <si>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</si>
  <si>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</si>
  <si>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</si>
  <si>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</si>
  <si>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</si>
  <si>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</si>
  <si>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</si>
  <si>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</si>
  <si>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</si>
  <si>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</si>
  <si>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</si>
  <si>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</si>
  <si>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</si>
  <si>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</si>
  <si>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</si>
  <si>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</si>
  <si>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</si>
  <si>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</si>
  <si>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</si>
  <si>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</si>
  <si>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</si>
  <si>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</si>
  <si>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</si>
  <si>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</si>
  <si>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</si>
  <si>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</si>
  <si>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</si>
  <si>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</si>
  <si>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</si>
  <si>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</si>
  <si>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</si>
  <si>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</si>
  <si>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</si>
  <si>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</si>
  <si>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</si>
  <si>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</si>
  <si>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</si>
  <si>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</si>
  <si>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</si>
  <si>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</si>
  <si>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</si>
  <si>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</si>
  <si>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</si>
  <si>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</si>
  <si>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</si>
  <si>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</si>
  <si>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</si>
  <si>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</si>
  <si>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</si>
  <si>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</si>
  <si>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</si>
  <si>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</si>
  <si>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</si>
  <si>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</si>
  <si>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</si>
  <si>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</si>
  <si>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</si>
  <si>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</si>
  <si>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</si>
  <si>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</si>
  <si>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</si>
  <si>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</si>
  <si>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</si>
  <si>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</si>
  <si>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</si>
  <si>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</si>
  <si>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</si>
  <si>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</si>
  <si>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</si>
  <si>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</si>
  <si>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</si>
  <si>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</si>
  <si>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</si>
  <si>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</si>
  <si>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</si>
  <si>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</si>
  <si>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</si>
  <si>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</si>
  <si>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</si>
  <si>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</si>
  <si>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</si>
  <si>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</si>
  <si>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</si>
  <si>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</si>
  <si>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</si>
  <si>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</si>
  <si>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</si>
  <si>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</si>
  <si>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</si>
  <si>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</si>
  <si>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</si>
  <si>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</si>
  <si>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</si>
  <si>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</si>
  <si>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</si>
  <si>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</si>
  <si>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</si>
  <si>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</si>
  <si>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</si>
  <si>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</si>
  <si>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</si>
  <si>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</si>
  <si>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</si>
  <si>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</si>
  <si>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</si>
  <si>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</si>
  <si>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</si>
  <si>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</si>
  <si>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</si>
  <si>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</si>
  <si>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</si>
  <si>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</si>
  <si>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</si>
  <si>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</si>
  <si>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</si>
  <si>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</si>
  <si>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</si>
  <si>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</si>
  <si>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</si>
  <si>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</si>
  <si>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</si>
  <si>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</si>
  <si>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</si>
  <si>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</si>
  <si>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</si>
  <si>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</si>
  <si>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</si>
  <si>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</si>
  <si>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</si>
  <si>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</si>
  <si>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</si>
  <si>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</si>
  <si>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</si>
  <si>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</si>
  <si>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</si>
  <si>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</si>
  <si>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</si>
  <si>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</si>
  <si>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</si>
  <si>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</si>
  <si>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</si>
  <si>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</si>
  <si>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</si>
  <si>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</si>
  <si>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</si>
  <si>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</si>
  <si>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</si>
  <si>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</si>
  <si>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</si>
  <si>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</si>
  <si>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</si>
  <si>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</si>
  <si>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</si>
  <si>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</si>
  <si>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</si>
  <si>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</si>
  <si>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</si>
  <si>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</si>
  <si>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</si>
  <si>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</si>
  <si>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</si>
  <si>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</si>
  <si>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</si>
  <si>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</si>
  <si>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</si>
  <si>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</si>
  <si>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</si>
  <si>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</si>
  <si>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</si>
  <si>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</si>
  <si>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</si>
  <si>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</si>
  <si>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</si>
  <si>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</si>
  <si>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</si>
  <si>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</si>
  <si>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</si>
  <si>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</si>
  <si>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</si>
  <si>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</si>
  <si>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</si>
  <si>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</si>
  <si>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</si>
  <si>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</si>
  <si>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</si>
  <si>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</si>
  <si>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</si>
  <si>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</si>
  <si>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</si>
  <si>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</si>
  <si>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</si>
  <si>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</si>
  <si>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</si>
  <si>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</si>
  <si>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</si>
  <si>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</si>
  <si>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</si>
  <si>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</si>
  <si>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</si>
  <si>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</si>
  <si>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</si>
  <si>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</si>
  <si>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</si>
  <si>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</si>
  <si>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</si>
  <si>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</si>
  <si>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</si>
  <si>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</si>
  <si>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</si>
  <si>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</si>
  <si>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</si>
  <si>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</si>
  <si>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</si>
  <si>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</si>
  <si>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</si>
  <si>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</si>
  <si>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</si>
  <si>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</si>
  <si>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</si>
  <si>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</si>
  <si>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</si>
  <si>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</si>
  <si>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</si>
  <si>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</si>
  <si>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</si>
  <si>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</si>
  <si>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</si>
  <si>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</si>
  <si>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</si>
  <si>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</si>
  <si>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</si>
  <si>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</si>
  <si>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</si>
  <si>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</si>
  <si>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</si>
  <si>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</si>
  <si>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</si>
  <si>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</si>
  <si>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</si>
  <si>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</si>
  <si>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</si>
  <si>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</si>
  <si>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</si>
  <si>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</si>
  <si>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</si>
  <si>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</si>
  <si>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</si>
  <si>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</si>
  <si>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</si>
  <si>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</si>
  <si>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</si>
  <si>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</si>
  <si>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</si>
  <si>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</si>
  <si>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</si>
  <si>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</si>
  <si>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</si>
  <si>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</si>
  <si>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</si>
  <si>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</si>
  <si>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</si>
  <si>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</si>
  <si>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</si>
  <si>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</si>
  <si>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</si>
  <si>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</si>
  <si>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</si>
  <si>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</si>
  <si>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</si>
  <si>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</si>
  <si>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</si>
  <si>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</si>
  <si>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</si>
  <si>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</si>
  <si>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</si>
  <si>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</si>
  <si>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</si>
  <si>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</si>
  <si>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</si>
  <si>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</si>
  <si>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</si>
  <si>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</si>
  <si>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</si>
  <si>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</si>
  <si>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</si>
  <si>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</si>
  <si>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</si>
  <si>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</si>
  <si>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</si>
  <si>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</si>
  <si>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</si>
  <si>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</si>
  <si>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</si>
  <si>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</si>
  <si>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</si>
  <si>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</si>
  <si>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</si>
  <si>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</si>
  <si>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</si>
  <si>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</si>
  <si>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</si>
  <si>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</si>
  <si>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</si>
  <si>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</si>
  <si>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</si>
  <si>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</si>
  <si>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</si>
  <si>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</si>
  <si>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</si>
  <si>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</si>
  <si>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</si>
  <si>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</si>
  <si>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</si>
  <si>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</si>
  <si>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</si>
  <si>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</si>
  <si>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</si>
  <si>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</si>
  <si>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</si>
  <si>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</si>
  <si>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</si>
  <si>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</si>
  <si>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</si>
  <si>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</si>
  <si>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</si>
  <si>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</si>
  <si>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</si>
  <si>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</si>
  <si>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</si>
  <si>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</si>
  <si>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</si>
  <si>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</si>
  <si>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</si>
  <si>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</si>
  <si>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</si>
  <si>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</si>
  <si>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</si>
  <si>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</si>
  <si>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</si>
  <si>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</si>
  <si>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</si>
  <si>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</si>
  <si>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</si>
  <si>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</si>
  <si>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</si>
  <si>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</si>
  <si>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</si>
  <si>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</si>
  <si>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</si>
  <si>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</si>
  <si>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</si>
  <si>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</si>
  <si>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</si>
  <si>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</si>
  <si>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</si>
  <si>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</si>
  <si>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</si>
  <si>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</si>
  <si>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</si>
  <si>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1M Rate Chg</t>
  </si>
  <si>
    <t>3M Rate Chg</t>
  </si>
  <si>
    <t>6M Rate Chg</t>
  </si>
  <si>
    <t>1Y Rate Chg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</si>
  <si>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</si>
  <si>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</si>
  <si>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</si>
  <si>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</si>
  <si>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</si>
  <si>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</si>
  <si>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</si>
  <si>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</si>
  <si>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</si>
  <si>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</si>
  <si>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</si>
  <si>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</si>
  <si>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</si>
  <si>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</si>
  <si>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</si>
  <si>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</si>
  <si>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</si>
  <si>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</si>
  <si>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</si>
  <si>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</si>
  <si>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</si>
  <si>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</si>
  <si>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</si>
  <si>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</si>
  <si>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</si>
  <si>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</si>
  <si>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</si>
  <si>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</si>
  <si>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</si>
  <si>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</si>
  <si>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</si>
  <si>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</si>
  <si>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</si>
  <si>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</si>
  <si>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AsOf</t>
  </si>
  <si>
    <t>Report Folder</t>
  </si>
  <si>
    <t>vol2</t>
  </si>
  <si>
    <t>log return</t>
  </si>
  <si>
    <t>vol1</t>
  </si>
  <si>
    <t>dy</t>
  </si>
  <si>
    <t>Coupon</t>
  </si>
  <si>
    <t>Asof</t>
  </si>
  <si>
    <t>2014-12-31</t>
  </si>
  <si>
    <t>2014-11-26</t>
  </si>
  <si>
    <t>2013-11-27</t>
  </si>
  <si>
    <t>2013-07-03</t>
  </si>
  <si>
    <t>2012-11-21</t>
  </si>
  <si>
    <t>2012-04-03</t>
  </si>
  <si>
    <t>2012-04-02</t>
  </si>
  <si>
    <t>2012-03-30</t>
  </si>
  <si>
    <t>2012-03-29</t>
  </si>
  <si>
    <t>2012-03-28</t>
  </si>
  <si>
    <t>2012-03-27</t>
  </si>
  <si>
    <t>2012-03-26</t>
  </si>
  <si>
    <t>2012-03-23</t>
  </si>
  <si>
    <t>2012-03-22</t>
  </si>
  <si>
    <t>2012-03-21</t>
  </si>
  <si>
    <t>2012-03-20</t>
  </si>
  <si>
    <t>2012-03-19</t>
  </si>
  <si>
    <t>2012-03-16</t>
  </si>
  <si>
    <t>2012-03-15</t>
  </si>
  <si>
    <t>2012-03-14</t>
  </si>
  <si>
    <t>2012-03-13</t>
  </si>
  <si>
    <t>2012-03-12</t>
  </si>
  <si>
    <t>2012-03-09</t>
  </si>
  <si>
    <t>2012-03-08</t>
  </si>
  <si>
    <t>2012-03-07</t>
  </si>
  <si>
    <t>2012-03-06</t>
  </si>
  <si>
    <t>2012-03-05</t>
  </si>
  <si>
    <t>2012-03-02</t>
  </si>
  <si>
    <t>2012-03-01</t>
  </si>
  <si>
    <t>2012-02-29</t>
  </si>
  <si>
    <t>2012-02-28</t>
  </si>
  <si>
    <t>2012-02-27</t>
  </si>
  <si>
    <t>2012-02-24</t>
  </si>
  <si>
    <t>2012-02-23</t>
  </si>
  <si>
    <t>2012-02-22</t>
  </si>
  <si>
    <t>2012-02-21</t>
  </si>
  <si>
    <t>2012-02-17</t>
  </si>
  <si>
    <t>2012-02-16</t>
  </si>
  <si>
    <t>2012-02-15</t>
  </si>
  <si>
    <t>2012-02-14</t>
  </si>
  <si>
    <t>2012-02-13</t>
  </si>
  <si>
    <t>2012-02-10</t>
  </si>
  <si>
    <t>2012-02-09</t>
  </si>
  <si>
    <t>2012-02-08</t>
  </si>
  <si>
    <t>2012-02-07</t>
  </si>
  <si>
    <t>2012-02-06</t>
  </si>
  <si>
    <t>2012-02-03</t>
  </si>
  <si>
    <t>2012-02-02</t>
  </si>
  <si>
    <t>2012-02-01</t>
  </si>
  <si>
    <t>2012-01-31</t>
  </si>
  <si>
    <t>2012-01-30</t>
  </si>
  <si>
    <t>2012-01-27</t>
  </si>
  <si>
    <t>2012-01-26</t>
  </si>
  <si>
    <t>2012-01-25</t>
  </si>
  <si>
    <t>2012-01-24</t>
  </si>
  <si>
    <t>2012-01-23</t>
  </si>
  <si>
    <t>2012-01-20</t>
  </si>
  <si>
    <t>2012-01-19</t>
  </si>
  <si>
    <t>2012-01-18</t>
  </si>
  <si>
    <t>2012-01-17</t>
  </si>
  <si>
    <t>2012-01-13</t>
  </si>
  <si>
    <t>2012-01-12</t>
  </si>
  <si>
    <t>2012-01-11</t>
  </si>
  <si>
    <t>2012-01-10</t>
  </si>
  <si>
    <t>2012-01-09</t>
  </si>
  <si>
    <t>2012-01-06</t>
  </si>
  <si>
    <t>2012-01-05</t>
  </si>
  <si>
    <t>2012-01-04</t>
  </si>
  <si>
    <t>2012-01-03</t>
  </si>
  <si>
    <t>2011-12-30</t>
  </si>
  <si>
    <t>2011-12-29</t>
  </si>
  <si>
    <t>2011-12-28</t>
  </si>
  <si>
    <t>2011-12-27</t>
  </si>
  <si>
    <t>2011-12-23</t>
  </si>
  <si>
    <t>2011-12-22</t>
  </si>
  <si>
    <t>2011-12-21</t>
  </si>
  <si>
    <t>2011-12-20</t>
  </si>
  <si>
    <t>2011-12-19</t>
  </si>
  <si>
    <t>2011-12-16</t>
  </si>
  <si>
    <t>2011-12-15</t>
  </si>
  <si>
    <t>2011-12-14</t>
  </si>
  <si>
    <t>2011-12-13</t>
  </si>
  <si>
    <t>2011-12-12</t>
  </si>
  <si>
    <t>2011-12-09</t>
  </si>
  <si>
    <t>2011-12-08</t>
  </si>
  <si>
    <t>2011-12-07</t>
  </si>
  <si>
    <t>2011-12-06</t>
  </si>
  <si>
    <t>2011-12-05</t>
  </si>
  <si>
    <t>2011-12-02</t>
  </si>
  <si>
    <t>2011-12-01</t>
  </si>
  <si>
    <t>2011-11-30</t>
  </si>
  <si>
    <t>2011-11-29</t>
  </si>
  <si>
    <t>2011-11-28</t>
  </si>
  <si>
    <t>2011-11-25</t>
  </si>
  <si>
    <t>2011-11-23</t>
  </si>
  <si>
    <t>2011-11-22</t>
  </si>
  <si>
    <t>2011-11-21</t>
  </si>
  <si>
    <t>2011-11-18</t>
  </si>
  <si>
    <t>2011-11-17</t>
  </si>
  <si>
    <t>2011-11-16</t>
  </si>
  <si>
    <t>2011-11-15</t>
  </si>
  <si>
    <t>2011-11-14</t>
  </si>
  <si>
    <t>2011-11-10</t>
  </si>
  <si>
    <t>2011-11-09</t>
  </si>
  <si>
    <t>2011-11-08</t>
  </si>
  <si>
    <t>2011-11-07</t>
  </si>
  <si>
    <t>2011-11-04</t>
  </si>
  <si>
    <t>2011-11-03</t>
  </si>
  <si>
    <t>2011-11-02</t>
  </si>
  <si>
    <t>2011-11-01</t>
  </si>
  <si>
    <t>2011-10-31</t>
  </si>
  <si>
    <t>2011-10-28</t>
  </si>
  <si>
    <t>2011-10-27</t>
  </si>
  <si>
    <t>2011-10-26</t>
  </si>
  <si>
    <t>2011-10-25</t>
  </si>
  <si>
    <t>2011-10-24</t>
  </si>
  <si>
    <t>2011-10-21</t>
  </si>
  <si>
    <t>2011-10-20</t>
  </si>
  <si>
    <t>2011-10-19</t>
  </si>
  <si>
    <t>2011-10-18</t>
  </si>
  <si>
    <t>2011-10-17</t>
  </si>
  <si>
    <t>2011-10-14</t>
  </si>
  <si>
    <t>2011-10-13</t>
  </si>
  <si>
    <t>2011-10-12</t>
  </si>
  <si>
    <t>2011-10-11</t>
  </si>
  <si>
    <t>2011-10-07</t>
  </si>
  <si>
    <t>2011-10-06</t>
  </si>
  <si>
    <t>2011-10-05</t>
  </si>
  <si>
    <t>2011-10-04</t>
  </si>
  <si>
    <t>2011-10-03</t>
  </si>
  <si>
    <t>2011-09-30</t>
  </si>
  <si>
    <t>2011-09-29</t>
  </si>
  <si>
    <t>2011-09-28</t>
  </si>
  <si>
    <t>2011-09-27</t>
  </si>
  <si>
    <t>2011-09-26</t>
  </si>
  <si>
    <t>2011-09-23</t>
  </si>
  <si>
    <t>2011-09-22</t>
  </si>
  <si>
    <t>2011-09-21</t>
  </si>
  <si>
    <t>2011-09-20</t>
  </si>
  <si>
    <t>2011-09-19</t>
  </si>
  <si>
    <t>2011-09-16</t>
  </si>
  <si>
    <t>2011-09-15</t>
  </si>
  <si>
    <t>2011-09-14</t>
  </si>
  <si>
    <t>2011-09-13</t>
  </si>
  <si>
    <t>2011-09-12</t>
  </si>
  <si>
    <t>2011-09-09</t>
  </si>
  <si>
    <t>2011-09-08</t>
  </si>
  <si>
    <t>2011-09-07</t>
  </si>
  <si>
    <t>2011-09-06</t>
  </si>
  <si>
    <t>2011-09-02</t>
  </si>
  <si>
    <t>2011-09-01</t>
  </si>
  <si>
    <t>2011-08-31</t>
  </si>
  <si>
    <t>2011-08-30</t>
  </si>
  <si>
    <t>2011-08-29</t>
  </si>
  <si>
    <t>2011-08-26</t>
  </si>
  <si>
    <t>2011-08-25</t>
  </si>
  <si>
    <t>2011-08-24</t>
  </si>
  <si>
    <t>2011-08-23</t>
  </si>
  <si>
    <t>2011-08-22</t>
  </si>
  <si>
    <t>2011-08-19</t>
  </si>
  <si>
    <t>2011-08-18</t>
  </si>
  <si>
    <t>2011-08-17</t>
  </si>
  <si>
    <t>2011-08-16</t>
  </si>
  <si>
    <t>2011-08-15</t>
  </si>
  <si>
    <t>2011-08-12</t>
  </si>
  <si>
    <t>2011-08-11</t>
  </si>
  <si>
    <t>2011-08-10</t>
  </si>
  <si>
    <t>2011-08-09</t>
  </si>
  <si>
    <t>2011-08-08</t>
  </si>
  <si>
    <t>2011-08-05</t>
  </si>
  <si>
    <t>2011-08-04</t>
  </si>
  <si>
    <t>2011-08-03</t>
  </si>
  <si>
    <t>2011-08-02</t>
  </si>
  <si>
    <t>2011-08-01</t>
  </si>
  <si>
    <t>2011-07-29</t>
  </si>
  <si>
    <t>2011-07-28</t>
  </si>
  <si>
    <t>2011-07-27</t>
  </si>
  <si>
    <t>2011-07-26</t>
  </si>
  <si>
    <t>2011-07-25</t>
  </si>
  <si>
    <t>2011-07-22</t>
  </si>
  <si>
    <t>2011-07-21</t>
  </si>
  <si>
    <t>2011-07-20</t>
  </si>
  <si>
    <t>2011-07-19</t>
  </si>
  <si>
    <t>2011-07-18</t>
  </si>
  <si>
    <t>2011-07-15</t>
  </si>
  <si>
    <t>2011-07-14</t>
  </si>
  <si>
    <t>2011-07-13</t>
  </si>
  <si>
    <t>2011-07-12</t>
  </si>
  <si>
    <t>2011-07-11</t>
  </si>
  <si>
    <t>2011-07-08</t>
  </si>
  <si>
    <t>2011-07-07</t>
  </si>
  <si>
    <t>2011-07-06</t>
  </si>
  <si>
    <t>2011-07-05</t>
  </si>
  <si>
    <t>2011-07-01</t>
  </si>
  <si>
    <t>2011-06-30</t>
  </si>
  <si>
    <t>2011-06-29</t>
  </si>
  <si>
    <t>2011-06-28</t>
  </si>
  <si>
    <t>2011-06-27</t>
  </si>
  <si>
    <t>2011-06-24</t>
  </si>
  <si>
    <t>2011-06-23</t>
  </si>
  <si>
    <t>2011-06-22</t>
  </si>
  <si>
    <t>2011-06-21</t>
  </si>
  <si>
    <t>2011-06-20</t>
  </si>
  <si>
    <t>2011-06-17</t>
  </si>
  <si>
    <t>2011-06-16</t>
  </si>
  <si>
    <t>2011-06-15</t>
  </si>
  <si>
    <t>2011-06-14</t>
  </si>
  <si>
    <t>2011-06-13</t>
  </si>
  <si>
    <t>2011-06-10</t>
  </si>
  <si>
    <t>2011-06-09</t>
  </si>
  <si>
    <t>2011-06-08</t>
  </si>
  <si>
    <t>2011-06-07</t>
  </si>
  <si>
    <t>2011-06-06</t>
  </si>
  <si>
    <t>2011-06-03</t>
  </si>
  <si>
    <t>2011-06-02</t>
  </si>
  <si>
    <t>2011-06-01</t>
  </si>
  <si>
    <t>2011-05-31</t>
  </si>
  <si>
    <t>2011-05-27</t>
  </si>
  <si>
    <t>2011-05-26</t>
  </si>
  <si>
    <t>2011-05-25</t>
  </si>
  <si>
    <t>2011-05-24</t>
  </si>
  <si>
    <t>2011-05-23</t>
  </si>
  <si>
    <t>2011-05-20</t>
  </si>
  <si>
    <t>2011-05-19</t>
  </si>
  <si>
    <t>2011-05-18</t>
  </si>
  <si>
    <t>2011-05-17</t>
  </si>
  <si>
    <t>2011-05-16</t>
  </si>
  <si>
    <t>2011-05-13</t>
  </si>
  <si>
    <t>2011-05-12</t>
  </si>
  <si>
    <t>2011-05-11</t>
  </si>
  <si>
    <t>2011-05-10</t>
  </si>
  <si>
    <t>2011-05-09</t>
  </si>
  <si>
    <t>2011-05-06</t>
  </si>
  <si>
    <t>2011-05-05</t>
  </si>
  <si>
    <t>2011-05-04</t>
  </si>
  <si>
    <t>2011-05-03</t>
  </si>
  <si>
    <t>2011-05-02</t>
  </si>
  <si>
    <t>2011-04-29</t>
  </si>
  <si>
    <t>2011-04-28</t>
  </si>
  <si>
    <t>2011-04-27</t>
  </si>
  <si>
    <t>2011-04-26</t>
  </si>
  <si>
    <t>2011-04-25</t>
  </si>
  <si>
    <t>2011-04-21</t>
  </si>
  <si>
    <t>2011-04-20</t>
  </si>
  <si>
    <t>2011-04-19</t>
  </si>
  <si>
    <t>2011-04-18</t>
  </si>
  <si>
    <t>2011-04-15</t>
  </si>
  <si>
    <t>2011-04-14</t>
  </si>
  <si>
    <t>2011-04-13</t>
  </si>
  <si>
    <t>2011-04-12</t>
  </si>
  <si>
    <t>2011-04-11</t>
  </si>
  <si>
    <t>2011-04-08</t>
  </si>
  <si>
    <t>2011-04-07</t>
  </si>
  <si>
    <t>2011-04-06</t>
  </si>
  <si>
    <t>2011-04-05</t>
  </si>
  <si>
    <t>2011-04-04</t>
  </si>
  <si>
    <t>2011-04-01</t>
  </si>
  <si>
    <t>2011-03-31</t>
  </si>
  <si>
    <t>2011-03-30</t>
  </si>
  <si>
    <t>2011-03-29</t>
  </si>
  <si>
    <t>2011-03-28</t>
  </si>
  <si>
    <t>2011-03-25</t>
  </si>
  <si>
    <t>2011-03-24</t>
  </si>
  <si>
    <t>2011-03-23</t>
  </si>
  <si>
    <t>2011-03-22</t>
  </si>
  <si>
    <t>2011-03-21</t>
  </si>
  <si>
    <t>2011-03-18</t>
  </si>
  <si>
    <t>2011-03-17</t>
  </si>
  <si>
    <t>2011-03-16</t>
  </si>
  <si>
    <t>2011-03-15</t>
  </si>
  <si>
    <t>2011-03-14</t>
  </si>
  <si>
    <t>2011-03-11</t>
  </si>
  <si>
    <t>2011-03-10</t>
  </si>
  <si>
    <t>2011-03-09</t>
  </si>
  <si>
    <t>2011-03-08</t>
  </si>
  <si>
    <t>2011-03-07</t>
  </si>
  <si>
    <t>2011-03-04</t>
  </si>
  <si>
    <t>2011-03-03</t>
  </si>
  <si>
    <t>2011-03-02</t>
  </si>
  <si>
    <t>2011-03-01</t>
  </si>
  <si>
    <t>2011-02-28</t>
  </si>
  <si>
    <t>2011-02-25</t>
  </si>
  <si>
    <t>2011-02-24</t>
  </si>
  <si>
    <t>2011-02-23</t>
  </si>
  <si>
    <t>2011-02-22</t>
  </si>
  <si>
    <t>2011-02-18</t>
  </si>
  <si>
    <t>2011-02-17</t>
  </si>
  <si>
    <t>2011-02-16</t>
  </si>
  <si>
    <t>2011-02-15</t>
  </si>
  <si>
    <t>2011-02-14</t>
  </si>
  <si>
    <t>2011-02-11</t>
  </si>
  <si>
    <t>2011-02-10</t>
  </si>
  <si>
    <t>2011-02-09</t>
  </si>
  <si>
    <t>2011-02-08</t>
  </si>
  <si>
    <t>2011-02-07</t>
  </si>
  <si>
    <t>2011-02-04</t>
  </si>
  <si>
    <t>2011-02-03</t>
  </si>
  <si>
    <t>2011-02-02</t>
  </si>
  <si>
    <t>2011-02-01</t>
  </si>
  <si>
    <t>2011-01-31</t>
  </si>
  <si>
    <t>2011-01-28</t>
  </si>
  <si>
    <t>2011-01-27</t>
  </si>
  <si>
    <t>2011-01-26</t>
  </si>
  <si>
    <t>2011-01-25</t>
  </si>
  <si>
    <t>2011-01-24</t>
  </si>
  <si>
    <t>2011-01-21</t>
  </si>
  <si>
    <t>2011-01-20</t>
  </si>
  <si>
    <t>2011-01-19</t>
  </si>
  <si>
    <t>2011-01-18</t>
  </si>
  <si>
    <t>2011-01-14</t>
  </si>
  <si>
    <t>2011-01-13</t>
  </si>
  <si>
    <t>2011-01-12</t>
  </si>
  <si>
    <t>2011-01-11</t>
  </si>
  <si>
    <t>2011-01-10</t>
  </si>
  <si>
    <t>2011-01-07</t>
  </si>
  <si>
    <t>2011-01-06</t>
  </si>
  <si>
    <t>2011-01-05</t>
  </si>
  <si>
    <t>2011-01-04</t>
  </si>
  <si>
    <t>2011-01-03</t>
  </si>
  <si>
    <t>2010-12-31</t>
  </si>
  <si>
    <t>2010-12-30</t>
  </si>
  <si>
    <t>2010-12-29</t>
  </si>
  <si>
    <t>2010-12-28</t>
  </si>
  <si>
    <t>2010-12-27</t>
  </si>
  <si>
    <t>2010-12-23</t>
  </si>
  <si>
    <t>2010-12-22</t>
  </si>
  <si>
    <t>2010-12-21</t>
  </si>
  <si>
    <t>2010-12-20</t>
  </si>
  <si>
    <t>2010-12-17</t>
  </si>
  <si>
    <t>2010-12-16</t>
  </si>
  <si>
    <t>2010-12-15</t>
  </si>
  <si>
    <t>2010-12-14</t>
  </si>
  <si>
    <t>2010-12-13</t>
  </si>
  <si>
    <t>2010-12-10</t>
  </si>
  <si>
    <t>2010-12-09</t>
  </si>
  <si>
    <t>2010-12-08</t>
  </si>
  <si>
    <t>2010-12-07</t>
  </si>
  <si>
    <t>2010-12-06</t>
  </si>
  <si>
    <t>2010-12-03</t>
  </si>
  <si>
    <t>2010-12-02</t>
  </si>
  <si>
    <t>2010-12-01</t>
  </si>
  <si>
    <t>2010-11-30</t>
  </si>
  <si>
    <t>2010-11-29</t>
  </si>
  <si>
    <t>2010-11-26</t>
  </si>
  <si>
    <t>2010-11-24</t>
  </si>
  <si>
    <t>2010-11-23</t>
  </si>
  <si>
    <t>2010-11-22</t>
  </si>
  <si>
    <t>2010-11-19</t>
  </si>
  <si>
    <t>2010-11-18</t>
  </si>
  <si>
    <t>2010-11-17</t>
  </si>
  <si>
    <t>2010-11-16</t>
  </si>
  <si>
    <t>2010-11-15</t>
  </si>
  <si>
    <t>2010-11-12</t>
  </si>
  <si>
    <t>2010-11-10</t>
  </si>
  <si>
    <t>2010-11-09</t>
  </si>
  <si>
    <t>2010-11-08</t>
  </si>
  <si>
    <t>2010-11-05</t>
  </si>
  <si>
    <t>2010-11-04</t>
  </si>
  <si>
    <t>2010-11-03</t>
  </si>
  <si>
    <t>2010-11-02</t>
  </si>
  <si>
    <t>2010-11-01</t>
  </si>
  <si>
    <t>2010-10-29</t>
  </si>
  <si>
    <t>2010-10-28</t>
  </si>
  <si>
    <t>2010-10-27</t>
  </si>
  <si>
    <t>2010-10-26</t>
  </si>
  <si>
    <t>2010-10-25</t>
  </si>
  <si>
    <t>2010-10-22</t>
  </si>
  <si>
    <t>2010-10-21</t>
  </si>
  <si>
    <t>2010-10-20</t>
  </si>
  <si>
    <t>2010-10-19</t>
  </si>
  <si>
    <t>2010-10-18</t>
  </si>
  <si>
    <t>2010-10-15</t>
  </si>
  <si>
    <t>2010-10-14</t>
  </si>
  <si>
    <t>2010-10-13</t>
  </si>
  <si>
    <t>2010-10-12</t>
  </si>
  <si>
    <t>2010-10-08</t>
  </si>
  <si>
    <t>2010-10-07</t>
  </si>
  <si>
    <t>2010-10-06</t>
  </si>
  <si>
    <t>2010-10-05</t>
  </si>
  <si>
    <t>2010-10-04</t>
  </si>
  <si>
    <t>2010-10-01</t>
  </si>
  <si>
    <t>2010-09-30</t>
  </si>
  <si>
    <t>2010-09-29</t>
  </si>
  <si>
    <t>2010-09-28</t>
  </si>
  <si>
    <t>2010-09-27</t>
  </si>
  <si>
    <t>2010-09-24</t>
  </si>
  <si>
    <t>2010-09-23</t>
  </si>
  <si>
    <t>2010-09-22</t>
  </si>
  <si>
    <t>2010-09-21</t>
  </si>
  <si>
    <t>2010-09-20</t>
  </si>
  <si>
    <t>2010-09-17</t>
  </si>
  <si>
    <t>2010-09-16</t>
  </si>
  <si>
    <t>2010-09-15</t>
  </si>
  <si>
    <t>2010-09-14</t>
  </si>
  <si>
    <t>2010-09-13</t>
  </si>
  <si>
    <t>2010-09-10</t>
  </si>
  <si>
    <t>2010-09-09</t>
  </si>
  <si>
    <t>2010-09-08</t>
  </si>
  <si>
    <t>2010-09-07</t>
  </si>
  <si>
    <t>2010-09-03</t>
  </si>
  <si>
    <t>2010-09-02</t>
  </si>
  <si>
    <t>2010-09-01</t>
  </si>
  <si>
    <t>2010-08-31</t>
  </si>
  <si>
    <t>2010-08-30</t>
  </si>
  <si>
    <t>2010-08-27</t>
  </si>
  <si>
    <t>2010-08-26</t>
  </si>
  <si>
    <t>2010-08-25</t>
  </si>
  <si>
    <t>2010-08-24</t>
  </si>
  <si>
    <t>2010-08-23</t>
  </si>
  <si>
    <t>2010-08-20</t>
  </si>
  <si>
    <t>2010-08-19</t>
  </si>
  <si>
    <t>2010-08-18</t>
  </si>
  <si>
    <t>2010-08-17</t>
  </si>
  <si>
    <t>2010-08-16</t>
  </si>
  <si>
    <t>2010-08-13</t>
  </si>
  <si>
    <t>2010-08-12</t>
  </si>
  <si>
    <t>2010-08-11</t>
  </si>
  <si>
    <t>2010-08-10</t>
  </si>
  <si>
    <t>2010-08-09</t>
  </si>
  <si>
    <t>2010-08-06</t>
  </si>
  <si>
    <t>2010-08-05</t>
  </si>
  <si>
    <t>2010-08-04</t>
  </si>
  <si>
    <t>2010-08-03</t>
  </si>
  <si>
    <t>2010-08-02</t>
  </si>
  <si>
    <t>2010-07-30</t>
  </si>
  <si>
    <t>2010-07-29</t>
  </si>
  <si>
    <t>2010-07-28</t>
  </si>
  <si>
    <t>2010-07-27</t>
  </si>
  <si>
    <t>2010-07-26</t>
  </si>
  <si>
    <t>2010-07-23</t>
  </si>
  <si>
    <t>2010-07-22</t>
  </si>
  <si>
    <t>2010-07-21</t>
  </si>
  <si>
    <t>2010-07-20</t>
  </si>
  <si>
    <t>2010-07-19</t>
  </si>
  <si>
    <t>2010-07-16</t>
  </si>
  <si>
    <t>2010-07-15</t>
  </si>
  <si>
    <t>2010-07-14</t>
  </si>
  <si>
    <t>2010-07-13</t>
  </si>
  <si>
    <t>2010-07-12</t>
  </si>
  <si>
    <t>2010-07-09</t>
  </si>
  <si>
    <t>2010-07-08</t>
  </si>
  <si>
    <t>2010-07-07</t>
  </si>
  <si>
    <t>2010-07-06</t>
  </si>
  <si>
    <t>2010-07-02</t>
  </si>
  <si>
    <t>2010-07-01</t>
  </si>
  <si>
    <t>2010-06-30</t>
  </si>
  <si>
    <t>2010-06-29</t>
  </si>
  <si>
    <t>2010-06-28</t>
  </si>
  <si>
    <t>2010-06-25</t>
  </si>
  <si>
    <t>2010-06-24</t>
  </si>
  <si>
    <t>2010-06-23</t>
  </si>
  <si>
    <t>2010-06-22</t>
  </si>
  <si>
    <t>2010-06-21</t>
  </si>
  <si>
    <t>2010-06-18</t>
  </si>
  <si>
    <t>2010-06-17</t>
  </si>
  <si>
    <t>2010-06-16</t>
  </si>
  <si>
    <t>2010-06-15</t>
  </si>
  <si>
    <t>2010-06-14</t>
  </si>
  <si>
    <t>2010-06-11</t>
  </si>
  <si>
    <t>2010-06-10</t>
  </si>
  <si>
    <t>2010-06-09</t>
  </si>
  <si>
    <t>2010-06-08</t>
  </si>
  <si>
    <t>2010-06-07</t>
  </si>
  <si>
    <t>2010-06-04</t>
  </si>
  <si>
    <t>2010-06-03</t>
  </si>
  <si>
    <t>2010-06-02</t>
  </si>
  <si>
    <t>2010-06-01</t>
  </si>
  <si>
    <t>2010-05-28</t>
  </si>
  <si>
    <t>2010-05-27</t>
  </si>
  <si>
    <t>2010-05-26</t>
  </si>
  <si>
    <t>2010-05-25</t>
  </si>
  <si>
    <t>2010-05-24</t>
  </si>
  <si>
    <t>2010-05-21</t>
  </si>
  <si>
    <t>2010-05-20</t>
  </si>
  <si>
    <t>2010-05-19</t>
  </si>
  <si>
    <t>2010-05-18</t>
  </si>
  <si>
    <t>2010-05-17</t>
  </si>
  <si>
    <t>2010-05-14</t>
  </si>
  <si>
    <t>2010-05-13</t>
  </si>
  <si>
    <t>2010-05-12</t>
  </si>
  <si>
    <t>2010-05-11</t>
  </si>
  <si>
    <t>2010-05-10</t>
  </si>
  <si>
    <t>2010-05-07</t>
  </si>
  <si>
    <t>2010-05-06</t>
  </si>
  <si>
    <t>2010-05-05</t>
  </si>
  <si>
    <t>2010-05-04</t>
  </si>
  <si>
    <t>2010-05-03</t>
  </si>
  <si>
    <t>2010-04-30</t>
  </si>
  <si>
    <t>2010-04-29</t>
  </si>
  <si>
    <t>2010-04-28</t>
  </si>
  <si>
    <t>2010-04-27</t>
  </si>
  <si>
    <t>2010-04-26</t>
  </si>
  <si>
    <t>2010-04-23</t>
  </si>
  <si>
    <t>2010-04-22</t>
  </si>
  <si>
    <t>2010-04-21</t>
  </si>
  <si>
    <t>2010-04-20</t>
  </si>
  <si>
    <t>2010-04-19</t>
  </si>
  <si>
    <t>2010-04-16</t>
  </si>
  <si>
    <t>2010-04-15</t>
  </si>
  <si>
    <t>2010-04-14</t>
  </si>
  <si>
    <t>2010-04-13</t>
  </si>
  <si>
    <t>2010-04-12</t>
  </si>
  <si>
    <t>2010-04-09</t>
  </si>
  <si>
    <t>2010-04-08</t>
  </si>
  <si>
    <t>2010-04-07</t>
  </si>
  <si>
    <t>2010-04-06</t>
  </si>
  <si>
    <t>2010-04-05</t>
  </si>
  <si>
    <t>2010-04-01</t>
  </si>
  <si>
    <t>2010-03-31</t>
  </si>
  <si>
    <t>2010-03-30</t>
  </si>
  <si>
    <t>2010-03-29</t>
  </si>
  <si>
    <t>2010-03-26</t>
  </si>
  <si>
    <t>2010-03-25</t>
  </si>
  <si>
    <t>2010-03-24</t>
  </si>
  <si>
    <t>2010-03-23</t>
  </si>
  <si>
    <t>2010-03-22</t>
  </si>
  <si>
    <t>2010-03-19</t>
  </si>
  <si>
    <t>2010-03-18</t>
  </si>
  <si>
    <t>2010-03-17</t>
  </si>
  <si>
    <t>2010-03-16</t>
  </si>
  <si>
    <t>2010-03-15</t>
  </si>
  <si>
    <t>2010-03-12</t>
  </si>
  <si>
    <t>2010-03-11</t>
  </si>
  <si>
    <t>2010-03-10</t>
  </si>
  <si>
    <t>2010-03-09</t>
  </si>
  <si>
    <t>2010-03-08</t>
  </si>
  <si>
    <t>2010-03-05</t>
  </si>
  <si>
    <t>2010-03-04</t>
  </si>
  <si>
    <t>2010-03-03</t>
  </si>
  <si>
    <t>2010-03-02</t>
  </si>
  <si>
    <t>2010-03-01</t>
  </si>
  <si>
    <t>2010-02-26</t>
  </si>
  <si>
    <t>2010-02-25</t>
  </si>
  <si>
    <t>2010-02-24</t>
  </si>
  <si>
    <t>2010-02-23</t>
  </si>
  <si>
    <t>2010-02-22</t>
  </si>
  <si>
    <t>2010-02-19</t>
  </si>
  <si>
    <t>2010-02-18</t>
  </si>
  <si>
    <t>2010-02-17</t>
  </si>
  <si>
    <t>2010-02-16</t>
  </si>
  <si>
    <t>2010-02-12</t>
  </si>
  <si>
    <t>2010-02-11</t>
  </si>
  <si>
    <t>2010-02-10</t>
  </si>
  <si>
    <t>2010-02-09</t>
  </si>
  <si>
    <t>2010-02-08</t>
  </si>
  <si>
    <t>2010-02-05</t>
  </si>
  <si>
    <t>2010-02-04</t>
  </si>
  <si>
    <t>2010-02-03</t>
  </si>
  <si>
    <t>2010-02-02</t>
  </si>
  <si>
    <t>2010-02-01</t>
  </si>
  <si>
    <t>2010-01-29</t>
  </si>
  <si>
    <t>2010-01-28</t>
  </si>
  <si>
    <t>2010-01-27</t>
  </si>
  <si>
    <t>2010-01-26</t>
  </si>
  <si>
    <t>2010-01-25</t>
  </si>
  <si>
    <t>2010-01-22</t>
  </si>
  <si>
    <t>2010-01-21</t>
  </si>
  <si>
    <t>2010-01-20</t>
  </si>
  <si>
    <t>2010-01-19</t>
  </si>
  <si>
    <t>2010-01-15</t>
  </si>
  <si>
    <t>2010-01-14</t>
  </si>
  <si>
    <t>2010-01-13</t>
  </si>
  <si>
    <t>2010-01-12</t>
  </si>
  <si>
    <t>2010-01-11</t>
  </si>
  <si>
    <t>2010-01-08</t>
  </si>
  <si>
    <t>2010-01-07</t>
  </si>
  <si>
    <t>2010-01-06</t>
  </si>
  <si>
    <t>2010-01-05</t>
  </si>
  <si>
    <t>2010-01-04</t>
  </si>
  <si>
    <t>2009-12-31</t>
  </si>
  <si>
    <t>2009-12-30</t>
  </si>
  <si>
    <t>2009-12-29</t>
  </si>
  <si>
    <t>2009-12-28</t>
  </si>
  <si>
    <t>2009-12-24</t>
  </si>
  <si>
    <t>2009-12-23</t>
  </si>
  <si>
    <t>2009-12-22</t>
  </si>
  <si>
    <t>2009-12-21</t>
  </si>
  <si>
    <t>2009-12-18</t>
  </si>
  <si>
    <t>2009-12-17</t>
  </si>
  <si>
    <t>2009-12-16</t>
  </si>
  <si>
    <t>2009-12-15</t>
  </si>
  <si>
    <t>2009-12-14</t>
  </si>
  <si>
    <t>2009-12-11</t>
  </si>
  <si>
    <t>2009-12-10</t>
  </si>
  <si>
    <t>2009-12-09</t>
  </si>
  <si>
    <t>2009-12-08</t>
  </si>
  <si>
    <t>2009-12-07</t>
  </si>
  <si>
    <t>2009-12-04</t>
  </si>
  <si>
    <t>2009-12-03</t>
  </si>
  <si>
    <t>2009-12-02</t>
  </si>
  <si>
    <t>2009-12-01</t>
  </si>
  <si>
    <t>2009-11-30</t>
  </si>
  <si>
    <t>2009-11-27</t>
  </si>
  <si>
    <t>2009-11-25</t>
  </si>
  <si>
    <t>2009-11-24</t>
  </si>
  <si>
    <t>2009-11-23</t>
  </si>
  <si>
    <t>2009-11-20</t>
  </si>
  <si>
    <t>2009-11-19</t>
  </si>
  <si>
    <t>2009-11-18</t>
  </si>
  <si>
    <t>2009-11-17</t>
  </si>
  <si>
    <t>2009-11-16</t>
  </si>
  <si>
    <t>2009-11-13</t>
  </si>
  <si>
    <t>2009-11-12</t>
  </si>
  <si>
    <t>2009-11-10</t>
  </si>
  <si>
    <t>2009-11-09</t>
  </si>
  <si>
    <t>2009-11-06</t>
  </si>
  <si>
    <t>2009-11-05</t>
  </si>
  <si>
    <t>2009-11-04</t>
  </si>
  <si>
    <t>2009-11-03</t>
  </si>
  <si>
    <t>2009-11-02</t>
  </si>
  <si>
    <t>2009-10-30</t>
  </si>
  <si>
    <t>2009-10-29</t>
  </si>
  <si>
    <t>2009-10-28</t>
  </si>
  <si>
    <t>2009-10-27</t>
  </si>
  <si>
    <t>2009-10-26</t>
  </si>
  <si>
    <t>2009-10-23</t>
  </si>
  <si>
    <t>2009-10-22</t>
  </si>
  <si>
    <t>2009-10-21</t>
  </si>
  <si>
    <t>2009-10-20</t>
  </si>
  <si>
    <t>2009-10-19</t>
  </si>
  <si>
    <t>2009-10-16</t>
  </si>
  <si>
    <t>2009-10-15</t>
  </si>
  <si>
    <t>2009-10-14</t>
  </si>
  <si>
    <t>2009-10-13</t>
  </si>
  <si>
    <t>2009-10-09</t>
  </si>
  <si>
    <t>2009-10-08</t>
  </si>
  <si>
    <t>2009-10-07</t>
  </si>
  <si>
    <t>2009-10-06</t>
  </si>
  <si>
    <t>2009-10-05</t>
  </si>
  <si>
    <t>2009-10-02</t>
  </si>
  <si>
    <t>2009-10-01</t>
  </si>
  <si>
    <t>2009-09-30</t>
  </si>
  <si>
    <t>2009-09-29</t>
  </si>
  <si>
    <t>2009-09-28</t>
  </si>
  <si>
    <t>2009-09-25</t>
  </si>
  <si>
    <t>2009-09-24</t>
  </si>
  <si>
    <t>2009-09-23</t>
  </si>
  <si>
    <t>2009-09-22</t>
  </si>
  <si>
    <t>2009-09-21</t>
  </si>
  <si>
    <t>2009-09-18</t>
  </si>
  <si>
    <t>2009-09-17</t>
  </si>
  <si>
    <t>2009-09-16</t>
  </si>
  <si>
    <t>2009-09-15</t>
  </si>
  <si>
    <t>2009-09-14</t>
  </si>
  <si>
    <t>2009-09-11</t>
  </si>
  <si>
    <t>2009-09-10</t>
  </si>
  <si>
    <t>2009-09-09</t>
  </si>
  <si>
    <t>2009-09-08</t>
  </si>
  <si>
    <t>2009-09-04</t>
  </si>
  <si>
    <t>2009-09-03</t>
  </si>
  <si>
    <t>2009-09-02</t>
  </si>
  <si>
    <t>2009-09-01</t>
  </si>
  <si>
    <t>2009-08-31</t>
  </si>
  <si>
    <t>2009-08-28</t>
  </si>
  <si>
    <t>2009-08-27</t>
  </si>
  <si>
    <t>2009-08-26</t>
  </si>
  <si>
    <t>2009-08-25</t>
  </si>
  <si>
    <t>2009-08-24</t>
  </si>
  <si>
    <t>2009-08-21</t>
  </si>
  <si>
    <t>2009-08-20</t>
  </si>
  <si>
    <t>2009-08-19</t>
  </si>
  <si>
    <t>2009-08-18</t>
  </si>
  <si>
    <t>2009-08-17</t>
  </si>
  <si>
    <t>2009-08-14</t>
  </si>
  <si>
    <t>2009-08-13</t>
  </si>
  <si>
    <t>2009-08-12</t>
  </si>
  <si>
    <t>2009-08-11</t>
  </si>
  <si>
    <t>2009-08-10</t>
  </si>
  <si>
    <t>2009-08-07</t>
  </si>
  <si>
    <t>2009-08-06</t>
  </si>
  <si>
    <t>2009-08-05</t>
  </si>
  <si>
    <t>2009-08-04</t>
  </si>
  <si>
    <t>2009-08-03</t>
  </si>
  <si>
    <t>2009-07-31</t>
  </si>
  <si>
    <t>2009-07-30</t>
  </si>
  <si>
    <t>2009-07-29</t>
  </si>
  <si>
    <t>2009-07-28</t>
  </si>
  <si>
    <t>2009-07-27</t>
  </si>
  <si>
    <t>2009-07-24</t>
  </si>
  <si>
    <t>2009-07-23</t>
  </si>
  <si>
    <t>2009-07-22</t>
  </si>
  <si>
    <t>2009-07-21</t>
  </si>
  <si>
    <t>2009-07-20</t>
  </si>
  <si>
    <t>2009-07-17</t>
  </si>
  <si>
    <t>2009-07-16</t>
  </si>
  <si>
    <t>2009-07-15</t>
  </si>
  <si>
    <t>2009-07-14</t>
  </si>
  <si>
    <t>2009-07-13</t>
  </si>
  <si>
    <t>2009-07-10</t>
  </si>
  <si>
    <t>2009-07-09</t>
  </si>
  <si>
    <t>2009-07-08</t>
  </si>
  <si>
    <t>2009-07-07</t>
  </si>
  <si>
    <t>2009-07-06</t>
  </si>
  <si>
    <t>2009-07-02</t>
  </si>
  <si>
    <t>2009-07-01</t>
  </si>
  <si>
    <t>2009-06-30</t>
  </si>
  <si>
    <t>2009-06-29</t>
  </si>
  <si>
    <t>2009-06-26</t>
  </si>
  <si>
    <t>2009-06-25</t>
  </si>
  <si>
    <t>2009-06-24</t>
  </si>
  <si>
    <t>2009-06-23</t>
  </si>
  <si>
    <t>2009-06-22</t>
  </si>
  <si>
    <t>2009-06-19</t>
  </si>
  <si>
    <t>2009-06-18</t>
  </si>
  <si>
    <t>2009-06-17</t>
  </si>
  <si>
    <t>2009-06-16</t>
  </si>
  <si>
    <t>2009-06-15</t>
  </si>
  <si>
    <t>2009-06-12</t>
  </si>
  <si>
    <t>2009-06-11</t>
  </si>
  <si>
    <t>2009-06-10</t>
  </si>
  <si>
    <t>2009-06-09</t>
  </si>
  <si>
    <t>2009-06-08</t>
  </si>
  <si>
    <t>2009-06-05</t>
  </si>
  <si>
    <t>2009-06-04</t>
  </si>
  <si>
    <t>2009-06-03</t>
  </si>
  <si>
    <t>2009-06-02</t>
  </si>
  <si>
    <t>2009-06-01</t>
  </si>
  <si>
    <t>2009-05-29</t>
  </si>
  <si>
    <t>2009-05-28</t>
  </si>
  <si>
    <t>2009-05-27</t>
  </si>
  <si>
    <t>2009-05-26</t>
  </si>
  <si>
    <t>2009-05-22</t>
  </si>
  <si>
    <t>2009-05-21</t>
  </si>
  <si>
    <t>2009-05-20</t>
  </si>
  <si>
    <t>2009-05-19</t>
  </si>
  <si>
    <t>2009-05-18</t>
  </si>
  <si>
    <t>2009-05-15</t>
  </si>
  <si>
    <t>2009-05-14</t>
  </si>
  <si>
    <t>2009-05-13</t>
  </si>
  <si>
    <t>2009-05-12</t>
  </si>
  <si>
    <t>2009-05-11</t>
  </si>
  <si>
    <t>2009-05-08</t>
  </si>
  <si>
    <t>2009-05-07</t>
  </si>
  <si>
    <t>2009-05-06</t>
  </si>
  <si>
    <t>2009-05-05</t>
  </si>
  <si>
    <t>2009-05-04</t>
  </si>
  <si>
    <t>2009-05-01</t>
  </si>
  <si>
    <t>Swaption Vol 1mX5y</t>
  </si>
  <si>
    <t>asOfDate</t>
  </si>
  <si>
    <t>TickerName</t>
  </si>
  <si>
    <t>3m5y_ATM</t>
  </si>
  <si>
    <t>1m5y_ATM</t>
  </si>
  <si>
    <t>Absolute Return</t>
  </si>
  <si>
    <t>Log Return</t>
  </si>
  <si>
    <t>Vol1(bps)</t>
  </si>
  <si>
    <t>Vol2 (bps)</t>
  </si>
  <si>
    <t>Return on Bloomberg</t>
  </si>
  <si>
    <t>Bloomberg Coupon</t>
  </si>
  <si>
    <t>Cello Coupon</t>
  </si>
  <si>
    <t>Bloomberg Vol</t>
  </si>
  <si>
    <t>Cello Vol</t>
  </si>
  <si>
    <t>Current Coupon From Bloomberg</t>
  </si>
  <si>
    <t>Combined with Bloomberg Coupon</t>
  </si>
  <si>
    <t>Swaption Vol 3m x 5y</t>
  </si>
  <si>
    <t>Difference</t>
  </si>
  <si>
    <t>2015-03-23</t>
  </si>
  <si>
    <t>2015-03-20</t>
  </si>
  <si>
    <t>2015-03-19</t>
  </si>
  <si>
    <t>1W Rate Chg</t>
  </si>
  <si>
    <t>1D Rate Chg</t>
  </si>
  <si>
    <t>Average Swaption Vol</t>
  </si>
  <si>
    <t>Average Realized Vol</t>
  </si>
  <si>
    <t>Average Chg:</t>
  </si>
  <si>
    <t>Total Chg:</t>
  </si>
  <si>
    <t>Realized Current Coupon Vol</t>
  </si>
  <si>
    <t>Realized to Swaption Vol Ratio</t>
  </si>
  <si>
    <t>2015-03-24</t>
  </si>
  <si>
    <t>2015-04-01</t>
  </si>
  <si>
    <t>2015-03-31</t>
  </si>
  <si>
    <t>2015-03-30</t>
  </si>
  <si>
    <t>2015-03-27</t>
  </si>
  <si>
    <t>2015-03-26</t>
  </si>
  <si>
    <t>2015-03-25</t>
  </si>
  <si>
    <t>S:\IT\Production\Daily Reports\Primary Market\tmp\</t>
  </si>
  <si>
    <t>2015-04-03</t>
  </si>
  <si>
    <t>2015-04-02</t>
  </si>
  <si>
    <t>2015-04-17</t>
  </si>
  <si>
    <t>2015-04-16</t>
  </si>
  <si>
    <t>2015-04-15</t>
  </si>
  <si>
    <t>2015-04-14</t>
  </si>
  <si>
    <t>2015-04-13</t>
  </si>
  <si>
    <t>2015-04-10</t>
  </si>
  <si>
    <t>2015-04-09</t>
  </si>
  <si>
    <t>2015-04-08</t>
  </si>
  <si>
    <t>2015-04-07</t>
  </si>
  <si>
    <t>2015-04-06</t>
  </si>
  <si>
    <t>2015-04-20</t>
  </si>
  <si>
    <t>2015-04-24</t>
  </si>
  <si>
    <t>2015-04-23</t>
  </si>
  <si>
    <t>2015-04-22</t>
  </si>
  <si>
    <t>2015-04-21</t>
  </si>
  <si>
    <t>2015-06-11</t>
  </si>
  <si>
    <t>2015-06-10</t>
  </si>
  <si>
    <t>2015-06-09</t>
  </si>
  <si>
    <t>2015-06-08</t>
  </si>
  <si>
    <t>2015-06-05</t>
  </si>
  <si>
    <t>2015-06-04</t>
  </si>
  <si>
    <t>2015-06-03</t>
  </si>
  <si>
    <t>2015-06-02</t>
  </si>
  <si>
    <t>2015-06-01</t>
  </si>
  <si>
    <t>2015-05-29</t>
  </si>
  <si>
    <t>2015-05-28</t>
  </si>
  <si>
    <t>2015-05-27</t>
  </si>
  <si>
    <t>2015-05-26</t>
  </si>
  <si>
    <t>2015-05-22</t>
  </si>
  <si>
    <t>2015-05-21</t>
  </si>
  <si>
    <t>2015-05-20</t>
  </si>
  <si>
    <t>2015-05-19</t>
  </si>
  <si>
    <t>2015-05-18</t>
  </si>
  <si>
    <t>2015-05-15</t>
  </si>
  <si>
    <t>2015-05-14</t>
  </si>
  <si>
    <t>2015-05-13</t>
  </si>
  <si>
    <t>2015-05-12</t>
  </si>
  <si>
    <t>2015-05-11</t>
  </si>
  <si>
    <t>2015-05-08</t>
  </si>
  <si>
    <t>2015-05-07</t>
  </si>
  <si>
    <t>2015-05-06</t>
  </si>
  <si>
    <t>2015-05-05</t>
  </si>
  <si>
    <t>2015-05-04</t>
  </si>
  <si>
    <t>2015-05-01</t>
  </si>
  <si>
    <t>2015-04-30</t>
  </si>
  <si>
    <t>2015-04-29</t>
  </si>
  <si>
    <t>2015-04-28</t>
  </si>
  <si>
    <t>2015-04-27</t>
  </si>
  <si>
    <t>2015-07-21</t>
  </si>
  <si>
    <t>2015-07-20</t>
  </si>
  <si>
    <t>2015-07-17</t>
  </si>
  <si>
    <t>2015-07-16</t>
  </si>
  <si>
    <t>2015-07-15</t>
  </si>
  <si>
    <t>2015-07-14</t>
  </si>
  <si>
    <t>2015-07-13</t>
  </si>
  <si>
    <t>2015-07-10</t>
  </si>
  <si>
    <t>2015-07-09</t>
  </si>
  <si>
    <t>2015-07-08</t>
  </si>
  <si>
    <t>2015-07-07</t>
  </si>
  <si>
    <t>2015-07-06</t>
  </si>
  <si>
    <t>2015-07-02</t>
  </si>
  <si>
    <t>2015-07-01</t>
  </si>
  <si>
    <t>2015-06-30</t>
  </si>
  <si>
    <t>2015-06-29</t>
  </si>
  <si>
    <t>2015-06-26</t>
  </si>
  <si>
    <t>2015-06-25</t>
  </si>
  <si>
    <t>2015-06-24</t>
  </si>
  <si>
    <t>2015-06-23</t>
  </si>
  <si>
    <t>2015-06-22</t>
  </si>
  <si>
    <t>2015-06-19</t>
  </si>
  <si>
    <t>2015-06-18</t>
  </si>
  <si>
    <t>2015-06-17</t>
  </si>
  <si>
    <t>2015-06-16</t>
  </si>
  <si>
    <t>2015-06-15</t>
  </si>
  <si>
    <t>2015-06-12</t>
  </si>
  <si>
    <t>2017-06-21</t>
  </si>
  <si>
    <t>2017-06-20</t>
  </si>
  <si>
    <t>2017-06-19</t>
  </si>
  <si>
    <t>2017-06-16</t>
  </si>
  <si>
    <t>2017-06-15</t>
  </si>
  <si>
    <t>2017-06-14</t>
  </si>
  <si>
    <t>2017-06-13</t>
  </si>
  <si>
    <t>2017-06-12</t>
  </si>
  <si>
    <t>2017-06-09</t>
  </si>
  <si>
    <t>2017-06-08</t>
  </si>
  <si>
    <t>2017-06-07</t>
  </si>
  <si>
    <t>2017-06-06</t>
  </si>
  <si>
    <t>2017-06-05</t>
  </si>
  <si>
    <t>2017-06-02</t>
  </si>
  <si>
    <t>2017-06-01</t>
  </si>
  <si>
    <t>2017-05-31</t>
  </si>
  <si>
    <t>2017-05-30</t>
  </si>
  <si>
    <t>2017-05-26</t>
  </si>
  <si>
    <t>2017-05-25</t>
  </si>
  <si>
    <t>2017-05-24</t>
  </si>
  <si>
    <t>2017-05-23</t>
  </si>
  <si>
    <t>2017-05-22</t>
  </si>
  <si>
    <t>2017-05-19</t>
  </si>
  <si>
    <t>2017-05-18</t>
  </si>
  <si>
    <t>2017-05-17</t>
  </si>
  <si>
    <t>2017-05-16</t>
  </si>
  <si>
    <t>2017-05-15</t>
  </si>
  <si>
    <t>2017-05-12</t>
  </si>
  <si>
    <t>2017-05-11</t>
  </si>
  <si>
    <t>2017-05-10</t>
  </si>
  <si>
    <t>2017-05-09</t>
  </si>
  <si>
    <t>2017-05-08</t>
  </si>
  <si>
    <t>2017-05-05</t>
  </si>
  <si>
    <t>2017-05-04</t>
  </si>
  <si>
    <t>2017-05-03</t>
  </si>
  <si>
    <t>2017-05-02</t>
  </si>
  <si>
    <t>2017-05-01</t>
  </si>
  <si>
    <t>2017-04-28</t>
  </si>
  <si>
    <t>2017-04-27</t>
  </si>
  <si>
    <t>2017-04-26</t>
  </si>
  <si>
    <t>2017-04-25</t>
  </si>
  <si>
    <t>2017-04-24</t>
  </si>
  <si>
    <t>2017-04-21</t>
  </si>
  <si>
    <t>2017-04-20</t>
  </si>
  <si>
    <t>2017-04-19</t>
  </si>
  <si>
    <t>2017-04-18</t>
  </si>
  <si>
    <t>2017-04-17</t>
  </si>
  <si>
    <t>2017-04-13</t>
  </si>
  <si>
    <t>2017-04-12</t>
  </si>
  <si>
    <t>2017-04-11</t>
  </si>
  <si>
    <t>2017-04-10</t>
  </si>
  <si>
    <t>2017-04-07</t>
  </si>
  <si>
    <t>2017-04-06</t>
  </si>
  <si>
    <t>2017-04-05</t>
  </si>
  <si>
    <t>2017-04-04</t>
  </si>
  <si>
    <t>2017-04-03</t>
  </si>
  <si>
    <t>2017-03-31</t>
  </si>
  <si>
    <t>2017-03-30</t>
  </si>
  <si>
    <t>2017-03-29</t>
  </si>
  <si>
    <t>2017-03-28</t>
  </si>
  <si>
    <t>2017-03-27</t>
  </si>
  <si>
    <t>2017-03-24</t>
  </si>
  <si>
    <t>2017-03-23</t>
  </si>
  <si>
    <t>2017-03-22</t>
  </si>
  <si>
    <t>2017-03-21</t>
  </si>
  <si>
    <t>2017-03-20</t>
  </si>
  <si>
    <t>2017-03-17</t>
  </si>
  <si>
    <t>2017-03-16</t>
  </si>
  <si>
    <t>2017-03-15</t>
  </si>
  <si>
    <t>2017-03-14</t>
  </si>
  <si>
    <t>2017-03-13</t>
  </si>
  <si>
    <t>2017-03-10</t>
  </si>
  <si>
    <t>2017-03-09</t>
  </si>
  <si>
    <t>2017-03-08</t>
  </si>
  <si>
    <t>2017-03-07</t>
  </si>
  <si>
    <t>2017-03-06</t>
  </si>
  <si>
    <t>2017-03-03</t>
  </si>
  <si>
    <t>2017-03-02</t>
  </si>
  <si>
    <t>2017-03-01</t>
  </si>
  <si>
    <t>2017-02-28</t>
  </si>
  <si>
    <t>2017-02-27</t>
  </si>
  <si>
    <t>2017-02-24</t>
  </si>
  <si>
    <t>2017-02-23</t>
  </si>
  <si>
    <t>2017-02-22</t>
  </si>
  <si>
    <t>2017-02-21</t>
  </si>
  <si>
    <t>2017-02-17</t>
  </si>
  <si>
    <t>2017-02-16</t>
  </si>
  <si>
    <t>2017-02-15</t>
  </si>
  <si>
    <t>2017-02-14</t>
  </si>
  <si>
    <t>2017-02-13</t>
  </si>
  <si>
    <t>2017-02-10</t>
  </si>
  <si>
    <t>2017-02-09</t>
  </si>
  <si>
    <t>2017-02-08</t>
  </si>
  <si>
    <t>2017-02-07</t>
  </si>
  <si>
    <t>2017-02-06</t>
  </si>
  <si>
    <t>2017-02-03</t>
  </si>
  <si>
    <t>2017-02-02</t>
  </si>
  <si>
    <t>2017-02-01</t>
  </si>
  <si>
    <t>2017-01-31</t>
  </si>
  <si>
    <t>2017-01-30</t>
  </si>
  <si>
    <t>2017-01-27</t>
  </si>
  <si>
    <t>2017-01-26</t>
  </si>
  <si>
    <t>2017-01-25</t>
  </si>
  <si>
    <t>2017-01-24</t>
  </si>
  <si>
    <t>2017-01-23</t>
  </si>
  <si>
    <t>2017-01-20</t>
  </si>
  <si>
    <t>2017-01-19</t>
  </si>
  <si>
    <t>2017-01-18</t>
  </si>
  <si>
    <t>2017-01-17</t>
  </si>
  <si>
    <t>2017-01-13</t>
  </si>
  <si>
    <t>2017-01-12</t>
  </si>
  <si>
    <t>2017-01-11</t>
  </si>
  <si>
    <t>2017-01-10</t>
  </si>
  <si>
    <t>2017-01-09</t>
  </si>
  <si>
    <t>2017-01-06</t>
  </si>
  <si>
    <t>2017-01-05</t>
  </si>
  <si>
    <t>2017-01-04</t>
  </si>
  <si>
    <t>2017-01-03</t>
  </si>
  <si>
    <t>2016-12-30</t>
  </si>
  <si>
    <t>2016-12-29</t>
  </si>
  <si>
    <t>2016-12-28</t>
  </si>
  <si>
    <t>2016-12-27</t>
  </si>
  <si>
    <t>2016-12-23</t>
  </si>
  <si>
    <t>2016-12-22</t>
  </si>
  <si>
    <t>2016-12-21</t>
  </si>
  <si>
    <t>2016-12-20</t>
  </si>
  <si>
    <t>2016-12-19</t>
  </si>
  <si>
    <t>2016-12-16</t>
  </si>
  <si>
    <t>2016-12-15</t>
  </si>
  <si>
    <t>2016-12-14</t>
  </si>
  <si>
    <t>2016-12-13</t>
  </si>
  <si>
    <t>2016-12-12</t>
  </si>
  <si>
    <t>2016-12-09</t>
  </si>
  <si>
    <t>2016-12-08</t>
  </si>
  <si>
    <t>2016-12-07</t>
  </si>
  <si>
    <t>2016-12-06</t>
  </si>
  <si>
    <t>2016-12-05</t>
  </si>
  <si>
    <t>2016-12-02</t>
  </si>
  <si>
    <t>2016-12-01</t>
  </si>
  <si>
    <t>2016-11-30</t>
  </si>
  <si>
    <t>2016-11-29</t>
  </si>
  <si>
    <t>2016-11-28</t>
  </si>
  <si>
    <t>2016-11-25</t>
  </si>
  <si>
    <t>2016-11-23</t>
  </si>
  <si>
    <t>2016-11-22</t>
  </si>
  <si>
    <t>2016-11-21</t>
  </si>
  <si>
    <t>2016-11-18</t>
  </si>
  <si>
    <t>2016-11-17</t>
  </si>
  <si>
    <t>2016-11-16</t>
  </si>
  <si>
    <t>2016-11-15</t>
  </si>
  <si>
    <t>2016-11-14</t>
  </si>
  <si>
    <t>2016-11-10</t>
  </si>
  <si>
    <t>2016-11-09</t>
  </si>
  <si>
    <t>2016-11-08</t>
  </si>
  <si>
    <t>2016-11-07</t>
  </si>
  <si>
    <t>2016-11-04</t>
  </si>
  <si>
    <t>2016-11-03</t>
  </si>
  <si>
    <t>2016-11-02</t>
  </si>
  <si>
    <t>2016-11-01</t>
  </si>
  <si>
    <t>2016-10-31</t>
  </si>
  <si>
    <t>2016-10-28</t>
  </si>
  <si>
    <t>2016-10-27</t>
  </si>
  <si>
    <t>2016-10-26</t>
  </si>
  <si>
    <t>2016-10-25</t>
  </si>
  <si>
    <t>2016-10-24</t>
  </si>
  <si>
    <t>2016-10-21</t>
  </si>
  <si>
    <t>2016-10-20</t>
  </si>
  <si>
    <t>2016-10-19</t>
  </si>
  <si>
    <t>2016-10-18</t>
  </si>
  <si>
    <t>2016-10-17</t>
  </si>
  <si>
    <t>2016-10-14</t>
  </si>
  <si>
    <t>2016-10-13</t>
  </si>
  <si>
    <t>2016-10-12</t>
  </si>
  <si>
    <t>2016-10-11</t>
  </si>
  <si>
    <t>2016-10-07</t>
  </si>
  <si>
    <t>2016-10-06</t>
  </si>
  <si>
    <t>2016-10-05</t>
  </si>
  <si>
    <t>2016-10-04</t>
  </si>
  <si>
    <t>2016-10-03</t>
  </si>
  <si>
    <t>2016-09-30</t>
  </si>
  <si>
    <t>2016-09-29</t>
  </si>
  <si>
    <t>2016-09-28</t>
  </si>
  <si>
    <t>2016-09-27</t>
  </si>
  <si>
    <t>2016-09-26</t>
  </si>
  <si>
    <t>2016-09-23</t>
  </si>
  <si>
    <t>2016-09-22</t>
  </si>
  <si>
    <t>2016-09-21</t>
  </si>
  <si>
    <t>2016-09-20</t>
  </si>
  <si>
    <t>2016-09-19</t>
  </si>
  <si>
    <t>2016-09-16</t>
  </si>
  <si>
    <t>2016-09-15</t>
  </si>
  <si>
    <t>2016-09-14</t>
  </si>
  <si>
    <t>2016-09-13</t>
  </si>
  <si>
    <t>2016-09-12</t>
  </si>
  <si>
    <t>2016-09-09</t>
  </si>
  <si>
    <t>2016-09-08</t>
  </si>
  <si>
    <t>2016-09-07</t>
  </si>
  <si>
    <t>2016-09-06</t>
  </si>
  <si>
    <t>2016-09-02</t>
  </si>
  <si>
    <t>2016-09-01</t>
  </si>
  <si>
    <t>2016-08-31</t>
  </si>
  <si>
    <t>2016-08-30</t>
  </si>
  <si>
    <t>2016-08-29</t>
  </si>
  <si>
    <t>2016-08-26</t>
  </si>
  <si>
    <t>2016-08-25</t>
  </si>
  <si>
    <t>2016-08-24</t>
  </si>
  <si>
    <t>2016-08-23</t>
  </si>
  <si>
    <t>2016-08-22</t>
  </si>
  <si>
    <t>2016-08-19</t>
  </si>
  <si>
    <t>2016-08-18</t>
  </si>
  <si>
    <t>2016-08-17</t>
  </si>
  <si>
    <t>2016-08-16</t>
  </si>
  <si>
    <t>2016-08-15</t>
  </si>
  <si>
    <t>2016-08-12</t>
  </si>
  <si>
    <t>2016-08-11</t>
  </si>
  <si>
    <t>2016-08-10</t>
  </si>
  <si>
    <t>2016-08-09</t>
  </si>
  <si>
    <t>2016-08-08</t>
  </si>
  <si>
    <t>2016-08-05</t>
  </si>
  <si>
    <t>2016-08-04</t>
  </si>
  <si>
    <t>2016-08-03</t>
  </si>
  <si>
    <t>2016-08-02</t>
  </si>
  <si>
    <t>2016-08-01</t>
  </si>
  <si>
    <t>2016-07-29</t>
  </si>
  <si>
    <t>2016-07-28</t>
  </si>
  <si>
    <t>2016-07-27</t>
  </si>
  <si>
    <t>2016-07-26</t>
  </si>
  <si>
    <t>2016-07-25</t>
  </si>
  <si>
    <t>2016-07-22</t>
  </si>
  <si>
    <t>2016-07-21</t>
  </si>
  <si>
    <t>2016-07-20</t>
  </si>
  <si>
    <t>2016-07-19</t>
  </si>
  <si>
    <t>2016-07-18</t>
  </si>
  <si>
    <t>2016-07-15</t>
  </si>
  <si>
    <t>2016-07-14</t>
  </si>
  <si>
    <t>2016-07-13</t>
  </si>
  <si>
    <t>2016-07-12</t>
  </si>
  <si>
    <t>2016-07-11</t>
  </si>
  <si>
    <t>2016-07-08</t>
  </si>
  <si>
    <t>2016-07-07</t>
  </si>
  <si>
    <t>2016-07-06</t>
  </si>
  <si>
    <t>2016-07-05</t>
  </si>
  <si>
    <t>2016-07-01</t>
  </si>
  <si>
    <t>2016-06-30</t>
  </si>
  <si>
    <t>2016-06-29</t>
  </si>
  <si>
    <t>2016-06-28</t>
  </si>
  <si>
    <t>2016-06-27</t>
  </si>
  <si>
    <t>2016-06-24</t>
  </si>
  <si>
    <t>2016-06-23</t>
  </si>
  <si>
    <t>2016-06-22</t>
  </si>
  <si>
    <t>2016-06-21</t>
  </si>
  <si>
    <t>2016-06-20</t>
  </si>
  <si>
    <t>2016-06-17</t>
  </si>
  <si>
    <t>2016-06-16</t>
  </si>
  <si>
    <t>2016-06-15</t>
  </si>
  <si>
    <t>2016-06-14</t>
  </si>
  <si>
    <t>2016-06-13</t>
  </si>
  <si>
    <t>2016-06-10</t>
  </si>
  <si>
    <t>2016-06-09</t>
  </si>
  <si>
    <t>2016-06-08</t>
  </si>
  <si>
    <t>2016-06-07</t>
  </si>
  <si>
    <t>2016-06-06</t>
  </si>
  <si>
    <t>2016-06-03</t>
  </si>
  <si>
    <t>2016-06-02</t>
  </si>
  <si>
    <t>2016-06-01</t>
  </si>
  <si>
    <t>2016-05-31</t>
  </si>
  <si>
    <t>2016-05-27</t>
  </si>
  <si>
    <t>2016-05-26</t>
  </si>
  <si>
    <t>2016-05-25</t>
  </si>
  <si>
    <t>2016-05-24</t>
  </si>
  <si>
    <t>2016-05-23</t>
  </si>
  <si>
    <t>2016-05-20</t>
  </si>
  <si>
    <t>2016-05-19</t>
  </si>
  <si>
    <t>2016-05-18</t>
  </si>
  <si>
    <t>2016-05-17</t>
  </si>
  <si>
    <t>2016-05-16</t>
  </si>
  <si>
    <t>2016-05-13</t>
  </si>
  <si>
    <t>2016-05-12</t>
  </si>
  <si>
    <t>2016-05-11</t>
  </si>
  <si>
    <t>2016-05-10</t>
  </si>
  <si>
    <t>2016-05-09</t>
  </si>
  <si>
    <t>2016-05-06</t>
  </si>
  <si>
    <t>2016-05-05</t>
  </si>
  <si>
    <t>2016-05-04</t>
  </si>
  <si>
    <t>2016-05-03</t>
  </si>
  <si>
    <t>2016-05-02</t>
  </si>
  <si>
    <t>2016-04-29</t>
  </si>
  <si>
    <t>2016-04-28</t>
  </si>
  <si>
    <t>2016-04-27</t>
  </si>
  <si>
    <t>2016-04-26</t>
  </si>
  <si>
    <t>2016-04-25</t>
  </si>
  <si>
    <t>2016-04-22</t>
  </si>
  <si>
    <t>2016-04-21</t>
  </si>
  <si>
    <t>2016-04-20</t>
  </si>
  <si>
    <t>2016-04-19</t>
  </si>
  <si>
    <t>2016-04-18</t>
  </si>
  <si>
    <t>2016-04-15</t>
  </si>
  <si>
    <t>2016-04-14</t>
  </si>
  <si>
    <t>2016-04-13</t>
  </si>
  <si>
    <t>2016-04-12</t>
  </si>
  <si>
    <t>2016-04-11</t>
  </si>
  <si>
    <t>2016-04-08</t>
  </si>
  <si>
    <t>2016-04-07</t>
  </si>
  <si>
    <t>2016-04-06</t>
  </si>
  <si>
    <t>2016-04-05</t>
  </si>
  <si>
    <t>2016-04-04</t>
  </si>
  <si>
    <t>2016-04-01</t>
  </si>
  <si>
    <t>2016-03-31</t>
  </si>
  <si>
    <t>2016-03-30</t>
  </si>
  <si>
    <t>2016-03-29</t>
  </si>
  <si>
    <t>2016-03-28</t>
  </si>
  <si>
    <t>2016-03-24</t>
  </si>
  <si>
    <t>2016-03-23</t>
  </si>
  <si>
    <t>2016-03-22</t>
  </si>
  <si>
    <t>2016-03-21</t>
  </si>
  <si>
    <t>2016-03-18</t>
  </si>
  <si>
    <t>2016-03-17</t>
  </si>
  <si>
    <t>2016-03-16</t>
  </si>
  <si>
    <t>2016-03-15</t>
  </si>
  <si>
    <t>2016-03-14</t>
  </si>
  <si>
    <t>2016-03-11</t>
  </si>
  <si>
    <t>2016-03-10</t>
  </si>
  <si>
    <t>2016-03-09</t>
  </si>
  <si>
    <t>2016-03-08</t>
  </si>
  <si>
    <t>2016-03-07</t>
  </si>
  <si>
    <t>2016-03-04</t>
  </si>
  <si>
    <t>2016-03-03</t>
  </si>
  <si>
    <t>2016-03-02</t>
  </si>
  <si>
    <t>2016-03-01</t>
  </si>
  <si>
    <t>2016-02-29</t>
  </si>
  <si>
    <t>2016-02-26</t>
  </si>
  <si>
    <t>2016-02-25</t>
  </si>
  <si>
    <t>2016-02-24</t>
  </si>
  <si>
    <t>2016-02-23</t>
  </si>
  <si>
    <t>2016-02-22</t>
  </si>
  <si>
    <t>2016-02-19</t>
  </si>
  <si>
    <t>2016-02-18</t>
  </si>
  <si>
    <t>2016-02-17</t>
  </si>
  <si>
    <t>2016-02-16</t>
  </si>
  <si>
    <t>2016-02-12</t>
  </si>
  <si>
    <t>2016-02-11</t>
  </si>
  <si>
    <t>2016-02-10</t>
  </si>
  <si>
    <t>2016-02-09</t>
  </si>
  <si>
    <t>2016-02-08</t>
  </si>
  <si>
    <t>2016-02-05</t>
  </si>
  <si>
    <t>2016-02-04</t>
  </si>
  <si>
    <t>2016-02-03</t>
  </si>
  <si>
    <t>2016-02-02</t>
  </si>
  <si>
    <t>2016-02-01</t>
  </si>
  <si>
    <t>2016-01-29</t>
  </si>
  <si>
    <t>2016-01-28</t>
  </si>
  <si>
    <t>2016-01-27</t>
  </si>
  <si>
    <t>2016-01-26</t>
  </si>
  <si>
    <t>2016-01-25</t>
  </si>
  <si>
    <t>2016-01-22</t>
  </si>
  <si>
    <t>2016-01-21</t>
  </si>
  <si>
    <t>2016-01-20</t>
  </si>
  <si>
    <t>2016-01-19</t>
  </si>
  <si>
    <t>2016-01-15</t>
  </si>
  <si>
    <t>2016-01-14</t>
  </si>
  <si>
    <t>2016-01-13</t>
  </si>
  <si>
    <t>2016-01-12</t>
  </si>
  <si>
    <t>2016-01-11</t>
  </si>
  <si>
    <t>2016-01-08</t>
  </si>
  <si>
    <t>2016-01-07</t>
  </si>
  <si>
    <t>2016-01-06</t>
  </si>
  <si>
    <t>2016-01-05</t>
  </si>
  <si>
    <t>2016-01-04</t>
  </si>
  <si>
    <t>2015-12-31</t>
  </si>
  <si>
    <t>2015-12-30</t>
  </si>
  <si>
    <t>2015-12-29</t>
  </si>
  <si>
    <t>2015-12-28</t>
  </si>
  <si>
    <t>2015-12-24</t>
  </si>
  <si>
    <t>2015-12-23</t>
  </si>
  <si>
    <t>2015-12-22</t>
  </si>
  <si>
    <t>2015-12-21</t>
  </si>
  <si>
    <t>2015-12-18</t>
  </si>
  <si>
    <t>2015-12-17</t>
  </si>
  <si>
    <t>2015-12-16</t>
  </si>
  <si>
    <t>2015-12-15</t>
  </si>
  <si>
    <t>2015-12-14</t>
  </si>
  <si>
    <t>2015-12-11</t>
  </si>
  <si>
    <t>2015-12-10</t>
  </si>
  <si>
    <t>2015-12-09</t>
  </si>
  <si>
    <t>2015-12-08</t>
  </si>
  <si>
    <t>2015-12-07</t>
  </si>
  <si>
    <t>2015-12-04</t>
  </si>
  <si>
    <t>2015-12-03</t>
  </si>
  <si>
    <t>2015-12-02</t>
  </si>
  <si>
    <t>2015-12-01</t>
  </si>
  <si>
    <t>2015-11-30</t>
  </si>
  <si>
    <t>2015-11-27</t>
  </si>
  <si>
    <t>2015-11-25</t>
  </si>
  <si>
    <t>2015-11-24</t>
  </si>
  <si>
    <t>2015-11-23</t>
  </si>
  <si>
    <t>2015-11-20</t>
  </si>
  <si>
    <t>2015-11-19</t>
  </si>
  <si>
    <t>2015-11-18</t>
  </si>
  <si>
    <t>2015-11-17</t>
  </si>
  <si>
    <t>2015-11-16</t>
  </si>
  <si>
    <t>2015-11-13</t>
  </si>
  <si>
    <t>2015-11-12</t>
  </si>
  <si>
    <t>2015-11-10</t>
  </si>
  <si>
    <t>2015-11-09</t>
  </si>
  <si>
    <t>2015-11-06</t>
  </si>
  <si>
    <t>2015-11-05</t>
  </si>
  <si>
    <t>2015-11-04</t>
  </si>
  <si>
    <t>2015-11-03</t>
  </si>
  <si>
    <t>2015-11-02</t>
  </si>
  <si>
    <t>2015-10-30</t>
  </si>
  <si>
    <t>2015-10-29</t>
  </si>
  <si>
    <t>2015-10-28</t>
  </si>
  <si>
    <t>2015-10-27</t>
  </si>
  <si>
    <t>2015-10-26</t>
  </si>
  <si>
    <t>2015-10-23</t>
  </si>
  <si>
    <t>2015-10-22</t>
  </si>
  <si>
    <t>2015-10-21</t>
  </si>
  <si>
    <t>2015-10-20</t>
  </si>
  <si>
    <t>2015-10-19</t>
  </si>
  <si>
    <t>2015-10-16</t>
  </si>
  <si>
    <t>2015-10-15</t>
  </si>
  <si>
    <t>2015-10-14</t>
  </si>
  <si>
    <t>2015-10-13</t>
  </si>
  <si>
    <t>2015-10-09</t>
  </si>
  <si>
    <t>2015-10-08</t>
  </si>
  <si>
    <t>2015-10-07</t>
  </si>
  <si>
    <t>2015-10-06</t>
  </si>
  <si>
    <t>2015-10-05</t>
  </si>
  <si>
    <t>2015-10-02</t>
  </si>
  <si>
    <t>2015-10-01</t>
  </si>
  <si>
    <t>2015-09-30</t>
  </si>
  <si>
    <t>2015-09-29</t>
  </si>
  <si>
    <t>2015-09-28</t>
  </si>
  <si>
    <t>2015-09-25</t>
  </si>
  <si>
    <t>2015-09-24</t>
  </si>
  <si>
    <t>2015-09-23</t>
  </si>
  <si>
    <t>2015-09-22</t>
  </si>
  <si>
    <t>2015-09-21</t>
  </si>
  <si>
    <t>2015-09-18</t>
  </si>
  <si>
    <t>2015-09-17</t>
  </si>
  <si>
    <t>2015-09-16</t>
  </si>
  <si>
    <t>2015-09-15</t>
  </si>
  <si>
    <t>2015-09-14</t>
  </si>
  <si>
    <t>2015-09-11</t>
  </si>
  <si>
    <t>2015-09-10</t>
  </si>
  <si>
    <t>2015-09-09</t>
  </si>
  <si>
    <t>2015-09-08</t>
  </si>
  <si>
    <t>2015-09-04</t>
  </si>
  <si>
    <t>2015-09-03</t>
  </si>
  <si>
    <t>2015-09-02</t>
  </si>
  <si>
    <t>2015-09-01</t>
  </si>
  <si>
    <t>2015-08-31</t>
  </si>
  <si>
    <t>2015-08-28</t>
  </si>
  <si>
    <t>2015-08-27</t>
  </si>
  <si>
    <t>2015-08-26</t>
  </si>
  <si>
    <t>2015-08-25</t>
  </si>
  <si>
    <t>2015-08-24</t>
  </si>
  <si>
    <t>2015-08-21</t>
  </si>
  <si>
    <t>2015-08-20</t>
  </si>
  <si>
    <t>2015-08-19</t>
  </si>
  <si>
    <t>2015-08-18</t>
  </si>
  <si>
    <t>2015-08-17</t>
  </si>
  <si>
    <t>2015-08-14</t>
  </si>
  <si>
    <t>2015-08-13</t>
  </si>
  <si>
    <t>2015-08-12</t>
  </si>
  <si>
    <t>2015-08-11</t>
  </si>
  <si>
    <t>2015-08-10</t>
  </si>
  <si>
    <t>2015-08-07</t>
  </si>
  <si>
    <t>2015-08-06</t>
  </si>
  <si>
    <t>2015-08-05</t>
  </si>
  <si>
    <t>2015-08-04</t>
  </si>
  <si>
    <t>2015-08-03</t>
  </si>
  <si>
    <t>2015-07-31</t>
  </si>
  <si>
    <t>2015-07-30</t>
  </si>
  <si>
    <t>2015-07-29</t>
  </si>
  <si>
    <t>2015-07-28</t>
  </si>
  <si>
    <t>2015-07-27</t>
  </si>
  <si>
    <t>2015-07-24</t>
  </si>
  <si>
    <t>2015-07-23</t>
  </si>
  <si>
    <t>2015-07-22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</si>
</sst>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2E398A"/>
      <name val="Calibri"/>
      <family val="2"/>
      <scheme val="minor"/>
    </font>
    <font>
      <b/>
      <sz val="10"/>
      <color rgb="FFAD275C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54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0" fontId="128" fillId="40" borderId="0" xfId="350" applyFont="1"/>
    <xf numFmtId="14" fontId="0" fillId="0" borderId="0" xfId="0" applyNumberFormat="1"/>
    <xf numFmtId="0" fontId="31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0" fontId="132" fillId="0" borderId="0" xfId="0" applyFont="1"/>
    <xf numFmtId="14" fontId="132" fillId="0" borderId="0" xfId="0" applyNumberFormat="1" applyFont="1" applyAlignment="1">
      <alignment horizontal="center"/>
    </xf>
    <xf numFmtId="164" fontId="0" fillId="0" borderId="0" xfId="0" applyNumberFormat="1"/>
    <xf numFmtId="0" fontId="6" fillId="0" borderId="43" xfId="0" applyFont="1" applyBorder="1"/>
    <xf numFmtId="10" fontId="0" fillId="0" borderId="0" xfId="0" applyNumberFormat="1"/>
    <xf numFmtId="11" fontId="0" fillId="0" borderId="0" xfId="0" applyNumberFormat="1"/>
    <xf numFmtId="0" fontId="31" fillId="0" borderId="0" xfId="350" applyFont="1" applyFill="1" applyAlignment="1">
      <alignment horizontal="center"/>
    </xf>
    <xf numFmtId="14" fontId="31" fillId="0" borderId="0" xfId="350" applyNumberFormat="1" applyFont="1" applyFill="1"/>
    <xf numFmtId="0" fontId="31" fillId="0" borderId="0" xfId="350" applyNumberFormat="1" applyFont="1" applyFill="1"/>
    <xf numFmtId="0" fontId="6" fillId="0" borderId="0" xfId="0" applyFont="1" applyFill="1"/>
    <xf numFmtId="14" fontId="129" fillId="0" borderId="0" xfId="350" applyNumberFormat="1" applyFont="1" applyFill="1"/>
    <xf numFmtId="0" fontId="130" fillId="0" borderId="0" xfId="0" applyFont="1" applyFill="1"/>
    <xf numFmtId="0" fontId="133" fillId="0" borderId="0" xfId="0" applyFont="1" applyFill="1"/>
    <xf numFmtId="14" fontId="31" fillId="0" borderId="42" xfId="350" applyNumberFormat="1" applyFont="1" applyFill="1" applyBorder="1" applyAlignment="1"/>
    <xf numFmtId="0" fontId="134" fillId="52" borderId="42" xfId="350" applyNumberFormat="1" applyFont="1" applyFill="1" applyBorder="1" applyAlignment="1">
      <alignment horizontal="center"/>
    </xf>
    <xf numFmtId="0" fontId="134" fillId="52" borderId="43" xfId="350" applyNumberFormat="1" applyFont="1" applyFill="1" applyBorder="1" applyAlignment="1">
      <alignment horizontal="center"/>
    </xf>
    <xf numFmtId="0" fontId="31" fillId="0" borderId="43" xfId="350" applyNumberFormat="1" applyFont="1" applyFill="1" applyBorder="1" applyAlignment="1"/>
    <xf numFmtId="0" fontId="31" fillId="0" borderId="0" xfId="350" applyFont="1" applyFill="1"/>
    <xf numFmtId="2" fontId="31" fillId="0" borderId="0" xfId="1" applyNumberFormat="1" applyFont="1" applyFill="1"/>
    <xf numFmtId="177" fontId="0" fillId="0" borderId="0" xfId="0" applyNumberFormat="1"/>
    <xf numFmtId="14" fontId="31" fillId="0" borderId="44" xfId="350" applyNumberFormat="1" applyFont="1" applyFill="1" applyBorder="1" applyAlignment="1"/>
    <xf numFmtId="0" fontId="31" fillId="0" borderId="45" xfId="350" applyNumberFormat="1" applyFont="1" applyFill="1" applyBorder="1" applyAlignment="1"/>
    <xf numFmtId="164" fontId="0" fillId="53" borderId="0" xfId="0" applyNumberFormat="1" applyFill="1"/>
    <xf numFmtId="18" fontId="0" fillId="0" borderId="0" xfId="0" applyNumberFormat="1"/>
    <xf numFmtId="18" fontId="0" fillId="53" borderId="0" xfId="0" applyNumberFormat="1" applyFill="1"/>
    <xf numFmtId="2" fontId="0" fillId="0" borderId="39" xfId="0" applyNumberFormat="1" applyBorder="1" applyAlignment="1">
      <alignment horizontal="right" vertical="center"/>
    </xf>
    <xf numFmtId="0" fontId="6" fillId="0" borderId="0" xfId="0" applyNumberFormat="1" applyFont="1" applyFill="1"/>
    <xf numFmtId="18" fontId="0" fillId="40" borderId="0" xfId="0" applyNumberFormat="1" applyFill="1"/>
    <xf numFmtId="164" fontId="0" fillId="40" borderId="0" xfId="0" applyNumberFormat="1" applyFill="1"/>
    <xf numFmtId="0" fontId="4" fillId="0" borderId="0" xfId="0" applyFont="1" applyAlignment="1">
      <alignment horizontal="left"/>
    </xf>
    <xf numFmtId="164" fontId="135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136" fillId="0" borderId="0" xfId="0" applyNumberFormat="1" applyFont="1" applyAlignment="1">
      <alignment horizontal="center"/>
    </xf>
    <xf numFmtId="0" fontId="4" fillId="0" borderId="0" xfId="0" applyFont="1"/>
    <xf numFmtId="0" fontId="0" fillId="0" borderId="0" xfId="0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22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B7A76"/>
      <color rgb="FF74B629"/>
      <color rgb="FFAD275C"/>
      <color rgb="FF2E398A"/>
      <color rgb="FFC7732D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Annualized</a:t>
            </a:r>
            <a:r>
              <a:rPr lang="en-US" sz="1200" baseline="0"/>
              <a:t> Volatility -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Query'!$N$3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Query'!$N$5:$N$1953</c:f>
              <c:strCache>
                <c:ptCount val="1949"/>
                <c:pt idx="0">
                  <c:v>2009-08-28</c:v>
                </c:pt>
                <c:pt idx="1">
                  <c:v>2009-08-31</c:v>
                </c:pt>
                <c:pt idx="2">
                  <c:v>2009-09-01</c:v>
                </c:pt>
                <c:pt idx="3">
                  <c:v>2009-09-02</c:v>
                </c:pt>
                <c:pt idx="4">
                  <c:v>2009-09-03</c:v>
                </c:pt>
                <c:pt idx="5">
                  <c:v>2009-09-04</c:v>
                </c:pt>
                <c:pt idx="6">
                  <c:v>2009-09-08</c:v>
                </c:pt>
                <c:pt idx="7">
                  <c:v>2009-09-09</c:v>
                </c:pt>
                <c:pt idx="8">
                  <c:v>2009-09-10</c:v>
                </c:pt>
                <c:pt idx="9">
                  <c:v>2009-09-11</c:v>
                </c:pt>
                <c:pt idx="10">
                  <c:v>2009-09-14</c:v>
                </c:pt>
                <c:pt idx="11">
                  <c:v>2009-09-15</c:v>
                </c:pt>
                <c:pt idx="12">
                  <c:v>2009-09-16</c:v>
                </c:pt>
                <c:pt idx="13">
                  <c:v>2009-09-17</c:v>
                </c:pt>
                <c:pt idx="14">
                  <c:v>2009-09-18</c:v>
                </c:pt>
                <c:pt idx="15">
                  <c:v>2009-09-21</c:v>
                </c:pt>
                <c:pt idx="16">
                  <c:v>2009-09-22</c:v>
                </c:pt>
                <c:pt idx="17">
                  <c:v>2009-09-23</c:v>
                </c:pt>
                <c:pt idx="18">
                  <c:v>2009-09-24</c:v>
                </c:pt>
                <c:pt idx="19">
                  <c:v>2009-09-25</c:v>
                </c:pt>
                <c:pt idx="20">
                  <c:v>2009-09-28</c:v>
                </c:pt>
                <c:pt idx="21">
                  <c:v>2009-09-29</c:v>
                </c:pt>
                <c:pt idx="22">
                  <c:v>2009-09-30</c:v>
                </c:pt>
                <c:pt idx="23">
                  <c:v>2009-10-01</c:v>
                </c:pt>
                <c:pt idx="24">
                  <c:v>2009-10-02</c:v>
                </c:pt>
                <c:pt idx="25">
                  <c:v>2009-10-05</c:v>
                </c:pt>
                <c:pt idx="26">
                  <c:v>2009-10-06</c:v>
                </c:pt>
                <c:pt idx="27">
                  <c:v>2009-10-07</c:v>
                </c:pt>
                <c:pt idx="28">
                  <c:v>2009-10-08</c:v>
                </c:pt>
                <c:pt idx="29">
                  <c:v>2009-10-09</c:v>
                </c:pt>
                <c:pt idx="30">
                  <c:v>2009-10-13</c:v>
                </c:pt>
                <c:pt idx="31">
                  <c:v>2009-10-14</c:v>
                </c:pt>
                <c:pt idx="32">
                  <c:v>2009-10-15</c:v>
                </c:pt>
                <c:pt idx="33">
                  <c:v>2009-10-16</c:v>
                </c:pt>
                <c:pt idx="34">
                  <c:v>2009-10-19</c:v>
                </c:pt>
                <c:pt idx="35">
                  <c:v>2009-10-20</c:v>
                </c:pt>
                <c:pt idx="36">
                  <c:v>2009-10-21</c:v>
                </c:pt>
                <c:pt idx="37">
                  <c:v>2009-10-22</c:v>
                </c:pt>
                <c:pt idx="38">
                  <c:v>2009-10-23</c:v>
                </c:pt>
                <c:pt idx="39">
                  <c:v>2009-10-26</c:v>
                </c:pt>
                <c:pt idx="40">
                  <c:v>2009-10-27</c:v>
                </c:pt>
                <c:pt idx="41">
                  <c:v>2009-10-28</c:v>
                </c:pt>
                <c:pt idx="42">
                  <c:v>2009-10-29</c:v>
                </c:pt>
                <c:pt idx="43">
                  <c:v>2009-10-30</c:v>
                </c:pt>
                <c:pt idx="44">
                  <c:v>2009-11-02</c:v>
                </c:pt>
                <c:pt idx="45">
                  <c:v>2009-11-03</c:v>
                </c:pt>
                <c:pt idx="46">
                  <c:v>2009-11-04</c:v>
                </c:pt>
                <c:pt idx="47">
                  <c:v>2009-11-05</c:v>
                </c:pt>
                <c:pt idx="48">
                  <c:v>2009-11-06</c:v>
                </c:pt>
                <c:pt idx="49">
                  <c:v>2009-11-09</c:v>
                </c:pt>
                <c:pt idx="50">
                  <c:v>2009-11-10</c:v>
                </c:pt>
                <c:pt idx="51">
                  <c:v>2009-11-12</c:v>
                </c:pt>
                <c:pt idx="52">
                  <c:v>2009-11-13</c:v>
                </c:pt>
                <c:pt idx="53">
                  <c:v>2009-11-16</c:v>
                </c:pt>
                <c:pt idx="54">
                  <c:v>2009-11-17</c:v>
                </c:pt>
                <c:pt idx="55">
                  <c:v>2009-11-18</c:v>
                </c:pt>
                <c:pt idx="56">
                  <c:v>2009-11-19</c:v>
                </c:pt>
                <c:pt idx="57">
                  <c:v>2009-11-20</c:v>
                </c:pt>
                <c:pt idx="58">
                  <c:v>2009-11-23</c:v>
                </c:pt>
                <c:pt idx="59">
                  <c:v>2009-11-24</c:v>
                </c:pt>
                <c:pt idx="60">
                  <c:v>2009-11-25</c:v>
                </c:pt>
                <c:pt idx="61">
                  <c:v>2009-11-27</c:v>
                </c:pt>
                <c:pt idx="62">
                  <c:v>2009-11-30</c:v>
                </c:pt>
                <c:pt idx="63">
                  <c:v>2009-12-01</c:v>
                </c:pt>
                <c:pt idx="64">
                  <c:v>2009-12-02</c:v>
                </c:pt>
                <c:pt idx="65">
                  <c:v>2009-12-03</c:v>
                </c:pt>
                <c:pt idx="66">
                  <c:v>2009-12-04</c:v>
                </c:pt>
                <c:pt idx="67">
                  <c:v>2009-12-07</c:v>
                </c:pt>
                <c:pt idx="68">
                  <c:v>2009-12-08</c:v>
                </c:pt>
                <c:pt idx="69">
                  <c:v>2009-12-09</c:v>
                </c:pt>
                <c:pt idx="70">
                  <c:v>2009-12-10</c:v>
                </c:pt>
                <c:pt idx="71">
                  <c:v>2009-12-11</c:v>
                </c:pt>
                <c:pt idx="72">
                  <c:v>2009-12-14</c:v>
                </c:pt>
                <c:pt idx="73">
                  <c:v>2009-12-15</c:v>
                </c:pt>
                <c:pt idx="74">
                  <c:v>2009-12-16</c:v>
                </c:pt>
                <c:pt idx="75">
                  <c:v>2009-12-17</c:v>
                </c:pt>
                <c:pt idx="76">
                  <c:v>2009-12-18</c:v>
                </c:pt>
                <c:pt idx="77">
                  <c:v>2009-12-21</c:v>
                </c:pt>
                <c:pt idx="78">
                  <c:v>2009-12-22</c:v>
                </c:pt>
                <c:pt idx="79">
                  <c:v>2009-12-23</c:v>
                </c:pt>
                <c:pt idx="80">
                  <c:v>2009-12-24</c:v>
                </c:pt>
                <c:pt idx="81">
                  <c:v>2009-12-28</c:v>
                </c:pt>
                <c:pt idx="82">
                  <c:v>2009-12-29</c:v>
                </c:pt>
                <c:pt idx="83">
                  <c:v>2009-12-30</c:v>
                </c:pt>
                <c:pt idx="84">
                  <c:v>2009-12-31</c:v>
                </c:pt>
                <c:pt idx="85">
                  <c:v>2010-01-04</c:v>
                </c:pt>
                <c:pt idx="86">
                  <c:v>2010-01-05</c:v>
                </c:pt>
                <c:pt idx="87">
                  <c:v>2010-01-06</c:v>
                </c:pt>
                <c:pt idx="88">
                  <c:v>2010-01-07</c:v>
                </c:pt>
                <c:pt idx="89">
                  <c:v>2010-01-08</c:v>
                </c:pt>
                <c:pt idx="90">
                  <c:v>2010-01-11</c:v>
                </c:pt>
                <c:pt idx="91">
                  <c:v>2010-01-12</c:v>
                </c:pt>
                <c:pt idx="92">
                  <c:v>2010-01-13</c:v>
                </c:pt>
                <c:pt idx="93">
                  <c:v>2010-01-14</c:v>
                </c:pt>
                <c:pt idx="94">
                  <c:v>2010-01-15</c:v>
                </c:pt>
                <c:pt idx="95">
                  <c:v>2010-01-19</c:v>
                </c:pt>
                <c:pt idx="96">
                  <c:v>2010-01-20</c:v>
                </c:pt>
                <c:pt idx="97">
                  <c:v>2010-01-21</c:v>
                </c:pt>
                <c:pt idx="98">
                  <c:v>2010-01-22</c:v>
                </c:pt>
                <c:pt idx="99">
                  <c:v>2010-01-25</c:v>
                </c:pt>
                <c:pt idx="100">
                  <c:v>2010-01-26</c:v>
                </c:pt>
                <c:pt idx="101">
                  <c:v>2010-01-27</c:v>
                </c:pt>
                <c:pt idx="102">
                  <c:v>2010-01-28</c:v>
                </c:pt>
                <c:pt idx="103">
                  <c:v>2010-01-29</c:v>
                </c:pt>
                <c:pt idx="104">
                  <c:v>2010-02-01</c:v>
                </c:pt>
                <c:pt idx="105">
                  <c:v>2010-02-02</c:v>
                </c:pt>
                <c:pt idx="106">
                  <c:v>2010-02-03</c:v>
                </c:pt>
                <c:pt idx="107">
                  <c:v>2010-02-04</c:v>
                </c:pt>
                <c:pt idx="108">
                  <c:v>2010-02-05</c:v>
                </c:pt>
                <c:pt idx="109">
                  <c:v>2010-02-08</c:v>
                </c:pt>
                <c:pt idx="110">
                  <c:v>2010-02-09</c:v>
                </c:pt>
                <c:pt idx="111">
                  <c:v>2010-02-10</c:v>
                </c:pt>
                <c:pt idx="112">
                  <c:v>2010-02-11</c:v>
                </c:pt>
                <c:pt idx="113">
                  <c:v>2010-02-12</c:v>
                </c:pt>
                <c:pt idx="114">
                  <c:v>2010-02-16</c:v>
                </c:pt>
                <c:pt idx="115">
                  <c:v>2010-02-17</c:v>
                </c:pt>
                <c:pt idx="116">
                  <c:v>2010-02-18</c:v>
                </c:pt>
                <c:pt idx="117">
                  <c:v>2010-02-19</c:v>
                </c:pt>
                <c:pt idx="118">
                  <c:v>2010-02-22</c:v>
                </c:pt>
                <c:pt idx="119">
                  <c:v>2010-02-23</c:v>
                </c:pt>
                <c:pt idx="120">
                  <c:v>2010-02-24</c:v>
                </c:pt>
                <c:pt idx="121">
                  <c:v>2010-02-25</c:v>
                </c:pt>
                <c:pt idx="122">
                  <c:v>2010-02-26</c:v>
                </c:pt>
                <c:pt idx="123">
                  <c:v>2010-03-01</c:v>
                </c:pt>
                <c:pt idx="124">
                  <c:v>2010-03-02</c:v>
                </c:pt>
                <c:pt idx="125">
                  <c:v>2010-03-03</c:v>
                </c:pt>
                <c:pt idx="126">
                  <c:v>2010-03-04</c:v>
                </c:pt>
                <c:pt idx="127">
                  <c:v>2010-03-05</c:v>
                </c:pt>
                <c:pt idx="128">
                  <c:v>2010-03-08</c:v>
                </c:pt>
                <c:pt idx="129">
                  <c:v>2010-03-09</c:v>
                </c:pt>
                <c:pt idx="130">
                  <c:v>2010-03-10</c:v>
                </c:pt>
                <c:pt idx="131">
                  <c:v>2010-03-11</c:v>
                </c:pt>
                <c:pt idx="132">
                  <c:v>2010-03-12</c:v>
                </c:pt>
                <c:pt idx="133">
                  <c:v>2010-03-15</c:v>
                </c:pt>
                <c:pt idx="134">
                  <c:v>2010-03-16</c:v>
                </c:pt>
                <c:pt idx="135">
                  <c:v>2010-03-17</c:v>
                </c:pt>
                <c:pt idx="136">
                  <c:v>2010-03-18</c:v>
                </c:pt>
                <c:pt idx="137">
                  <c:v>2010-03-19</c:v>
                </c:pt>
                <c:pt idx="138">
                  <c:v>2010-03-22</c:v>
                </c:pt>
                <c:pt idx="139">
                  <c:v>2010-03-23</c:v>
                </c:pt>
                <c:pt idx="140">
                  <c:v>2010-03-24</c:v>
                </c:pt>
                <c:pt idx="141">
                  <c:v>2010-03-25</c:v>
                </c:pt>
                <c:pt idx="142">
                  <c:v>2010-03-26</c:v>
                </c:pt>
                <c:pt idx="143">
                  <c:v>2010-03-29</c:v>
                </c:pt>
                <c:pt idx="144">
                  <c:v>2010-03-30</c:v>
                </c:pt>
                <c:pt idx="145">
                  <c:v>2010-03-31</c:v>
                </c:pt>
                <c:pt idx="146">
                  <c:v>2010-04-01</c:v>
                </c:pt>
                <c:pt idx="147">
                  <c:v>2010-04-05</c:v>
                </c:pt>
                <c:pt idx="148">
                  <c:v>2010-04-06</c:v>
                </c:pt>
                <c:pt idx="149">
                  <c:v>2010-04-07</c:v>
                </c:pt>
                <c:pt idx="150">
                  <c:v>2010-04-08</c:v>
                </c:pt>
                <c:pt idx="151">
                  <c:v>2010-04-09</c:v>
                </c:pt>
                <c:pt idx="152">
                  <c:v>2010-04-12</c:v>
                </c:pt>
                <c:pt idx="153">
                  <c:v>2010-04-13</c:v>
                </c:pt>
                <c:pt idx="154">
                  <c:v>2010-04-14</c:v>
                </c:pt>
                <c:pt idx="155">
                  <c:v>2010-04-15</c:v>
                </c:pt>
                <c:pt idx="156">
                  <c:v>2010-04-16</c:v>
                </c:pt>
                <c:pt idx="157">
                  <c:v>2010-04-19</c:v>
                </c:pt>
                <c:pt idx="158">
                  <c:v>2010-04-20</c:v>
                </c:pt>
                <c:pt idx="159">
                  <c:v>2010-04-21</c:v>
                </c:pt>
                <c:pt idx="160">
                  <c:v>2010-04-22</c:v>
                </c:pt>
                <c:pt idx="161">
                  <c:v>2010-04-23</c:v>
                </c:pt>
                <c:pt idx="162">
                  <c:v>2010-04-26</c:v>
                </c:pt>
                <c:pt idx="163">
                  <c:v>2010-04-27</c:v>
                </c:pt>
                <c:pt idx="164">
                  <c:v>2010-04-28</c:v>
                </c:pt>
                <c:pt idx="165">
                  <c:v>2010-04-29</c:v>
                </c:pt>
                <c:pt idx="166">
                  <c:v>2010-04-30</c:v>
                </c:pt>
                <c:pt idx="167">
                  <c:v>2010-05-03</c:v>
                </c:pt>
                <c:pt idx="168">
                  <c:v>2010-05-04</c:v>
                </c:pt>
                <c:pt idx="169">
                  <c:v>2010-05-05</c:v>
                </c:pt>
                <c:pt idx="170">
                  <c:v>2010-05-06</c:v>
                </c:pt>
                <c:pt idx="171">
                  <c:v>2010-05-07</c:v>
                </c:pt>
                <c:pt idx="172">
                  <c:v>2010-05-10</c:v>
                </c:pt>
                <c:pt idx="173">
                  <c:v>2010-05-11</c:v>
                </c:pt>
                <c:pt idx="174">
                  <c:v>2010-05-12</c:v>
                </c:pt>
                <c:pt idx="175">
                  <c:v>2010-05-13</c:v>
                </c:pt>
                <c:pt idx="176">
                  <c:v>2010-05-14</c:v>
                </c:pt>
                <c:pt idx="177">
                  <c:v>2010-05-17</c:v>
                </c:pt>
                <c:pt idx="178">
                  <c:v>2010-05-18</c:v>
                </c:pt>
                <c:pt idx="179">
                  <c:v>2010-05-19</c:v>
                </c:pt>
                <c:pt idx="180">
                  <c:v>2010-05-20</c:v>
                </c:pt>
                <c:pt idx="181">
                  <c:v>2010-05-21</c:v>
                </c:pt>
                <c:pt idx="182">
                  <c:v>2010-05-24</c:v>
                </c:pt>
                <c:pt idx="183">
                  <c:v>2010-05-25</c:v>
                </c:pt>
                <c:pt idx="184">
                  <c:v>2010-05-26</c:v>
                </c:pt>
                <c:pt idx="185">
                  <c:v>2010-05-27</c:v>
                </c:pt>
                <c:pt idx="186">
                  <c:v>2010-05-28</c:v>
                </c:pt>
                <c:pt idx="187">
                  <c:v>2010-06-01</c:v>
                </c:pt>
                <c:pt idx="188">
                  <c:v>2010-06-02</c:v>
                </c:pt>
                <c:pt idx="189">
                  <c:v>2010-06-03</c:v>
                </c:pt>
                <c:pt idx="190">
                  <c:v>2010-06-04</c:v>
                </c:pt>
                <c:pt idx="191">
                  <c:v>2010-06-07</c:v>
                </c:pt>
                <c:pt idx="192">
                  <c:v>2010-06-08</c:v>
                </c:pt>
                <c:pt idx="193">
                  <c:v>2010-06-09</c:v>
                </c:pt>
                <c:pt idx="194">
                  <c:v>2010-06-10</c:v>
                </c:pt>
                <c:pt idx="195">
                  <c:v>2010-06-11</c:v>
                </c:pt>
                <c:pt idx="196">
                  <c:v>2010-06-14</c:v>
                </c:pt>
                <c:pt idx="197">
                  <c:v>2010-06-15</c:v>
                </c:pt>
                <c:pt idx="198">
                  <c:v>2010-06-16</c:v>
                </c:pt>
                <c:pt idx="199">
                  <c:v>2010-06-17</c:v>
                </c:pt>
                <c:pt idx="200">
                  <c:v>2010-06-18</c:v>
                </c:pt>
                <c:pt idx="201">
                  <c:v>2010-06-21</c:v>
                </c:pt>
                <c:pt idx="202">
                  <c:v>2010-06-22</c:v>
                </c:pt>
                <c:pt idx="203">
                  <c:v>2010-06-23</c:v>
                </c:pt>
                <c:pt idx="204">
                  <c:v>2010-06-24</c:v>
                </c:pt>
                <c:pt idx="205">
                  <c:v>2010-06-25</c:v>
                </c:pt>
                <c:pt idx="206">
                  <c:v>2010-06-28</c:v>
                </c:pt>
                <c:pt idx="207">
                  <c:v>2010-06-29</c:v>
                </c:pt>
                <c:pt idx="208">
                  <c:v>2010-06-30</c:v>
                </c:pt>
                <c:pt idx="209">
                  <c:v>2010-07-01</c:v>
                </c:pt>
                <c:pt idx="210">
                  <c:v>2010-07-02</c:v>
                </c:pt>
                <c:pt idx="211">
                  <c:v>2010-07-06</c:v>
                </c:pt>
                <c:pt idx="212">
                  <c:v>2010-07-07</c:v>
                </c:pt>
                <c:pt idx="213">
                  <c:v>2010-07-08</c:v>
                </c:pt>
                <c:pt idx="214">
                  <c:v>2010-07-09</c:v>
                </c:pt>
                <c:pt idx="215">
                  <c:v>2010-07-12</c:v>
                </c:pt>
                <c:pt idx="216">
                  <c:v>2010-07-13</c:v>
                </c:pt>
                <c:pt idx="217">
                  <c:v>2010-07-14</c:v>
                </c:pt>
                <c:pt idx="218">
                  <c:v>2010-07-15</c:v>
                </c:pt>
                <c:pt idx="219">
                  <c:v>2010-07-16</c:v>
                </c:pt>
                <c:pt idx="220">
                  <c:v>2010-07-19</c:v>
                </c:pt>
                <c:pt idx="221">
                  <c:v>2010-07-20</c:v>
                </c:pt>
                <c:pt idx="222">
                  <c:v>2010-07-21</c:v>
                </c:pt>
                <c:pt idx="223">
                  <c:v>2010-07-22</c:v>
                </c:pt>
                <c:pt idx="224">
                  <c:v>2010-07-23</c:v>
                </c:pt>
                <c:pt idx="225">
                  <c:v>2010-07-26</c:v>
                </c:pt>
                <c:pt idx="226">
                  <c:v>2010-07-27</c:v>
                </c:pt>
                <c:pt idx="227">
                  <c:v>2010-07-28</c:v>
                </c:pt>
                <c:pt idx="228">
                  <c:v>2010-07-29</c:v>
                </c:pt>
                <c:pt idx="229">
                  <c:v>2010-07-30</c:v>
                </c:pt>
                <c:pt idx="230">
                  <c:v>2010-08-02</c:v>
                </c:pt>
                <c:pt idx="231">
                  <c:v>2010-08-03</c:v>
                </c:pt>
                <c:pt idx="232">
                  <c:v>2010-08-04</c:v>
                </c:pt>
                <c:pt idx="233">
                  <c:v>2010-08-05</c:v>
                </c:pt>
                <c:pt idx="234">
                  <c:v>2010-08-06</c:v>
                </c:pt>
                <c:pt idx="235">
                  <c:v>2010-08-09</c:v>
                </c:pt>
                <c:pt idx="236">
                  <c:v>2010-08-10</c:v>
                </c:pt>
                <c:pt idx="237">
                  <c:v>2010-08-11</c:v>
                </c:pt>
                <c:pt idx="238">
                  <c:v>2010-08-12</c:v>
                </c:pt>
                <c:pt idx="239">
                  <c:v>2010-08-13</c:v>
                </c:pt>
                <c:pt idx="240">
                  <c:v>2010-08-16</c:v>
                </c:pt>
                <c:pt idx="241">
                  <c:v>2010-08-17</c:v>
                </c:pt>
                <c:pt idx="242">
                  <c:v>2010-08-18</c:v>
                </c:pt>
                <c:pt idx="243">
                  <c:v>2010-08-19</c:v>
                </c:pt>
                <c:pt idx="244">
                  <c:v>2010-08-20</c:v>
                </c:pt>
                <c:pt idx="245">
                  <c:v>2010-08-23</c:v>
                </c:pt>
                <c:pt idx="246">
                  <c:v>2010-08-24</c:v>
                </c:pt>
                <c:pt idx="247">
                  <c:v>2010-08-25</c:v>
                </c:pt>
                <c:pt idx="248">
                  <c:v>2010-08-26</c:v>
                </c:pt>
                <c:pt idx="249">
                  <c:v>2010-08-27</c:v>
                </c:pt>
                <c:pt idx="250">
                  <c:v>2010-08-30</c:v>
                </c:pt>
                <c:pt idx="251">
                  <c:v>2010-08-31</c:v>
                </c:pt>
                <c:pt idx="252">
                  <c:v>2010-09-01</c:v>
                </c:pt>
                <c:pt idx="253">
                  <c:v>2010-09-02</c:v>
                </c:pt>
                <c:pt idx="254">
                  <c:v>2010-09-03</c:v>
                </c:pt>
                <c:pt idx="255">
                  <c:v>2010-09-07</c:v>
                </c:pt>
                <c:pt idx="256">
                  <c:v>2010-09-08</c:v>
                </c:pt>
                <c:pt idx="257">
                  <c:v>2010-09-09</c:v>
                </c:pt>
                <c:pt idx="258">
                  <c:v>2010-09-10</c:v>
                </c:pt>
                <c:pt idx="259">
                  <c:v>2010-09-13</c:v>
                </c:pt>
                <c:pt idx="260">
                  <c:v>2010-09-14</c:v>
                </c:pt>
                <c:pt idx="261">
                  <c:v>2010-09-15</c:v>
                </c:pt>
                <c:pt idx="262">
                  <c:v>2010-09-16</c:v>
                </c:pt>
                <c:pt idx="263">
                  <c:v>2010-09-17</c:v>
                </c:pt>
                <c:pt idx="264">
                  <c:v>2010-09-20</c:v>
                </c:pt>
                <c:pt idx="265">
                  <c:v>2010-09-21</c:v>
                </c:pt>
                <c:pt idx="266">
                  <c:v>2010-09-22</c:v>
                </c:pt>
                <c:pt idx="267">
                  <c:v>2010-09-23</c:v>
                </c:pt>
                <c:pt idx="268">
                  <c:v>2010-09-24</c:v>
                </c:pt>
                <c:pt idx="269">
                  <c:v>2010-09-27</c:v>
                </c:pt>
                <c:pt idx="270">
                  <c:v>2010-09-28</c:v>
                </c:pt>
                <c:pt idx="271">
                  <c:v>2010-09-29</c:v>
                </c:pt>
                <c:pt idx="272">
                  <c:v>2010-09-30</c:v>
                </c:pt>
                <c:pt idx="273">
                  <c:v>2010-10-01</c:v>
                </c:pt>
                <c:pt idx="274">
                  <c:v>2010-10-04</c:v>
                </c:pt>
                <c:pt idx="275">
                  <c:v>2010-10-05</c:v>
                </c:pt>
                <c:pt idx="276">
                  <c:v>2010-10-06</c:v>
                </c:pt>
                <c:pt idx="277">
                  <c:v>2010-10-07</c:v>
                </c:pt>
                <c:pt idx="278">
                  <c:v>2010-10-08</c:v>
                </c:pt>
                <c:pt idx="279">
                  <c:v>2010-10-12</c:v>
                </c:pt>
                <c:pt idx="280">
                  <c:v>2010-10-13</c:v>
                </c:pt>
                <c:pt idx="281">
                  <c:v>2010-10-14</c:v>
                </c:pt>
                <c:pt idx="282">
                  <c:v>2010-10-15</c:v>
                </c:pt>
                <c:pt idx="283">
                  <c:v>2010-10-18</c:v>
                </c:pt>
                <c:pt idx="284">
                  <c:v>2010-10-19</c:v>
                </c:pt>
                <c:pt idx="285">
                  <c:v>2010-10-20</c:v>
                </c:pt>
                <c:pt idx="286">
                  <c:v>2010-10-21</c:v>
                </c:pt>
                <c:pt idx="287">
                  <c:v>2010-10-22</c:v>
                </c:pt>
                <c:pt idx="288">
                  <c:v>2010-10-25</c:v>
                </c:pt>
                <c:pt idx="289">
                  <c:v>2010-10-26</c:v>
                </c:pt>
                <c:pt idx="290">
                  <c:v>2010-10-27</c:v>
                </c:pt>
                <c:pt idx="291">
                  <c:v>2010-10-28</c:v>
                </c:pt>
                <c:pt idx="292">
                  <c:v>2010-10-29</c:v>
                </c:pt>
                <c:pt idx="293">
                  <c:v>2010-11-01</c:v>
                </c:pt>
                <c:pt idx="294">
                  <c:v>2010-11-02</c:v>
                </c:pt>
                <c:pt idx="295">
                  <c:v>2010-11-03</c:v>
                </c:pt>
                <c:pt idx="296">
                  <c:v>2010-11-04</c:v>
                </c:pt>
                <c:pt idx="297">
                  <c:v>2010-11-05</c:v>
                </c:pt>
                <c:pt idx="298">
                  <c:v>2010-11-08</c:v>
                </c:pt>
                <c:pt idx="299">
                  <c:v>2010-11-09</c:v>
                </c:pt>
                <c:pt idx="300">
                  <c:v>2010-11-10</c:v>
                </c:pt>
                <c:pt idx="301">
                  <c:v>2010-11-12</c:v>
                </c:pt>
                <c:pt idx="302">
                  <c:v>2010-11-15</c:v>
                </c:pt>
                <c:pt idx="303">
                  <c:v>2010-11-16</c:v>
                </c:pt>
                <c:pt idx="304">
                  <c:v>2010-11-17</c:v>
                </c:pt>
                <c:pt idx="305">
                  <c:v>2010-11-18</c:v>
                </c:pt>
                <c:pt idx="306">
                  <c:v>2010-11-19</c:v>
                </c:pt>
                <c:pt idx="307">
                  <c:v>2010-11-22</c:v>
                </c:pt>
                <c:pt idx="308">
                  <c:v>2010-11-23</c:v>
                </c:pt>
                <c:pt idx="309">
                  <c:v>2010-11-24</c:v>
                </c:pt>
                <c:pt idx="310">
                  <c:v>2010-11-26</c:v>
                </c:pt>
                <c:pt idx="311">
                  <c:v>2010-11-29</c:v>
                </c:pt>
                <c:pt idx="312">
                  <c:v>2010-11-30</c:v>
                </c:pt>
                <c:pt idx="313">
                  <c:v>2010-12-01</c:v>
                </c:pt>
                <c:pt idx="314">
                  <c:v>2010-12-02</c:v>
                </c:pt>
                <c:pt idx="315">
                  <c:v>2010-12-03</c:v>
                </c:pt>
                <c:pt idx="316">
                  <c:v>2010-12-06</c:v>
                </c:pt>
                <c:pt idx="317">
                  <c:v>2010-12-07</c:v>
                </c:pt>
                <c:pt idx="318">
                  <c:v>2010-12-08</c:v>
                </c:pt>
                <c:pt idx="319">
                  <c:v>2010-12-09</c:v>
                </c:pt>
                <c:pt idx="320">
                  <c:v>2010-12-10</c:v>
                </c:pt>
                <c:pt idx="321">
                  <c:v>2010-12-13</c:v>
                </c:pt>
                <c:pt idx="322">
                  <c:v>2010-12-14</c:v>
                </c:pt>
                <c:pt idx="323">
                  <c:v>2010-12-15</c:v>
                </c:pt>
                <c:pt idx="324">
                  <c:v>2010-12-16</c:v>
                </c:pt>
                <c:pt idx="325">
                  <c:v>2010-12-17</c:v>
                </c:pt>
                <c:pt idx="326">
                  <c:v>2010-12-20</c:v>
                </c:pt>
                <c:pt idx="327">
                  <c:v>2010-12-21</c:v>
                </c:pt>
                <c:pt idx="328">
                  <c:v>2010-12-22</c:v>
                </c:pt>
                <c:pt idx="329">
                  <c:v>2010-12-23</c:v>
                </c:pt>
                <c:pt idx="330">
                  <c:v>2010-12-27</c:v>
                </c:pt>
                <c:pt idx="331">
                  <c:v>2010-12-28</c:v>
                </c:pt>
                <c:pt idx="332">
                  <c:v>2010-12-29</c:v>
                </c:pt>
                <c:pt idx="333">
                  <c:v>2010-12-30</c:v>
                </c:pt>
                <c:pt idx="334">
                  <c:v>2010-12-31</c:v>
                </c:pt>
                <c:pt idx="335">
                  <c:v>2011-01-03</c:v>
                </c:pt>
                <c:pt idx="336">
                  <c:v>2011-01-04</c:v>
                </c:pt>
                <c:pt idx="337">
                  <c:v>2011-01-05</c:v>
                </c:pt>
                <c:pt idx="338">
                  <c:v>2011-01-06</c:v>
                </c:pt>
                <c:pt idx="339">
                  <c:v>2011-01-07</c:v>
                </c:pt>
                <c:pt idx="340">
                  <c:v>2011-01-10</c:v>
                </c:pt>
                <c:pt idx="341">
                  <c:v>2011-01-11</c:v>
                </c:pt>
                <c:pt idx="342">
                  <c:v>2011-01-12</c:v>
                </c:pt>
                <c:pt idx="343">
                  <c:v>2011-01-13</c:v>
                </c:pt>
                <c:pt idx="344">
                  <c:v>2011-01-14</c:v>
                </c:pt>
                <c:pt idx="345">
                  <c:v>2011-01-18</c:v>
                </c:pt>
                <c:pt idx="346">
                  <c:v>2011-01-19</c:v>
                </c:pt>
                <c:pt idx="347">
                  <c:v>2011-01-20</c:v>
                </c:pt>
                <c:pt idx="348">
                  <c:v>2011-01-21</c:v>
                </c:pt>
                <c:pt idx="349">
                  <c:v>2011-01-24</c:v>
                </c:pt>
                <c:pt idx="350">
                  <c:v>2011-01-25</c:v>
                </c:pt>
                <c:pt idx="351">
                  <c:v>2011-01-26</c:v>
                </c:pt>
                <c:pt idx="352">
                  <c:v>2011-01-27</c:v>
                </c:pt>
                <c:pt idx="353">
                  <c:v>2011-01-28</c:v>
                </c:pt>
                <c:pt idx="354">
                  <c:v>2011-01-31</c:v>
                </c:pt>
                <c:pt idx="355">
                  <c:v>2011-02-01</c:v>
                </c:pt>
                <c:pt idx="356">
                  <c:v>2011-02-02</c:v>
                </c:pt>
                <c:pt idx="357">
                  <c:v>2011-02-03</c:v>
                </c:pt>
                <c:pt idx="358">
                  <c:v>2011-02-04</c:v>
                </c:pt>
                <c:pt idx="359">
                  <c:v>2011-02-07</c:v>
                </c:pt>
                <c:pt idx="360">
                  <c:v>2011-02-08</c:v>
                </c:pt>
                <c:pt idx="361">
                  <c:v>2011-02-09</c:v>
                </c:pt>
                <c:pt idx="362">
                  <c:v>2011-02-10</c:v>
                </c:pt>
                <c:pt idx="363">
                  <c:v>2011-02-11</c:v>
                </c:pt>
                <c:pt idx="364">
                  <c:v>2011-02-14</c:v>
                </c:pt>
                <c:pt idx="365">
                  <c:v>2011-02-15</c:v>
                </c:pt>
                <c:pt idx="366">
                  <c:v>2011-02-16</c:v>
                </c:pt>
                <c:pt idx="367">
                  <c:v>2011-02-17</c:v>
                </c:pt>
                <c:pt idx="368">
                  <c:v>2011-02-18</c:v>
                </c:pt>
                <c:pt idx="369">
                  <c:v>2011-02-22</c:v>
                </c:pt>
                <c:pt idx="370">
                  <c:v>2011-02-23</c:v>
                </c:pt>
                <c:pt idx="371">
                  <c:v>2011-02-24</c:v>
                </c:pt>
                <c:pt idx="372">
                  <c:v>2011-02-25</c:v>
                </c:pt>
                <c:pt idx="373">
                  <c:v>2011-02-28</c:v>
                </c:pt>
                <c:pt idx="374">
                  <c:v>2011-03-01</c:v>
                </c:pt>
                <c:pt idx="375">
                  <c:v>2011-03-02</c:v>
                </c:pt>
                <c:pt idx="376">
                  <c:v>2011-03-03</c:v>
                </c:pt>
                <c:pt idx="377">
                  <c:v>2011-03-04</c:v>
                </c:pt>
                <c:pt idx="378">
                  <c:v>2011-03-07</c:v>
                </c:pt>
                <c:pt idx="379">
                  <c:v>2011-03-08</c:v>
                </c:pt>
                <c:pt idx="380">
                  <c:v>2011-03-09</c:v>
                </c:pt>
                <c:pt idx="381">
                  <c:v>2011-03-10</c:v>
                </c:pt>
                <c:pt idx="382">
                  <c:v>2011-03-11</c:v>
                </c:pt>
                <c:pt idx="383">
                  <c:v>2011-03-14</c:v>
                </c:pt>
                <c:pt idx="384">
                  <c:v>2011-03-15</c:v>
                </c:pt>
                <c:pt idx="385">
                  <c:v>2011-03-16</c:v>
                </c:pt>
                <c:pt idx="386">
                  <c:v>2011-03-17</c:v>
                </c:pt>
                <c:pt idx="387">
                  <c:v>2011-03-18</c:v>
                </c:pt>
                <c:pt idx="388">
                  <c:v>2011-03-21</c:v>
                </c:pt>
                <c:pt idx="389">
                  <c:v>2011-03-22</c:v>
                </c:pt>
                <c:pt idx="390">
                  <c:v>2011-03-23</c:v>
                </c:pt>
                <c:pt idx="391">
                  <c:v>2011-03-24</c:v>
                </c:pt>
                <c:pt idx="392">
                  <c:v>2011-03-25</c:v>
                </c:pt>
                <c:pt idx="393">
                  <c:v>2011-03-28</c:v>
                </c:pt>
                <c:pt idx="394">
                  <c:v>2011-03-29</c:v>
                </c:pt>
                <c:pt idx="395">
                  <c:v>2011-03-30</c:v>
                </c:pt>
                <c:pt idx="396">
                  <c:v>2011-03-31</c:v>
                </c:pt>
                <c:pt idx="397">
                  <c:v>2011-04-01</c:v>
                </c:pt>
                <c:pt idx="398">
                  <c:v>2011-04-04</c:v>
                </c:pt>
                <c:pt idx="399">
                  <c:v>2011-04-05</c:v>
                </c:pt>
                <c:pt idx="400">
                  <c:v>2011-04-06</c:v>
                </c:pt>
                <c:pt idx="401">
                  <c:v>2011-04-07</c:v>
                </c:pt>
                <c:pt idx="402">
                  <c:v>2011-04-08</c:v>
                </c:pt>
                <c:pt idx="403">
                  <c:v>2011-04-11</c:v>
                </c:pt>
                <c:pt idx="404">
                  <c:v>2011-04-12</c:v>
                </c:pt>
                <c:pt idx="405">
                  <c:v>2011-04-13</c:v>
                </c:pt>
                <c:pt idx="406">
                  <c:v>2011-04-14</c:v>
                </c:pt>
                <c:pt idx="407">
                  <c:v>2011-04-15</c:v>
                </c:pt>
                <c:pt idx="408">
                  <c:v>2011-04-18</c:v>
                </c:pt>
                <c:pt idx="409">
                  <c:v>2011-04-19</c:v>
                </c:pt>
                <c:pt idx="410">
                  <c:v>2011-04-20</c:v>
                </c:pt>
                <c:pt idx="411">
                  <c:v>2011-04-21</c:v>
                </c:pt>
                <c:pt idx="412">
                  <c:v>2011-04-25</c:v>
                </c:pt>
                <c:pt idx="413">
                  <c:v>2011-04-26</c:v>
                </c:pt>
                <c:pt idx="414">
                  <c:v>2011-04-27</c:v>
                </c:pt>
                <c:pt idx="415">
                  <c:v>2011-04-28</c:v>
                </c:pt>
                <c:pt idx="416">
                  <c:v>2011-04-29</c:v>
                </c:pt>
                <c:pt idx="417">
                  <c:v>2011-05-02</c:v>
                </c:pt>
                <c:pt idx="418">
                  <c:v>2011-05-03</c:v>
                </c:pt>
                <c:pt idx="419">
                  <c:v>2011-05-04</c:v>
                </c:pt>
                <c:pt idx="420">
                  <c:v>2011-05-05</c:v>
                </c:pt>
                <c:pt idx="421">
                  <c:v>2011-05-06</c:v>
                </c:pt>
                <c:pt idx="422">
                  <c:v>2011-05-09</c:v>
                </c:pt>
                <c:pt idx="423">
                  <c:v>2011-05-10</c:v>
                </c:pt>
                <c:pt idx="424">
                  <c:v>2011-05-11</c:v>
                </c:pt>
                <c:pt idx="425">
                  <c:v>2011-05-12</c:v>
                </c:pt>
                <c:pt idx="426">
                  <c:v>2011-05-13</c:v>
                </c:pt>
                <c:pt idx="427">
                  <c:v>2011-05-16</c:v>
                </c:pt>
                <c:pt idx="428">
                  <c:v>2011-05-17</c:v>
                </c:pt>
                <c:pt idx="429">
                  <c:v>2011-05-18</c:v>
                </c:pt>
                <c:pt idx="430">
                  <c:v>2011-05-19</c:v>
                </c:pt>
                <c:pt idx="431">
                  <c:v>2011-05-20</c:v>
                </c:pt>
                <c:pt idx="432">
                  <c:v>2011-05-23</c:v>
                </c:pt>
                <c:pt idx="433">
                  <c:v>2011-05-24</c:v>
                </c:pt>
                <c:pt idx="434">
                  <c:v>2011-05-25</c:v>
                </c:pt>
                <c:pt idx="435">
                  <c:v>2011-05-26</c:v>
                </c:pt>
                <c:pt idx="436">
                  <c:v>2011-05-27</c:v>
                </c:pt>
                <c:pt idx="437">
                  <c:v>2011-05-31</c:v>
                </c:pt>
                <c:pt idx="438">
                  <c:v>2011-06-01</c:v>
                </c:pt>
                <c:pt idx="439">
                  <c:v>2011-06-02</c:v>
                </c:pt>
                <c:pt idx="440">
                  <c:v>2011-06-03</c:v>
                </c:pt>
                <c:pt idx="441">
                  <c:v>2011-06-06</c:v>
                </c:pt>
                <c:pt idx="442">
                  <c:v>2011-06-07</c:v>
                </c:pt>
                <c:pt idx="443">
                  <c:v>2011-06-08</c:v>
                </c:pt>
                <c:pt idx="444">
                  <c:v>2011-06-09</c:v>
                </c:pt>
                <c:pt idx="445">
                  <c:v>2011-06-10</c:v>
                </c:pt>
                <c:pt idx="446">
                  <c:v>2011-06-13</c:v>
                </c:pt>
                <c:pt idx="447">
                  <c:v>2011-06-14</c:v>
                </c:pt>
                <c:pt idx="448">
                  <c:v>2011-06-15</c:v>
                </c:pt>
                <c:pt idx="449">
                  <c:v>2011-06-16</c:v>
                </c:pt>
                <c:pt idx="450">
                  <c:v>2011-06-17</c:v>
                </c:pt>
                <c:pt idx="451">
                  <c:v>2011-06-20</c:v>
                </c:pt>
                <c:pt idx="452">
                  <c:v>2011-06-21</c:v>
                </c:pt>
                <c:pt idx="453">
                  <c:v>2011-06-22</c:v>
                </c:pt>
                <c:pt idx="454">
                  <c:v>2011-06-23</c:v>
                </c:pt>
                <c:pt idx="455">
                  <c:v>2011-06-24</c:v>
                </c:pt>
                <c:pt idx="456">
                  <c:v>2011-06-27</c:v>
                </c:pt>
                <c:pt idx="457">
                  <c:v>2011-06-28</c:v>
                </c:pt>
                <c:pt idx="458">
                  <c:v>2011-06-29</c:v>
                </c:pt>
                <c:pt idx="459">
                  <c:v>2011-06-30</c:v>
                </c:pt>
                <c:pt idx="460">
                  <c:v>2011-07-01</c:v>
                </c:pt>
                <c:pt idx="461">
                  <c:v>2011-07-05</c:v>
                </c:pt>
                <c:pt idx="462">
                  <c:v>2011-07-06</c:v>
                </c:pt>
                <c:pt idx="463">
                  <c:v>2011-07-07</c:v>
                </c:pt>
                <c:pt idx="464">
                  <c:v>2011-07-08</c:v>
                </c:pt>
                <c:pt idx="465">
                  <c:v>2011-07-11</c:v>
                </c:pt>
                <c:pt idx="466">
                  <c:v>2011-07-12</c:v>
                </c:pt>
                <c:pt idx="467">
                  <c:v>2011-07-13</c:v>
                </c:pt>
                <c:pt idx="468">
                  <c:v>2011-07-14</c:v>
                </c:pt>
                <c:pt idx="469">
                  <c:v>2011-07-15</c:v>
                </c:pt>
                <c:pt idx="470">
                  <c:v>2011-07-18</c:v>
                </c:pt>
                <c:pt idx="471">
                  <c:v>2011-07-19</c:v>
                </c:pt>
                <c:pt idx="472">
                  <c:v>2011-07-20</c:v>
                </c:pt>
                <c:pt idx="473">
                  <c:v>2011-07-21</c:v>
                </c:pt>
                <c:pt idx="474">
                  <c:v>2011-07-22</c:v>
                </c:pt>
                <c:pt idx="475">
                  <c:v>2011-07-25</c:v>
                </c:pt>
                <c:pt idx="476">
                  <c:v>2011-07-26</c:v>
                </c:pt>
                <c:pt idx="477">
                  <c:v>2011-07-27</c:v>
                </c:pt>
                <c:pt idx="478">
                  <c:v>2011-07-28</c:v>
                </c:pt>
                <c:pt idx="479">
                  <c:v>2011-07-29</c:v>
                </c:pt>
                <c:pt idx="480">
                  <c:v>2011-08-01</c:v>
                </c:pt>
                <c:pt idx="481">
                  <c:v>2011-08-02</c:v>
                </c:pt>
                <c:pt idx="482">
                  <c:v>2011-08-03</c:v>
                </c:pt>
                <c:pt idx="483">
                  <c:v>2011-08-04</c:v>
                </c:pt>
                <c:pt idx="484">
                  <c:v>2011-08-05</c:v>
                </c:pt>
                <c:pt idx="485">
                  <c:v>2011-08-08</c:v>
                </c:pt>
                <c:pt idx="486">
                  <c:v>2011-08-09</c:v>
                </c:pt>
                <c:pt idx="487">
                  <c:v>2011-08-10</c:v>
                </c:pt>
                <c:pt idx="488">
                  <c:v>2011-08-11</c:v>
                </c:pt>
                <c:pt idx="489">
                  <c:v>2011-08-12</c:v>
                </c:pt>
                <c:pt idx="490">
                  <c:v>2011-08-15</c:v>
                </c:pt>
                <c:pt idx="491">
                  <c:v>2011-08-16</c:v>
                </c:pt>
                <c:pt idx="492">
                  <c:v>2011-08-17</c:v>
                </c:pt>
                <c:pt idx="493">
                  <c:v>2011-08-18</c:v>
                </c:pt>
                <c:pt idx="494">
                  <c:v>2011-08-19</c:v>
                </c:pt>
                <c:pt idx="495">
                  <c:v>2011-08-22</c:v>
                </c:pt>
                <c:pt idx="496">
                  <c:v>2011-08-23</c:v>
                </c:pt>
                <c:pt idx="497">
                  <c:v>2011-08-24</c:v>
                </c:pt>
                <c:pt idx="498">
                  <c:v>2011-08-25</c:v>
                </c:pt>
                <c:pt idx="499">
                  <c:v>2011-08-26</c:v>
                </c:pt>
                <c:pt idx="500">
                  <c:v>2011-08-29</c:v>
                </c:pt>
                <c:pt idx="501">
                  <c:v>2011-08-30</c:v>
                </c:pt>
                <c:pt idx="502">
                  <c:v>2011-08-31</c:v>
                </c:pt>
                <c:pt idx="503">
                  <c:v>2011-09-01</c:v>
                </c:pt>
                <c:pt idx="504">
                  <c:v>2011-09-02</c:v>
                </c:pt>
                <c:pt idx="505">
                  <c:v>2011-09-06</c:v>
                </c:pt>
                <c:pt idx="506">
                  <c:v>2011-09-07</c:v>
                </c:pt>
                <c:pt idx="507">
                  <c:v>2011-09-08</c:v>
                </c:pt>
                <c:pt idx="508">
                  <c:v>2011-09-09</c:v>
                </c:pt>
                <c:pt idx="509">
                  <c:v>2011-09-12</c:v>
                </c:pt>
                <c:pt idx="510">
                  <c:v>2011-09-13</c:v>
                </c:pt>
                <c:pt idx="511">
                  <c:v>2011-09-14</c:v>
                </c:pt>
                <c:pt idx="512">
                  <c:v>2011-09-15</c:v>
                </c:pt>
                <c:pt idx="513">
                  <c:v>2011-09-16</c:v>
                </c:pt>
                <c:pt idx="514">
                  <c:v>2011-09-19</c:v>
                </c:pt>
                <c:pt idx="515">
                  <c:v>2011-09-20</c:v>
                </c:pt>
                <c:pt idx="516">
                  <c:v>2011-09-21</c:v>
                </c:pt>
                <c:pt idx="517">
                  <c:v>2011-09-22</c:v>
                </c:pt>
                <c:pt idx="518">
                  <c:v>2011-09-23</c:v>
                </c:pt>
                <c:pt idx="519">
                  <c:v>2011-09-26</c:v>
                </c:pt>
                <c:pt idx="520">
                  <c:v>2011-09-27</c:v>
                </c:pt>
                <c:pt idx="521">
                  <c:v>2011-09-28</c:v>
                </c:pt>
                <c:pt idx="522">
                  <c:v>2011-09-29</c:v>
                </c:pt>
                <c:pt idx="523">
                  <c:v>2011-09-30</c:v>
                </c:pt>
                <c:pt idx="524">
                  <c:v>2011-10-03</c:v>
                </c:pt>
                <c:pt idx="525">
                  <c:v>2011-10-04</c:v>
                </c:pt>
                <c:pt idx="526">
                  <c:v>2011-10-05</c:v>
                </c:pt>
                <c:pt idx="527">
                  <c:v>2011-10-06</c:v>
                </c:pt>
                <c:pt idx="528">
                  <c:v>2011-10-07</c:v>
                </c:pt>
                <c:pt idx="529">
                  <c:v>2011-10-11</c:v>
                </c:pt>
                <c:pt idx="530">
                  <c:v>2011-10-12</c:v>
                </c:pt>
                <c:pt idx="531">
                  <c:v>2011-10-13</c:v>
                </c:pt>
                <c:pt idx="532">
                  <c:v>2011-10-14</c:v>
                </c:pt>
                <c:pt idx="533">
                  <c:v>2011-10-17</c:v>
                </c:pt>
                <c:pt idx="534">
                  <c:v>2011-10-18</c:v>
                </c:pt>
                <c:pt idx="535">
                  <c:v>2011-10-19</c:v>
                </c:pt>
                <c:pt idx="536">
                  <c:v>2011-10-20</c:v>
                </c:pt>
                <c:pt idx="537">
                  <c:v>2011-10-21</c:v>
                </c:pt>
                <c:pt idx="538">
                  <c:v>2011-10-24</c:v>
                </c:pt>
                <c:pt idx="539">
                  <c:v>2011-10-25</c:v>
                </c:pt>
                <c:pt idx="540">
                  <c:v>2011-10-26</c:v>
                </c:pt>
                <c:pt idx="541">
                  <c:v>2011-10-27</c:v>
                </c:pt>
                <c:pt idx="542">
                  <c:v>2011-10-28</c:v>
                </c:pt>
                <c:pt idx="543">
                  <c:v>2011-10-31</c:v>
                </c:pt>
                <c:pt idx="544">
                  <c:v>2011-11-01</c:v>
                </c:pt>
                <c:pt idx="545">
                  <c:v>2011-11-02</c:v>
                </c:pt>
                <c:pt idx="546">
                  <c:v>2011-11-03</c:v>
                </c:pt>
                <c:pt idx="547">
                  <c:v>2011-11-04</c:v>
                </c:pt>
                <c:pt idx="548">
                  <c:v>2011-11-07</c:v>
                </c:pt>
                <c:pt idx="549">
                  <c:v>2011-11-08</c:v>
                </c:pt>
                <c:pt idx="550">
                  <c:v>2011-11-09</c:v>
                </c:pt>
                <c:pt idx="551">
                  <c:v>2011-11-10</c:v>
                </c:pt>
                <c:pt idx="552">
                  <c:v>2011-11-14</c:v>
                </c:pt>
                <c:pt idx="553">
                  <c:v>2011-11-15</c:v>
                </c:pt>
                <c:pt idx="554">
                  <c:v>2011-11-16</c:v>
                </c:pt>
                <c:pt idx="555">
                  <c:v>2011-11-17</c:v>
                </c:pt>
                <c:pt idx="556">
                  <c:v>2011-11-18</c:v>
                </c:pt>
                <c:pt idx="557">
                  <c:v>2011-11-21</c:v>
                </c:pt>
                <c:pt idx="558">
                  <c:v>2011-11-22</c:v>
                </c:pt>
                <c:pt idx="559">
                  <c:v>2011-11-23</c:v>
                </c:pt>
                <c:pt idx="560">
                  <c:v>2011-11-25</c:v>
                </c:pt>
                <c:pt idx="561">
                  <c:v>2011-11-28</c:v>
                </c:pt>
                <c:pt idx="562">
                  <c:v>2011-11-29</c:v>
                </c:pt>
                <c:pt idx="563">
                  <c:v>2011-11-30</c:v>
                </c:pt>
                <c:pt idx="564">
                  <c:v>2011-12-01</c:v>
                </c:pt>
                <c:pt idx="565">
                  <c:v>2011-12-02</c:v>
                </c:pt>
                <c:pt idx="566">
                  <c:v>2011-12-05</c:v>
                </c:pt>
                <c:pt idx="567">
                  <c:v>2011-12-06</c:v>
                </c:pt>
                <c:pt idx="568">
                  <c:v>2011-12-07</c:v>
                </c:pt>
                <c:pt idx="569">
                  <c:v>2011-12-08</c:v>
                </c:pt>
                <c:pt idx="570">
                  <c:v>2011-12-09</c:v>
                </c:pt>
                <c:pt idx="571">
                  <c:v>2011-12-12</c:v>
                </c:pt>
                <c:pt idx="572">
                  <c:v>2011-12-13</c:v>
                </c:pt>
                <c:pt idx="573">
                  <c:v>2011-12-14</c:v>
                </c:pt>
                <c:pt idx="574">
                  <c:v>2011-12-15</c:v>
                </c:pt>
                <c:pt idx="575">
                  <c:v>2011-12-16</c:v>
                </c:pt>
                <c:pt idx="576">
                  <c:v>2011-12-19</c:v>
                </c:pt>
                <c:pt idx="577">
                  <c:v>2011-12-20</c:v>
                </c:pt>
                <c:pt idx="578">
                  <c:v>2011-12-21</c:v>
                </c:pt>
                <c:pt idx="579">
                  <c:v>2011-12-22</c:v>
                </c:pt>
                <c:pt idx="580">
                  <c:v>2011-12-23</c:v>
                </c:pt>
                <c:pt idx="581">
                  <c:v>2011-12-27</c:v>
                </c:pt>
                <c:pt idx="582">
                  <c:v>2011-12-28</c:v>
                </c:pt>
                <c:pt idx="583">
                  <c:v>2011-12-29</c:v>
                </c:pt>
                <c:pt idx="584">
                  <c:v>2011-12-30</c:v>
                </c:pt>
                <c:pt idx="585">
                  <c:v>2012-01-03</c:v>
                </c:pt>
                <c:pt idx="586">
                  <c:v>2012-01-04</c:v>
                </c:pt>
                <c:pt idx="587">
                  <c:v>2012-01-05</c:v>
                </c:pt>
                <c:pt idx="588">
                  <c:v>2012-01-06</c:v>
                </c:pt>
                <c:pt idx="589">
                  <c:v>2012-01-09</c:v>
                </c:pt>
                <c:pt idx="590">
                  <c:v>2012-01-10</c:v>
                </c:pt>
                <c:pt idx="591">
                  <c:v>2012-01-11</c:v>
                </c:pt>
                <c:pt idx="592">
                  <c:v>2012-01-12</c:v>
                </c:pt>
                <c:pt idx="593">
                  <c:v>2012-01-13</c:v>
                </c:pt>
                <c:pt idx="594">
                  <c:v>2012-01-17</c:v>
                </c:pt>
                <c:pt idx="595">
                  <c:v>2012-01-18</c:v>
                </c:pt>
                <c:pt idx="596">
                  <c:v>2012-01-19</c:v>
                </c:pt>
                <c:pt idx="597">
                  <c:v>2012-01-20</c:v>
                </c:pt>
                <c:pt idx="598">
                  <c:v>2012-01-23</c:v>
                </c:pt>
                <c:pt idx="599">
                  <c:v>2012-01-24</c:v>
                </c:pt>
                <c:pt idx="600">
                  <c:v>2012-01-25</c:v>
                </c:pt>
                <c:pt idx="601">
                  <c:v>2012-01-26</c:v>
                </c:pt>
                <c:pt idx="602">
                  <c:v>2012-01-27</c:v>
                </c:pt>
                <c:pt idx="603">
                  <c:v>2012-01-30</c:v>
                </c:pt>
                <c:pt idx="604">
                  <c:v>2012-01-31</c:v>
                </c:pt>
                <c:pt idx="605">
                  <c:v>2012-02-01</c:v>
                </c:pt>
                <c:pt idx="606">
                  <c:v>2012-02-02</c:v>
                </c:pt>
                <c:pt idx="607">
                  <c:v>2012-02-03</c:v>
                </c:pt>
                <c:pt idx="608">
                  <c:v>2012-02-06</c:v>
                </c:pt>
                <c:pt idx="609">
                  <c:v>2012-02-07</c:v>
                </c:pt>
                <c:pt idx="610">
                  <c:v>2012-02-08</c:v>
                </c:pt>
                <c:pt idx="611">
                  <c:v>2012-02-09</c:v>
                </c:pt>
                <c:pt idx="612">
                  <c:v>2012-02-10</c:v>
                </c:pt>
                <c:pt idx="613">
                  <c:v>2012-02-13</c:v>
                </c:pt>
                <c:pt idx="614">
                  <c:v>2012-02-14</c:v>
                </c:pt>
                <c:pt idx="615">
                  <c:v>2012-02-15</c:v>
                </c:pt>
                <c:pt idx="616">
                  <c:v>2012-02-16</c:v>
                </c:pt>
                <c:pt idx="617">
                  <c:v>2012-02-17</c:v>
                </c:pt>
                <c:pt idx="618">
                  <c:v>2012-02-21</c:v>
                </c:pt>
                <c:pt idx="619">
                  <c:v>2012-02-22</c:v>
                </c:pt>
                <c:pt idx="620">
                  <c:v>2012-02-23</c:v>
                </c:pt>
                <c:pt idx="621">
                  <c:v>2012-02-24</c:v>
                </c:pt>
                <c:pt idx="622">
                  <c:v>2012-02-27</c:v>
                </c:pt>
                <c:pt idx="623">
                  <c:v>2012-02-28</c:v>
                </c:pt>
                <c:pt idx="624">
                  <c:v>2012-02-29</c:v>
                </c:pt>
                <c:pt idx="625">
                  <c:v>2012-03-01</c:v>
                </c:pt>
                <c:pt idx="626">
                  <c:v>2012-03-02</c:v>
                </c:pt>
                <c:pt idx="627">
                  <c:v>2012-03-05</c:v>
                </c:pt>
                <c:pt idx="628">
                  <c:v>2012-03-06</c:v>
                </c:pt>
                <c:pt idx="629">
                  <c:v>2012-03-07</c:v>
                </c:pt>
                <c:pt idx="630">
                  <c:v>2012-03-08</c:v>
                </c:pt>
                <c:pt idx="631">
                  <c:v>2012-03-09</c:v>
                </c:pt>
                <c:pt idx="632">
                  <c:v>2012-03-12</c:v>
                </c:pt>
                <c:pt idx="633">
                  <c:v>2012-03-13</c:v>
                </c:pt>
                <c:pt idx="634">
                  <c:v>2012-03-14</c:v>
                </c:pt>
                <c:pt idx="635">
                  <c:v>2012-03-15</c:v>
                </c:pt>
                <c:pt idx="636">
                  <c:v>2012-03-16</c:v>
                </c:pt>
                <c:pt idx="637">
                  <c:v>2012-03-19</c:v>
                </c:pt>
                <c:pt idx="638">
                  <c:v>2012-03-20</c:v>
                </c:pt>
                <c:pt idx="639">
                  <c:v>2012-03-21</c:v>
                </c:pt>
                <c:pt idx="640">
                  <c:v>2012-03-22</c:v>
                </c:pt>
                <c:pt idx="641">
                  <c:v>2012-03-23</c:v>
                </c:pt>
                <c:pt idx="642">
                  <c:v>2012-03-26</c:v>
                </c:pt>
                <c:pt idx="643">
                  <c:v>2012-03-27</c:v>
                </c:pt>
                <c:pt idx="644">
                  <c:v>2012-03-28</c:v>
                </c:pt>
                <c:pt idx="645">
                  <c:v>2012-03-29</c:v>
                </c:pt>
                <c:pt idx="646">
                  <c:v>2012-03-30</c:v>
                </c:pt>
                <c:pt idx="647">
                  <c:v>2012-04-02</c:v>
                </c:pt>
                <c:pt idx="648">
                  <c:v>2012-04-03</c:v>
                </c:pt>
                <c:pt idx="649">
                  <c:v>2012-04-04</c:v>
                </c:pt>
                <c:pt idx="650">
                  <c:v>2012-04-05</c:v>
                </c:pt>
                <c:pt idx="651">
                  <c:v>2012-04-06</c:v>
                </c:pt>
                <c:pt idx="652">
                  <c:v>2012-04-09</c:v>
                </c:pt>
                <c:pt idx="653">
                  <c:v>2012-04-10</c:v>
                </c:pt>
                <c:pt idx="654">
                  <c:v>2012-04-11</c:v>
                </c:pt>
                <c:pt idx="655">
                  <c:v>2012-04-12</c:v>
                </c:pt>
                <c:pt idx="656">
                  <c:v>2012-04-13</c:v>
                </c:pt>
                <c:pt idx="657">
                  <c:v>2012-04-16</c:v>
                </c:pt>
                <c:pt idx="658">
                  <c:v>2012-04-17</c:v>
                </c:pt>
                <c:pt idx="659">
                  <c:v>2012-04-18</c:v>
                </c:pt>
                <c:pt idx="660">
                  <c:v>2012-04-19</c:v>
                </c:pt>
                <c:pt idx="661">
                  <c:v>2012-04-20</c:v>
                </c:pt>
                <c:pt idx="662">
                  <c:v>2012-04-23</c:v>
                </c:pt>
                <c:pt idx="663">
                  <c:v>2012-04-24</c:v>
                </c:pt>
                <c:pt idx="664">
                  <c:v>2012-04-25</c:v>
                </c:pt>
                <c:pt idx="665">
                  <c:v>2012-04-26</c:v>
                </c:pt>
                <c:pt idx="666">
                  <c:v>2012-04-27</c:v>
                </c:pt>
                <c:pt idx="667">
                  <c:v>2012-04-30</c:v>
                </c:pt>
                <c:pt idx="668">
                  <c:v>2012-05-01</c:v>
                </c:pt>
                <c:pt idx="669">
                  <c:v>2012-05-02</c:v>
                </c:pt>
                <c:pt idx="670">
                  <c:v>2012-05-03</c:v>
                </c:pt>
                <c:pt idx="671">
                  <c:v>2012-05-04</c:v>
                </c:pt>
                <c:pt idx="672">
                  <c:v>2012-05-07</c:v>
                </c:pt>
                <c:pt idx="673">
                  <c:v>2012-05-08</c:v>
                </c:pt>
                <c:pt idx="674">
                  <c:v>2012-05-09</c:v>
                </c:pt>
                <c:pt idx="675">
                  <c:v>2012-05-10</c:v>
                </c:pt>
                <c:pt idx="676">
                  <c:v>2012-05-11</c:v>
                </c:pt>
                <c:pt idx="677">
                  <c:v>2012-05-14</c:v>
                </c:pt>
                <c:pt idx="678">
                  <c:v>2012-05-15</c:v>
                </c:pt>
                <c:pt idx="679">
                  <c:v>2012-05-16</c:v>
                </c:pt>
                <c:pt idx="680">
                  <c:v>2012-05-17</c:v>
                </c:pt>
                <c:pt idx="681">
                  <c:v>2012-05-18</c:v>
                </c:pt>
                <c:pt idx="682">
                  <c:v>2012-05-21</c:v>
                </c:pt>
                <c:pt idx="683">
                  <c:v>2012-05-22</c:v>
                </c:pt>
                <c:pt idx="684">
                  <c:v>2012-05-23</c:v>
                </c:pt>
                <c:pt idx="685">
                  <c:v>2012-05-24</c:v>
                </c:pt>
                <c:pt idx="686">
                  <c:v>2012-05-25</c:v>
                </c:pt>
                <c:pt idx="687">
                  <c:v>2012-05-29</c:v>
                </c:pt>
                <c:pt idx="688">
                  <c:v>2012-05-30</c:v>
                </c:pt>
                <c:pt idx="689">
                  <c:v>2012-05-31</c:v>
                </c:pt>
                <c:pt idx="690">
                  <c:v>2012-06-01</c:v>
                </c:pt>
                <c:pt idx="691">
                  <c:v>2012-06-04</c:v>
                </c:pt>
                <c:pt idx="692">
                  <c:v>2012-06-05</c:v>
                </c:pt>
                <c:pt idx="693">
                  <c:v>2012-06-06</c:v>
                </c:pt>
                <c:pt idx="694">
                  <c:v>2012-06-07</c:v>
                </c:pt>
                <c:pt idx="695">
                  <c:v>2012-06-08</c:v>
                </c:pt>
                <c:pt idx="696">
                  <c:v>2012-06-11</c:v>
                </c:pt>
                <c:pt idx="697">
                  <c:v>2012-06-12</c:v>
                </c:pt>
                <c:pt idx="698">
                  <c:v>2012-06-13</c:v>
                </c:pt>
                <c:pt idx="699">
                  <c:v>2012-06-14</c:v>
                </c:pt>
                <c:pt idx="700">
                  <c:v>2012-06-15</c:v>
                </c:pt>
                <c:pt idx="701">
                  <c:v>2012-06-18</c:v>
                </c:pt>
                <c:pt idx="702">
                  <c:v>2012-06-19</c:v>
                </c:pt>
                <c:pt idx="703">
                  <c:v>2012-06-20</c:v>
                </c:pt>
                <c:pt idx="704">
                  <c:v>2012-06-21</c:v>
                </c:pt>
                <c:pt idx="705">
                  <c:v>2012-06-22</c:v>
                </c:pt>
                <c:pt idx="706">
                  <c:v>2012-06-25</c:v>
                </c:pt>
                <c:pt idx="707">
                  <c:v>2012-06-26</c:v>
                </c:pt>
                <c:pt idx="708">
                  <c:v>2012-06-27</c:v>
                </c:pt>
                <c:pt idx="709">
                  <c:v>2012-06-28</c:v>
                </c:pt>
                <c:pt idx="710">
                  <c:v>2012-06-29</c:v>
                </c:pt>
                <c:pt idx="711">
                  <c:v>2012-07-02</c:v>
                </c:pt>
                <c:pt idx="712">
                  <c:v>2012-07-03</c:v>
                </c:pt>
                <c:pt idx="713">
                  <c:v>2012-07-05</c:v>
                </c:pt>
                <c:pt idx="714">
                  <c:v>2012-07-06</c:v>
                </c:pt>
                <c:pt idx="715">
                  <c:v>2012-07-09</c:v>
                </c:pt>
                <c:pt idx="716">
                  <c:v>2012-07-10</c:v>
                </c:pt>
                <c:pt idx="717">
                  <c:v>2012-07-11</c:v>
                </c:pt>
                <c:pt idx="718">
                  <c:v>2012-07-12</c:v>
                </c:pt>
                <c:pt idx="719">
                  <c:v>2012-07-13</c:v>
                </c:pt>
                <c:pt idx="720">
                  <c:v>2012-07-16</c:v>
                </c:pt>
                <c:pt idx="721">
                  <c:v>2012-07-17</c:v>
                </c:pt>
                <c:pt idx="722">
                  <c:v>2012-07-18</c:v>
                </c:pt>
                <c:pt idx="723">
                  <c:v>2012-07-19</c:v>
                </c:pt>
                <c:pt idx="724">
                  <c:v>2012-07-20</c:v>
                </c:pt>
                <c:pt idx="725">
                  <c:v>2012-07-23</c:v>
                </c:pt>
                <c:pt idx="726">
                  <c:v>2012-07-24</c:v>
                </c:pt>
                <c:pt idx="727">
                  <c:v>2012-07-25</c:v>
                </c:pt>
                <c:pt idx="728">
                  <c:v>2012-07-26</c:v>
                </c:pt>
                <c:pt idx="729">
                  <c:v>2012-07-27</c:v>
                </c:pt>
                <c:pt idx="730">
                  <c:v>2012-07-30</c:v>
                </c:pt>
                <c:pt idx="731">
                  <c:v>2012-07-31</c:v>
                </c:pt>
                <c:pt idx="732">
                  <c:v>2012-08-01</c:v>
                </c:pt>
                <c:pt idx="733">
                  <c:v>2012-08-02</c:v>
                </c:pt>
                <c:pt idx="734">
                  <c:v>2012-08-03</c:v>
                </c:pt>
                <c:pt idx="735">
                  <c:v>2012-08-06</c:v>
                </c:pt>
                <c:pt idx="736">
                  <c:v>2012-08-07</c:v>
                </c:pt>
                <c:pt idx="737">
                  <c:v>2012-08-08</c:v>
                </c:pt>
                <c:pt idx="738">
                  <c:v>2012-08-09</c:v>
                </c:pt>
                <c:pt idx="739">
                  <c:v>2012-08-10</c:v>
                </c:pt>
                <c:pt idx="740">
                  <c:v>2012-08-13</c:v>
                </c:pt>
                <c:pt idx="741">
                  <c:v>2012-08-14</c:v>
                </c:pt>
                <c:pt idx="742">
                  <c:v>2012-08-15</c:v>
                </c:pt>
                <c:pt idx="743">
                  <c:v>2012-08-16</c:v>
                </c:pt>
                <c:pt idx="744">
                  <c:v>2012-08-17</c:v>
                </c:pt>
                <c:pt idx="745">
                  <c:v>2012-08-20</c:v>
                </c:pt>
                <c:pt idx="746">
                  <c:v>2012-08-21</c:v>
                </c:pt>
                <c:pt idx="747">
                  <c:v>2012-08-22</c:v>
                </c:pt>
                <c:pt idx="748">
                  <c:v>2012-08-23</c:v>
                </c:pt>
                <c:pt idx="749">
                  <c:v>2012-08-24</c:v>
                </c:pt>
                <c:pt idx="750">
                  <c:v>2012-08-27</c:v>
                </c:pt>
                <c:pt idx="751">
                  <c:v>2012-08-28</c:v>
                </c:pt>
                <c:pt idx="752">
                  <c:v>2012-08-29</c:v>
                </c:pt>
                <c:pt idx="753">
                  <c:v>2012-08-30</c:v>
                </c:pt>
                <c:pt idx="754">
                  <c:v>2012-08-31</c:v>
                </c:pt>
                <c:pt idx="755">
                  <c:v>2012-09-04</c:v>
                </c:pt>
                <c:pt idx="756">
                  <c:v>2012-09-05</c:v>
                </c:pt>
                <c:pt idx="757">
                  <c:v>2012-09-06</c:v>
                </c:pt>
                <c:pt idx="758">
                  <c:v>2012-09-07</c:v>
                </c:pt>
                <c:pt idx="759">
                  <c:v>2012-09-10</c:v>
                </c:pt>
                <c:pt idx="760">
                  <c:v>2012-09-11</c:v>
                </c:pt>
                <c:pt idx="761">
                  <c:v>2012-09-12</c:v>
                </c:pt>
                <c:pt idx="762">
                  <c:v>2012-09-13</c:v>
                </c:pt>
                <c:pt idx="763">
                  <c:v>2012-09-14</c:v>
                </c:pt>
                <c:pt idx="764">
                  <c:v>2012-09-17</c:v>
                </c:pt>
                <c:pt idx="765">
                  <c:v>2012-09-18</c:v>
                </c:pt>
                <c:pt idx="766">
                  <c:v>2012-09-19</c:v>
                </c:pt>
                <c:pt idx="767">
                  <c:v>2012-09-20</c:v>
                </c:pt>
                <c:pt idx="768">
                  <c:v>2012-09-21</c:v>
                </c:pt>
                <c:pt idx="769">
                  <c:v>2012-09-24</c:v>
                </c:pt>
                <c:pt idx="770">
                  <c:v>2012-09-25</c:v>
                </c:pt>
                <c:pt idx="771">
                  <c:v>2012-09-26</c:v>
                </c:pt>
                <c:pt idx="772">
                  <c:v>2012-09-27</c:v>
                </c:pt>
                <c:pt idx="773">
                  <c:v>2012-09-28</c:v>
                </c:pt>
                <c:pt idx="774">
                  <c:v>2012-10-01</c:v>
                </c:pt>
                <c:pt idx="775">
                  <c:v>2012-10-02</c:v>
                </c:pt>
                <c:pt idx="776">
                  <c:v>2012-10-03</c:v>
                </c:pt>
                <c:pt idx="777">
                  <c:v>2012-10-04</c:v>
                </c:pt>
                <c:pt idx="778">
                  <c:v>2012-10-05</c:v>
                </c:pt>
                <c:pt idx="779">
                  <c:v>2012-10-09</c:v>
                </c:pt>
                <c:pt idx="780">
                  <c:v>2012-10-10</c:v>
                </c:pt>
                <c:pt idx="781">
                  <c:v>2012-10-11</c:v>
                </c:pt>
                <c:pt idx="782">
                  <c:v>2012-10-12</c:v>
                </c:pt>
                <c:pt idx="783">
                  <c:v>2012-10-15</c:v>
                </c:pt>
                <c:pt idx="784">
                  <c:v>2012-10-16</c:v>
                </c:pt>
                <c:pt idx="785">
                  <c:v>2012-10-17</c:v>
                </c:pt>
                <c:pt idx="786">
                  <c:v>2012-10-18</c:v>
                </c:pt>
                <c:pt idx="787">
                  <c:v>2012-10-19</c:v>
                </c:pt>
                <c:pt idx="788">
                  <c:v>2012-10-22</c:v>
                </c:pt>
                <c:pt idx="789">
                  <c:v>2012-10-23</c:v>
                </c:pt>
                <c:pt idx="790">
                  <c:v>2012-10-24</c:v>
                </c:pt>
                <c:pt idx="791">
                  <c:v>2012-10-25</c:v>
                </c:pt>
                <c:pt idx="792">
                  <c:v>2012-10-26</c:v>
                </c:pt>
                <c:pt idx="793">
                  <c:v>2012-10-29</c:v>
                </c:pt>
                <c:pt idx="794">
                  <c:v>2012-10-31</c:v>
                </c:pt>
                <c:pt idx="795">
                  <c:v>2012-11-01</c:v>
                </c:pt>
                <c:pt idx="796">
                  <c:v>2012-11-02</c:v>
                </c:pt>
                <c:pt idx="797">
                  <c:v>2012-11-05</c:v>
                </c:pt>
                <c:pt idx="798">
                  <c:v>2012-11-06</c:v>
                </c:pt>
                <c:pt idx="799">
                  <c:v>2012-11-07</c:v>
                </c:pt>
                <c:pt idx="800">
                  <c:v>2012-11-08</c:v>
                </c:pt>
                <c:pt idx="801">
                  <c:v>2012-11-09</c:v>
                </c:pt>
                <c:pt idx="802">
                  <c:v>2012-11-13</c:v>
                </c:pt>
                <c:pt idx="803">
                  <c:v>2012-11-14</c:v>
                </c:pt>
                <c:pt idx="804">
                  <c:v>2012-11-15</c:v>
                </c:pt>
                <c:pt idx="805">
                  <c:v>2012-11-16</c:v>
                </c:pt>
                <c:pt idx="806">
                  <c:v>2012-11-19</c:v>
                </c:pt>
                <c:pt idx="807">
                  <c:v>2012-11-20</c:v>
                </c:pt>
                <c:pt idx="808">
                  <c:v>2012-11-21</c:v>
                </c:pt>
                <c:pt idx="809">
                  <c:v>2012-11-23</c:v>
                </c:pt>
                <c:pt idx="810">
                  <c:v>2012-11-26</c:v>
                </c:pt>
                <c:pt idx="811">
                  <c:v>2012-11-27</c:v>
                </c:pt>
                <c:pt idx="812">
                  <c:v>2012-11-28</c:v>
                </c:pt>
                <c:pt idx="813">
                  <c:v>2012-11-29</c:v>
                </c:pt>
                <c:pt idx="814">
                  <c:v>2012-11-30</c:v>
                </c:pt>
                <c:pt idx="815">
                  <c:v>2012-12-03</c:v>
                </c:pt>
                <c:pt idx="816">
                  <c:v>2012-12-04</c:v>
                </c:pt>
                <c:pt idx="817">
                  <c:v>2012-12-05</c:v>
                </c:pt>
                <c:pt idx="818">
                  <c:v>2012-12-06</c:v>
                </c:pt>
                <c:pt idx="819">
                  <c:v>2012-12-07</c:v>
                </c:pt>
                <c:pt idx="820">
                  <c:v>2012-12-10</c:v>
                </c:pt>
                <c:pt idx="821">
                  <c:v>2012-12-11</c:v>
                </c:pt>
                <c:pt idx="822">
                  <c:v>2012-12-12</c:v>
                </c:pt>
                <c:pt idx="823">
                  <c:v>2012-12-13</c:v>
                </c:pt>
                <c:pt idx="824">
                  <c:v>2012-12-14</c:v>
                </c:pt>
                <c:pt idx="825">
                  <c:v>2012-12-17</c:v>
                </c:pt>
                <c:pt idx="826">
                  <c:v>2012-12-18</c:v>
                </c:pt>
                <c:pt idx="827">
                  <c:v>2012-12-19</c:v>
                </c:pt>
                <c:pt idx="828">
                  <c:v>2012-12-20</c:v>
                </c:pt>
                <c:pt idx="829">
                  <c:v>2012-12-21</c:v>
                </c:pt>
                <c:pt idx="830">
                  <c:v>2012-12-24</c:v>
                </c:pt>
                <c:pt idx="831">
                  <c:v>2012-12-26</c:v>
                </c:pt>
                <c:pt idx="832">
                  <c:v>2012-12-27</c:v>
                </c:pt>
                <c:pt idx="833">
                  <c:v>2012-12-28</c:v>
                </c:pt>
                <c:pt idx="834">
                  <c:v>2012-12-31</c:v>
                </c:pt>
                <c:pt idx="835">
                  <c:v>2013-01-02</c:v>
                </c:pt>
                <c:pt idx="836">
                  <c:v>2013-01-03</c:v>
                </c:pt>
                <c:pt idx="837">
                  <c:v>2013-01-04</c:v>
                </c:pt>
                <c:pt idx="838">
                  <c:v>2013-01-07</c:v>
                </c:pt>
                <c:pt idx="839">
                  <c:v>2013-01-08</c:v>
                </c:pt>
                <c:pt idx="840">
                  <c:v>2013-01-09</c:v>
                </c:pt>
                <c:pt idx="841">
                  <c:v>2013-01-10</c:v>
                </c:pt>
                <c:pt idx="842">
                  <c:v>2013-01-11</c:v>
                </c:pt>
                <c:pt idx="843">
                  <c:v>2013-01-14</c:v>
                </c:pt>
                <c:pt idx="844">
                  <c:v>2013-01-15</c:v>
                </c:pt>
                <c:pt idx="845">
                  <c:v>2013-01-16</c:v>
                </c:pt>
                <c:pt idx="846">
                  <c:v>2013-01-17</c:v>
                </c:pt>
                <c:pt idx="847">
                  <c:v>2013-01-18</c:v>
                </c:pt>
                <c:pt idx="848">
                  <c:v>2013-01-22</c:v>
                </c:pt>
                <c:pt idx="849">
                  <c:v>2013-01-23</c:v>
                </c:pt>
                <c:pt idx="850">
                  <c:v>2013-01-24</c:v>
                </c:pt>
                <c:pt idx="851">
                  <c:v>2013-01-25</c:v>
                </c:pt>
                <c:pt idx="852">
                  <c:v>2013-01-28</c:v>
                </c:pt>
                <c:pt idx="853">
                  <c:v>2013-01-29</c:v>
                </c:pt>
                <c:pt idx="854">
                  <c:v>2013-01-30</c:v>
                </c:pt>
                <c:pt idx="855">
                  <c:v>2013-01-31</c:v>
                </c:pt>
                <c:pt idx="856">
                  <c:v>2013-02-01</c:v>
                </c:pt>
                <c:pt idx="857">
                  <c:v>2013-02-04</c:v>
                </c:pt>
                <c:pt idx="858">
                  <c:v>2013-02-05</c:v>
                </c:pt>
                <c:pt idx="859">
                  <c:v>2013-02-06</c:v>
                </c:pt>
                <c:pt idx="860">
                  <c:v>2013-02-07</c:v>
                </c:pt>
                <c:pt idx="861">
                  <c:v>2013-02-08</c:v>
                </c:pt>
                <c:pt idx="862">
                  <c:v>2013-02-11</c:v>
                </c:pt>
                <c:pt idx="863">
                  <c:v>2013-02-12</c:v>
                </c:pt>
                <c:pt idx="864">
                  <c:v>2013-02-13</c:v>
                </c:pt>
                <c:pt idx="865">
                  <c:v>2013-02-14</c:v>
                </c:pt>
                <c:pt idx="866">
                  <c:v>2013-02-15</c:v>
                </c:pt>
                <c:pt idx="867">
                  <c:v>2013-02-19</c:v>
                </c:pt>
                <c:pt idx="868">
                  <c:v>2013-02-20</c:v>
                </c:pt>
                <c:pt idx="869">
                  <c:v>2013-02-21</c:v>
                </c:pt>
                <c:pt idx="870">
                  <c:v>2013-02-22</c:v>
                </c:pt>
                <c:pt idx="871">
                  <c:v>2013-02-25</c:v>
                </c:pt>
                <c:pt idx="872">
                  <c:v>2013-02-26</c:v>
                </c:pt>
                <c:pt idx="873">
                  <c:v>2013-02-27</c:v>
                </c:pt>
                <c:pt idx="874">
                  <c:v>2013-02-28</c:v>
                </c:pt>
                <c:pt idx="875">
                  <c:v>2013-03-01</c:v>
                </c:pt>
                <c:pt idx="876">
                  <c:v>2013-03-04</c:v>
                </c:pt>
                <c:pt idx="877">
                  <c:v>2013-03-05</c:v>
                </c:pt>
                <c:pt idx="878">
                  <c:v>2013-03-06</c:v>
                </c:pt>
                <c:pt idx="879">
                  <c:v>2013-03-07</c:v>
                </c:pt>
                <c:pt idx="880">
                  <c:v>2013-03-08</c:v>
                </c:pt>
                <c:pt idx="881">
                  <c:v>2013-03-11</c:v>
                </c:pt>
                <c:pt idx="882">
                  <c:v>2013-03-12</c:v>
                </c:pt>
                <c:pt idx="883">
                  <c:v>2013-03-13</c:v>
                </c:pt>
                <c:pt idx="884">
                  <c:v>2013-03-14</c:v>
                </c:pt>
                <c:pt idx="885">
                  <c:v>2013-03-15</c:v>
                </c:pt>
                <c:pt idx="886">
                  <c:v>2013-03-18</c:v>
                </c:pt>
                <c:pt idx="887">
                  <c:v>2013-03-19</c:v>
                </c:pt>
                <c:pt idx="888">
                  <c:v>2013-03-20</c:v>
                </c:pt>
                <c:pt idx="889">
                  <c:v>2013-03-21</c:v>
                </c:pt>
                <c:pt idx="890">
                  <c:v>2013-03-22</c:v>
                </c:pt>
                <c:pt idx="891">
                  <c:v>2013-03-25</c:v>
                </c:pt>
                <c:pt idx="892">
                  <c:v>2013-03-26</c:v>
                </c:pt>
                <c:pt idx="893">
                  <c:v>2013-03-27</c:v>
                </c:pt>
                <c:pt idx="894">
                  <c:v>2013-03-28</c:v>
                </c:pt>
                <c:pt idx="895">
                  <c:v>2013-04-01</c:v>
                </c:pt>
                <c:pt idx="896">
                  <c:v>2013-04-02</c:v>
                </c:pt>
                <c:pt idx="897">
                  <c:v>2013-04-03</c:v>
                </c:pt>
                <c:pt idx="898">
                  <c:v>2013-04-04</c:v>
                </c:pt>
                <c:pt idx="899">
                  <c:v>2013-04-05</c:v>
                </c:pt>
                <c:pt idx="900">
                  <c:v>2013-04-08</c:v>
                </c:pt>
                <c:pt idx="901">
                  <c:v>2013-04-09</c:v>
                </c:pt>
                <c:pt idx="902">
                  <c:v>2013-04-10</c:v>
                </c:pt>
                <c:pt idx="903">
                  <c:v>2013-04-11</c:v>
                </c:pt>
                <c:pt idx="904">
                  <c:v>2013-04-12</c:v>
                </c:pt>
                <c:pt idx="905">
                  <c:v>2013-04-15</c:v>
                </c:pt>
                <c:pt idx="906">
                  <c:v>2013-04-16</c:v>
                </c:pt>
                <c:pt idx="907">
                  <c:v>2013-04-17</c:v>
                </c:pt>
                <c:pt idx="908">
                  <c:v>2013-04-18</c:v>
                </c:pt>
                <c:pt idx="909">
                  <c:v>2013-04-19</c:v>
                </c:pt>
                <c:pt idx="910">
                  <c:v>2013-04-22</c:v>
                </c:pt>
                <c:pt idx="911">
                  <c:v>2013-04-23</c:v>
                </c:pt>
                <c:pt idx="912">
                  <c:v>2013-04-24</c:v>
                </c:pt>
                <c:pt idx="913">
                  <c:v>2013-04-25</c:v>
                </c:pt>
                <c:pt idx="914">
                  <c:v>2013-04-26</c:v>
                </c:pt>
                <c:pt idx="915">
                  <c:v>2013-04-29</c:v>
                </c:pt>
                <c:pt idx="916">
                  <c:v>2013-04-30</c:v>
                </c:pt>
                <c:pt idx="917">
                  <c:v>2013-05-01</c:v>
                </c:pt>
                <c:pt idx="918">
                  <c:v>2013-05-02</c:v>
                </c:pt>
                <c:pt idx="919">
                  <c:v>2013-05-03</c:v>
                </c:pt>
                <c:pt idx="920">
                  <c:v>2013-05-06</c:v>
                </c:pt>
                <c:pt idx="921">
                  <c:v>2013-05-07</c:v>
                </c:pt>
                <c:pt idx="922">
                  <c:v>2013-05-08</c:v>
                </c:pt>
                <c:pt idx="923">
                  <c:v>2013-05-09</c:v>
                </c:pt>
                <c:pt idx="924">
                  <c:v>2013-05-10</c:v>
                </c:pt>
                <c:pt idx="925">
                  <c:v>2013-05-13</c:v>
                </c:pt>
                <c:pt idx="926">
                  <c:v>2013-05-14</c:v>
                </c:pt>
                <c:pt idx="927">
                  <c:v>2013-05-15</c:v>
                </c:pt>
                <c:pt idx="928">
                  <c:v>2013-05-16</c:v>
                </c:pt>
                <c:pt idx="929">
                  <c:v>2013-05-17</c:v>
                </c:pt>
                <c:pt idx="930">
                  <c:v>2013-05-20</c:v>
                </c:pt>
                <c:pt idx="931">
                  <c:v>2013-05-21</c:v>
                </c:pt>
                <c:pt idx="932">
                  <c:v>2013-05-22</c:v>
                </c:pt>
                <c:pt idx="933">
                  <c:v>2013-05-23</c:v>
                </c:pt>
                <c:pt idx="934">
                  <c:v>2013-05-24</c:v>
                </c:pt>
                <c:pt idx="935">
                  <c:v>2013-05-28</c:v>
                </c:pt>
                <c:pt idx="936">
                  <c:v>2013-05-29</c:v>
                </c:pt>
                <c:pt idx="937">
                  <c:v>2013-05-30</c:v>
                </c:pt>
                <c:pt idx="938">
                  <c:v>2013-05-31</c:v>
                </c:pt>
                <c:pt idx="939">
                  <c:v>2013-06-03</c:v>
                </c:pt>
                <c:pt idx="940">
                  <c:v>2013-06-04</c:v>
                </c:pt>
                <c:pt idx="941">
                  <c:v>2013-06-05</c:v>
                </c:pt>
                <c:pt idx="942">
                  <c:v>2013-06-06</c:v>
                </c:pt>
                <c:pt idx="943">
                  <c:v>2013-06-07</c:v>
                </c:pt>
                <c:pt idx="944">
                  <c:v>2013-06-10</c:v>
                </c:pt>
                <c:pt idx="945">
                  <c:v>2013-06-11</c:v>
                </c:pt>
                <c:pt idx="946">
                  <c:v>2013-06-12</c:v>
                </c:pt>
                <c:pt idx="947">
                  <c:v>2013-06-13</c:v>
                </c:pt>
                <c:pt idx="948">
                  <c:v>2013-06-14</c:v>
                </c:pt>
                <c:pt idx="949">
                  <c:v>2013-06-17</c:v>
                </c:pt>
                <c:pt idx="950">
                  <c:v>2013-06-18</c:v>
                </c:pt>
                <c:pt idx="951">
                  <c:v>2013-06-19</c:v>
                </c:pt>
                <c:pt idx="952">
                  <c:v>2013-06-20</c:v>
                </c:pt>
                <c:pt idx="953">
                  <c:v>2013-06-21</c:v>
                </c:pt>
                <c:pt idx="954">
                  <c:v>2013-06-24</c:v>
                </c:pt>
                <c:pt idx="955">
                  <c:v>2013-06-25</c:v>
                </c:pt>
                <c:pt idx="956">
                  <c:v>2013-06-26</c:v>
                </c:pt>
                <c:pt idx="957">
                  <c:v>2013-06-27</c:v>
                </c:pt>
                <c:pt idx="958">
                  <c:v>2013-06-28</c:v>
                </c:pt>
                <c:pt idx="959">
                  <c:v>2013-07-01</c:v>
                </c:pt>
                <c:pt idx="960">
                  <c:v>2013-07-02</c:v>
                </c:pt>
                <c:pt idx="961">
                  <c:v>2013-07-03</c:v>
                </c:pt>
                <c:pt idx="962">
                  <c:v>2013-07-05</c:v>
                </c:pt>
                <c:pt idx="963">
                  <c:v>2013-07-08</c:v>
                </c:pt>
                <c:pt idx="964">
                  <c:v>2013-07-09</c:v>
                </c:pt>
                <c:pt idx="965">
                  <c:v>2013-07-10</c:v>
                </c:pt>
                <c:pt idx="966">
                  <c:v>2013-07-11</c:v>
                </c:pt>
                <c:pt idx="967">
                  <c:v>2013-07-12</c:v>
                </c:pt>
                <c:pt idx="968">
                  <c:v>2013-07-15</c:v>
                </c:pt>
                <c:pt idx="969">
                  <c:v>2013-07-16</c:v>
                </c:pt>
                <c:pt idx="970">
                  <c:v>2013-07-17</c:v>
                </c:pt>
                <c:pt idx="971">
                  <c:v>2013-07-18</c:v>
                </c:pt>
                <c:pt idx="972">
                  <c:v>2013-07-19</c:v>
                </c:pt>
                <c:pt idx="973">
                  <c:v>2013-07-22</c:v>
                </c:pt>
                <c:pt idx="974">
                  <c:v>2013-07-23</c:v>
                </c:pt>
                <c:pt idx="975">
                  <c:v>2013-07-24</c:v>
                </c:pt>
                <c:pt idx="976">
                  <c:v>2013-07-25</c:v>
                </c:pt>
                <c:pt idx="977">
                  <c:v>2013-07-26</c:v>
                </c:pt>
                <c:pt idx="978">
                  <c:v>2013-07-29</c:v>
                </c:pt>
                <c:pt idx="979">
                  <c:v>2013-07-30</c:v>
                </c:pt>
                <c:pt idx="980">
                  <c:v>2013-07-31</c:v>
                </c:pt>
                <c:pt idx="981">
                  <c:v>2013-08-01</c:v>
                </c:pt>
                <c:pt idx="982">
                  <c:v>2013-08-02</c:v>
                </c:pt>
                <c:pt idx="983">
                  <c:v>2013-08-05</c:v>
                </c:pt>
                <c:pt idx="984">
                  <c:v>2013-08-06</c:v>
                </c:pt>
                <c:pt idx="985">
                  <c:v>2013-08-07</c:v>
                </c:pt>
                <c:pt idx="986">
                  <c:v>2013-08-08</c:v>
                </c:pt>
                <c:pt idx="987">
                  <c:v>2013-08-09</c:v>
                </c:pt>
                <c:pt idx="988">
                  <c:v>2013-08-12</c:v>
                </c:pt>
                <c:pt idx="989">
                  <c:v>2013-08-13</c:v>
                </c:pt>
                <c:pt idx="990">
                  <c:v>2013-08-14</c:v>
                </c:pt>
                <c:pt idx="991">
                  <c:v>2013-08-15</c:v>
                </c:pt>
                <c:pt idx="992">
                  <c:v>2013-08-16</c:v>
                </c:pt>
                <c:pt idx="993">
                  <c:v>2013-08-19</c:v>
                </c:pt>
                <c:pt idx="994">
                  <c:v>2013-08-20</c:v>
                </c:pt>
                <c:pt idx="995">
                  <c:v>2013-08-21</c:v>
                </c:pt>
                <c:pt idx="996">
                  <c:v>2013-08-22</c:v>
                </c:pt>
                <c:pt idx="997">
                  <c:v>2013-08-23</c:v>
                </c:pt>
                <c:pt idx="998">
                  <c:v>2013-08-26</c:v>
                </c:pt>
                <c:pt idx="999">
                  <c:v>2013-08-27</c:v>
                </c:pt>
                <c:pt idx="1000">
                  <c:v>2013-08-28</c:v>
                </c:pt>
                <c:pt idx="1001">
                  <c:v>2013-08-29</c:v>
                </c:pt>
                <c:pt idx="1002">
                  <c:v>2013-08-30</c:v>
                </c:pt>
                <c:pt idx="1003">
                  <c:v>2013-09-03</c:v>
                </c:pt>
                <c:pt idx="1004">
                  <c:v>2013-09-04</c:v>
                </c:pt>
                <c:pt idx="1005">
                  <c:v>2013-09-05</c:v>
                </c:pt>
                <c:pt idx="1006">
                  <c:v>2013-09-06</c:v>
                </c:pt>
                <c:pt idx="1007">
                  <c:v>2013-09-09</c:v>
                </c:pt>
                <c:pt idx="1008">
                  <c:v>2013-09-10</c:v>
                </c:pt>
                <c:pt idx="1009">
                  <c:v>2013-09-11</c:v>
                </c:pt>
                <c:pt idx="1010">
                  <c:v>2013-09-12</c:v>
                </c:pt>
                <c:pt idx="1011">
                  <c:v>2013-09-13</c:v>
                </c:pt>
                <c:pt idx="1012">
                  <c:v>2013-09-16</c:v>
                </c:pt>
                <c:pt idx="1013">
                  <c:v>2013-09-17</c:v>
                </c:pt>
                <c:pt idx="1014">
                  <c:v>2013-09-18</c:v>
                </c:pt>
                <c:pt idx="1015">
                  <c:v>2013-09-19</c:v>
                </c:pt>
                <c:pt idx="1016">
                  <c:v>2013-09-20</c:v>
                </c:pt>
                <c:pt idx="1017">
                  <c:v>2013-09-23</c:v>
                </c:pt>
                <c:pt idx="1018">
                  <c:v>2013-09-24</c:v>
                </c:pt>
                <c:pt idx="1019">
                  <c:v>2013-09-25</c:v>
                </c:pt>
                <c:pt idx="1020">
                  <c:v>2013-09-26</c:v>
                </c:pt>
                <c:pt idx="1021">
                  <c:v>2013-09-27</c:v>
                </c:pt>
                <c:pt idx="1022">
                  <c:v>2013-09-30</c:v>
                </c:pt>
                <c:pt idx="1023">
                  <c:v>2013-10-01</c:v>
                </c:pt>
                <c:pt idx="1024">
                  <c:v>2013-10-02</c:v>
                </c:pt>
                <c:pt idx="1025">
                  <c:v>2013-10-03</c:v>
                </c:pt>
                <c:pt idx="1026">
                  <c:v>2013-10-04</c:v>
                </c:pt>
                <c:pt idx="1027">
                  <c:v>2013-10-07</c:v>
                </c:pt>
                <c:pt idx="1028">
                  <c:v>2013-10-08</c:v>
                </c:pt>
                <c:pt idx="1029">
                  <c:v>2013-10-09</c:v>
                </c:pt>
                <c:pt idx="1030">
                  <c:v>2013-10-10</c:v>
                </c:pt>
                <c:pt idx="1031">
                  <c:v>2013-10-11</c:v>
                </c:pt>
                <c:pt idx="1032">
                  <c:v>2013-10-15</c:v>
                </c:pt>
                <c:pt idx="1033">
                  <c:v>2013-10-16</c:v>
                </c:pt>
                <c:pt idx="1034">
                  <c:v>2013-10-17</c:v>
                </c:pt>
                <c:pt idx="1035">
                  <c:v>2013-10-18</c:v>
                </c:pt>
                <c:pt idx="1036">
                  <c:v>2013-10-21</c:v>
                </c:pt>
                <c:pt idx="1037">
                  <c:v>2013-10-22</c:v>
                </c:pt>
                <c:pt idx="1038">
                  <c:v>2013-10-23</c:v>
                </c:pt>
                <c:pt idx="1039">
                  <c:v>2013-10-24</c:v>
                </c:pt>
                <c:pt idx="1040">
                  <c:v>2013-10-25</c:v>
                </c:pt>
                <c:pt idx="1041">
                  <c:v>2013-10-28</c:v>
                </c:pt>
                <c:pt idx="1042">
                  <c:v>2013-10-29</c:v>
                </c:pt>
                <c:pt idx="1043">
                  <c:v>2013-10-30</c:v>
                </c:pt>
                <c:pt idx="1044">
                  <c:v>2013-10-31</c:v>
                </c:pt>
                <c:pt idx="1045">
                  <c:v>2013-11-01</c:v>
                </c:pt>
                <c:pt idx="1046">
                  <c:v>2013-11-04</c:v>
                </c:pt>
                <c:pt idx="1047">
                  <c:v>2013-11-05</c:v>
                </c:pt>
                <c:pt idx="1048">
                  <c:v>2013-11-06</c:v>
                </c:pt>
                <c:pt idx="1049">
                  <c:v>2013-11-07</c:v>
                </c:pt>
                <c:pt idx="1050">
                  <c:v>2013-11-08</c:v>
                </c:pt>
                <c:pt idx="1051">
                  <c:v>2013-11-12</c:v>
                </c:pt>
                <c:pt idx="1052">
                  <c:v>2013-11-13</c:v>
                </c:pt>
                <c:pt idx="1053">
                  <c:v>2013-11-14</c:v>
                </c:pt>
                <c:pt idx="1054">
                  <c:v>2013-11-15</c:v>
                </c:pt>
                <c:pt idx="1055">
                  <c:v>2013-11-18</c:v>
                </c:pt>
                <c:pt idx="1056">
                  <c:v>2013-11-19</c:v>
                </c:pt>
                <c:pt idx="1057">
                  <c:v>2013-11-20</c:v>
                </c:pt>
                <c:pt idx="1058">
                  <c:v>2013-11-21</c:v>
                </c:pt>
                <c:pt idx="1059">
                  <c:v>2013-11-22</c:v>
                </c:pt>
                <c:pt idx="1060">
                  <c:v>2013-12-03</c:v>
                </c:pt>
                <c:pt idx="1061">
                  <c:v>2013-12-04</c:v>
                </c:pt>
                <c:pt idx="1062">
                  <c:v>2013-12-05</c:v>
                </c:pt>
                <c:pt idx="1063">
                  <c:v>2013-12-06</c:v>
                </c:pt>
                <c:pt idx="1064">
                  <c:v>2013-12-09</c:v>
                </c:pt>
                <c:pt idx="1065">
                  <c:v>2013-12-10</c:v>
                </c:pt>
                <c:pt idx="1066">
                  <c:v>2013-12-11</c:v>
                </c:pt>
                <c:pt idx="1067">
                  <c:v>2013-12-12</c:v>
                </c:pt>
                <c:pt idx="1068">
                  <c:v>2013-12-13</c:v>
                </c:pt>
                <c:pt idx="1069">
                  <c:v>2013-12-16</c:v>
                </c:pt>
                <c:pt idx="1070">
                  <c:v>2013-12-17</c:v>
                </c:pt>
                <c:pt idx="1071">
                  <c:v>2013-12-18</c:v>
                </c:pt>
                <c:pt idx="1072">
                  <c:v>2013-12-19</c:v>
                </c:pt>
                <c:pt idx="1073">
                  <c:v>2013-12-20</c:v>
                </c:pt>
                <c:pt idx="1074">
                  <c:v>2013-12-23</c:v>
                </c:pt>
                <c:pt idx="1075">
                  <c:v>2013-12-24</c:v>
                </c:pt>
                <c:pt idx="1076">
                  <c:v>2013-12-26</c:v>
                </c:pt>
                <c:pt idx="1077">
                  <c:v>2013-12-27</c:v>
                </c:pt>
                <c:pt idx="1078">
                  <c:v>2013-12-30</c:v>
                </c:pt>
                <c:pt idx="1079">
                  <c:v>2013-12-31</c:v>
                </c:pt>
                <c:pt idx="1080">
                  <c:v>2014-01-02</c:v>
                </c:pt>
                <c:pt idx="1081">
                  <c:v>2014-01-03</c:v>
                </c:pt>
                <c:pt idx="1082">
                  <c:v>2014-01-06</c:v>
                </c:pt>
                <c:pt idx="1083">
                  <c:v>2014-01-07</c:v>
                </c:pt>
                <c:pt idx="1084">
                  <c:v>2014-01-08</c:v>
                </c:pt>
                <c:pt idx="1085">
                  <c:v>2014-01-09</c:v>
                </c:pt>
                <c:pt idx="1086">
                  <c:v>2014-01-10</c:v>
                </c:pt>
                <c:pt idx="1087">
                  <c:v>2014-01-13</c:v>
                </c:pt>
                <c:pt idx="1088">
                  <c:v>2014-01-14</c:v>
                </c:pt>
                <c:pt idx="1089">
                  <c:v>2014-01-15</c:v>
                </c:pt>
                <c:pt idx="1090">
                  <c:v>2014-01-16</c:v>
                </c:pt>
                <c:pt idx="1091">
                  <c:v>2014-01-17</c:v>
                </c:pt>
                <c:pt idx="1092">
                  <c:v>2014-01-21</c:v>
                </c:pt>
                <c:pt idx="1093">
                  <c:v>2014-01-22</c:v>
                </c:pt>
                <c:pt idx="1094">
                  <c:v>2014-01-23</c:v>
                </c:pt>
                <c:pt idx="1095">
                  <c:v>2014-01-24</c:v>
                </c:pt>
                <c:pt idx="1096">
                  <c:v>2014-01-27</c:v>
                </c:pt>
                <c:pt idx="1097">
                  <c:v>2014-01-28</c:v>
                </c:pt>
                <c:pt idx="1098">
                  <c:v>2014-01-29</c:v>
                </c:pt>
                <c:pt idx="1099">
                  <c:v>2014-01-30</c:v>
                </c:pt>
                <c:pt idx="1100">
                  <c:v>2014-01-31</c:v>
                </c:pt>
                <c:pt idx="1101">
                  <c:v>2014-02-03</c:v>
                </c:pt>
                <c:pt idx="1102">
                  <c:v>2014-02-04</c:v>
                </c:pt>
                <c:pt idx="1103">
                  <c:v>2014-02-05</c:v>
                </c:pt>
                <c:pt idx="1104">
                  <c:v>2014-02-06</c:v>
                </c:pt>
                <c:pt idx="1105">
                  <c:v>2014-02-07</c:v>
                </c:pt>
                <c:pt idx="1106">
                  <c:v>2014-02-10</c:v>
                </c:pt>
                <c:pt idx="1107">
                  <c:v>2014-02-11</c:v>
                </c:pt>
                <c:pt idx="1108">
                  <c:v>2014-02-12</c:v>
                </c:pt>
                <c:pt idx="1109">
                  <c:v>2014-02-13</c:v>
                </c:pt>
                <c:pt idx="1110">
                  <c:v>2014-02-14</c:v>
                </c:pt>
                <c:pt idx="1111">
                  <c:v>2014-02-18</c:v>
                </c:pt>
                <c:pt idx="1112">
                  <c:v>2014-02-19</c:v>
                </c:pt>
                <c:pt idx="1113">
                  <c:v>2014-02-20</c:v>
                </c:pt>
                <c:pt idx="1114">
                  <c:v>2014-02-21</c:v>
                </c:pt>
                <c:pt idx="1115">
                  <c:v>2014-02-24</c:v>
                </c:pt>
                <c:pt idx="1116">
                  <c:v>2014-02-25</c:v>
                </c:pt>
                <c:pt idx="1117">
                  <c:v>2014-02-26</c:v>
                </c:pt>
                <c:pt idx="1118">
                  <c:v>2014-02-27</c:v>
                </c:pt>
                <c:pt idx="1119">
                  <c:v>2014-02-28</c:v>
                </c:pt>
                <c:pt idx="1120">
                  <c:v>2014-03-03</c:v>
                </c:pt>
                <c:pt idx="1121">
                  <c:v>2014-03-04</c:v>
                </c:pt>
                <c:pt idx="1122">
                  <c:v>2014-03-05</c:v>
                </c:pt>
                <c:pt idx="1123">
                  <c:v>2014-03-06</c:v>
                </c:pt>
                <c:pt idx="1124">
                  <c:v>2014-03-07</c:v>
                </c:pt>
                <c:pt idx="1125">
                  <c:v>2014-03-10</c:v>
                </c:pt>
                <c:pt idx="1126">
                  <c:v>2014-03-11</c:v>
                </c:pt>
                <c:pt idx="1127">
                  <c:v>2014-03-12</c:v>
                </c:pt>
                <c:pt idx="1128">
                  <c:v>2014-03-13</c:v>
                </c:pt>
                <c:pt idx="1129">
                  <c:v>2014-03-14</c:v>
                </c:pt>
                <c:pt idx="1130">
                  <c:v>2014-03-17</c:v>
                </c:pt>
                <c:pt idx="1131">
                  <c:v>2014-03-18</c:v>
                </c:pt>
                <c:pt idx="1132">
                  <c:v>2014-03-19</c:v>
                </c:pt>
                <c:pt idx="1133">
                  <c:v>2014-03-20</c:v>
                </c:pt>
                <c:pt idx="1134">
                  <c:v>2014-03-21</c:v>
                </c:pt>
                <c:pt idx="1135">
                  <c:v>2014-03-24</c:v>
                </c:pt>
                <c:pt idx="1136">
                  <c:v>2014-03-25</c:v>
                </c:pt>
                <c:pt idx="1137">
                  <c:v>2014-03-26</c:v>
                </c:pt>
                <c:pt idx="1138">
                  <c:v>2014-03-27</c:v>
                </c:pt>
                <c:pt idx="1139">
                  <c:v>2014-03-28</c:v>
                </c:pt>
                <c:pt idx="1140">
                  <c:v>2014-03-31</c:v>
                </c:pt>
                <c:pt idx="1141">
                  <c:v>2014-04-01</c:v>
                </c:pt>
                <c:pt idx="1142">
                  <c:v>2014-04-02</c:v>
                </c:pt>
                <c:pt idx="1143">
                  <c:v>2014-04-03</c:v>
                </c:pt>
                <c:pt idx="1144">
                  <c:v>2014-04-04</c:v>
                </c:pt>
                <c:pt idx="1145">
                  <c:v>2014-04-07</c:v>
                </c:pt>
                <c:pt idx="1146">
                  <c:v>2014-04-08</c:v>
                </c:pt>
                <c:pt idx="1147">
                  <c:v>2014-04-09</c:v>
                </c:pt>
                <c:pt idx="1148">
                  <c:v>2014-04-10</c:v>
                </c:pt>
                <c:pt idx="1149">
                  <c:v>2014-04-11</c:v>
                </c:pt>
                <c:pt idx="1150">
                  <c:v>2014-04-14</c:v>
                </c:pt>
                <c:pt idx="1151">
                  <c:v>2014-04-15</c:v>
                </c:pt>
                <c:pt idx="1152">
                  <c:v>2014-04-16</c:v>
                </c:pt>
                <c:pt idx="1153">
                  <c:v>2014-04-17</c:v>
                </c:pt>
                <c:pt idx="1154">
                  <c:v>2014-04-21</c:v>
                </c:pt>
                <c:pt idx="1155">
                  <c:v>2014-04-22</c:v>
                </c:pt>
                <c:pt idx="1156">
                  <c:v>2014-04-23</c:v>
                </c:pt>
                <c:pt idx="1157">
                  <c:v>2014-04-24</c:v>
                </c:pt>
                <c:pt idx="1158">
                  <c:v>2014-04-25</c:v>
                </c:pt>
                <c:pt idx="1159">
                  <c:v>2014-04-28</c:v>
                </c:pt>
                <c:pt idx="1160">
                  <c:v>2014-04-29</c:v>
                </c:pt>
                <c:pt idx="1161">
                  <c:v>2014-04-30</c:v>
                </c:pt>
                <c:pt idx="1162">
                  <c:v>2014-05-01</c:v>
                </c:pt>
                <c:pt idx="1163">
                  <c:v>2014-05-02</c:v>
                </c:pt>
                <c:pt idx="1164">
                  <c:v>2014-05-05</c:v>
                </c:pt>
                <c:pt idx="1165">
                  <c:v>2014-05-06</c:v>
                </c:pt>
                <c:pt idx="1166">
                  <c:v>2014-05-07</c:v>
                </c:pt>
                <c:pt idx="1167">
                  <c:v>2014-05-08</c:v>
                </c:pt>
                <c:pt idx="1168">
                  <c:v>2014-05-09</c:v>
                </c:pt>
                <c:pt idx="1169">
                  <c:v>2014-05-12</c:v>
                </c:pt>
                <c:pt idx="1170">
                  <c:v>2014-05-13</c:v>
                </c:pt>
                <c:pt idx="1171">
                  <c:v>2014-05-14</c:v>
                </c:pt>
                <c:pt idx="1172">
                  <c:v>2014-05-15</c:v>
                </c:pt>
                <c:pt idx="1173">
                  <c:v>2014-05-16</c:v>
                </c:pt>
                <c:pt idx="1174">
                  <c:v>2014-05-19</c:v>
                </c:pt>
                <c:pt idx="1175">
                  <c:v>2014-05-20</c:v>
                </c:pt>
                <c:pt idx="1176">
                  <c:v>2014-05-21</c:v>
                </c:pt>
                <c:pt idx="1177">
                  <c:v>2014-05-22</c:v>
                </c:pt>
                <c:pt idx="1178">
                  <c:v>2014-05-23</c:v>
                </c:pt>
                <c:pt idx="1179">
                  <c:v>2014-05-27</c:v>
                </c:pt>
                <c:pt idx="1180">
                  <c:v>2014-05-28</c:v>
                </c:pt>
                <c:pt idx="1181">
                  <c:v>2014-05-29</c:v>
                </c:pt>
                <c:pt idx="1182">
                  <c:v>2014-05-30</c:v>
                </c:pt>
                <c:pt idx="1183">
                  <c:v>2014-06-02</c:v>
                </c:pt>
                <c:pt idx="1184">
                  <c:v>2014-06-03</c:v>
                </c:pt>
                <c:pt idx="1185">
                  <c:v>2014-06-04</c:v>
                </c:pt>
                <c:pt idx="1186">
                  <c:v>2014-06-05</c:v>
                </c:pt>
                <c:pt idx="1187">
                  <c:v>2014-06-06</c:v>
                </c:pt>
                <c:pt idx="1188">
                  <c:v>2014-06-09</c:v>
                </c:pt>
                <c:pt idx="1189">
                  <c:v>2014-06-10</c:v>
                </c:pt>
                <c:pt idx="1190">
                  <c:v>2014-06-11</c:v>
                </c:pt>
                <c:pt idx="1191">
                  <c:v>2014-06-12</c:v>
                </c:pt>
                <c:pt idx="1192">
                  <c:v>2014-06-13</c:v>
                </c:pt>
                <c:pt idx="1193">
                  <c:v>2014-06-16</c:v>
                </c:pt>
                <c:pt idx="1194">
                  <c:v>2014-06-17</c:v>
                </c:pt>
                <c:pt idx="1195">
                  <c:v>2014-06-18</c:v>
                </c:pt>
                <c:pt idx="1196">
                  <c:v>2014-06-19</c:v>
                </c:pt>
                <c:pt idx="1197">
                  <c:v>2014-06-20</c:v>
                </c:pt>
                <c:pt idx="1198">
                  <c:v>2014-06-23</c:v>
                </c:pt>
                <c:pt idx="1199">
                  <c:v>2014-06-24</c:v>
                </c:pt>
                <c:pt idx="1200">
                  <c:v>2014-06-25</c:v>
                </c:pt>
                <c:pt idx="1201">
                  <c:v>2014-06-26</c:v>
                </c:pt>
                <c:pt idx="1202">
                  <c:v>2014-06-27</c:v>
                </c:pt>
                <c:pt idx="1203">
                  <c:v>2014-06-30</c:v>
                </c:pt>
                <c:pt idx="1204">
                  <c:v>2014-07-01</c:v>
                </c:pt>
                <c:pt idx="1205">
                  <c:v>2014-07-02</c:v>
                </c:pt>
                <c:pt idx="1206">
                  <c:v>2014-07-03</c:v>
                </c:pt>
                <c:pt idx="1207">
                  <c:v>2014-07-07</c:v>
                </c:pt>
                <c:pt idx="1208">
                  <c:v>2014-07-08</c:v>
                </c:pt>
                <c:pt idx="1209">
                  <c:v>2014-07-09</c:v>
                </c:pt>
                <c:pt idx="1210">
                  <c:v>2014-07-10</c:v>
                </c:pt>
                <c:pt idx="1211">
                  <c:v>2014-07-11</c:v>
                </c:pt>
                <c:pt idx="1212">
                  <c:v>2014-07-14</c:v>
                </c:pt>
                <c:pt idx="1213">
                  <c:v>2014-07-15</c:v>
                </c:pt>
                <c:pt idx="1214">
                  <c:v>2014-07-16</c:v>
                </c:pt>
                <c:pt idx="1215">
                  <c:v>2014-07-17</c:v>
                </c:pt>
                <c:pt idx="1216">
                  <c:v>2014-07-18</c:v>
                </c:pt>
                <c:pt idx="1217">
                  <c:v>2014-07-21</c:v>
                </c:pt>
                <c:pt idx="1218">
                  <c:v>2014-07-22</c:v>
                </c:pt>
                <c:pt idx="1219">
                  <c:v>2014-07-23</c:v>
                </c:pt>
                <c:pt idx="1220">
                  <c:v>2014-07-24</c:v>
                </c:pt>
                <c:pt idx="1221">
                  <c:v>2014-07-25</c:v>
                </c:pt>
                <c:pt idx="1222">
                  <c:v>2014-07-28</c:v>
                </c:pt>
                <c:pt idx="1223">
                  <c:v>2014-07-29</c:v>
                </c:pt>
                <c:pt idx="1224">
                  <c:v>2014-07-30</c:v>
                </c:pt>
                <c:pt idx="1225">
                  <c:v>2014-07-31</c:v>
                </c:pt>
                <c:pt idx="1226">
                  <c:v>2014-08-01</c:v>
                </c:pt>
                <c:pt idx="1227">
                  <c:v>2014-08-04</c:v>
                </c:pt>
                <c:pt idx="1228">
                  <c:v>2014-08-05</c:v>
                </c:pt>
                <c:pt idx="1229">
                  <c:v>2014-08-06</c:v>
                </c:pt>
                <c:pt idx="1230">
                  <c:v>2014-08-07</c:v>
                </c:pt>
                <c:pt idx="1231">
                  <c:v>2014-08-08</c:v>
                </c:pt>
                <c:pt idx="1232">
                  <c:v>2014-08-11</c:v>
                </c:pt>
                <c:pt idx="1233">
                  <c:v>2014-08-12</c:v>
                </c:pt>
                <c:pt idx="1234">
                  <c:v>2014-08-13</c:v>
                </c:pt>
                <c:pt idx="1235">
                  <c:v>2014-08-14</c:v>
                </c:pt>
                <c:pt idx="1236">
                  <c:v>2014-08-15</c:v>
                </c:pt>
                <c:pt idx="1237">
                  <c:v>2014-08-18</c:v>
                </c:pt>
                <c:pt idx="1238">
                  <c:v>2014-08-19</c:v>
                </c:pt>
                <c:pt idx="1239">
                  <c:v>2014-08-20</c:v>
                </c:pt>
                <c:pt idx="1240">
                  <c:v>2014-08-21</c:v>
                </c:pt>
                <c:pt idx="1241">
                  <c:v>2014-08-22</c:v>
                </c:pt>
                <c:pt idx="1242">
                  <c:v>2014-08-25</c:v>
                </c:pt>
                <c:pt idx="1243">
                  <c:v>2014-08-26</c:v>
                </c:pt>
                <c:pt idx="1244">
                  <c:v>2014-08-27</c:v>
                </c:pt>
                <c:pt idx="1245">
                  <c:v>2014-08-28</c:v>
                </c:pt>
                <c:pt idx="1246">
                  <c:v>2014-08-29</c:v>
                </c:pt>
                <c:pt idx="1247">
                  <c:v>2014-09-02</c:v>
                </c:pt>
                <c:pt idx="1248">
                  <c:v>2014-09-03</c:v>
                </c:pt>
                <c:pt idx="1249">
                  <c:v>2014-09-04</c:v>
                </c:pt>
                <c:pt idx="1250">
                  <c:v>2014-09-05</c:v>
                </c:pt>
                <c:pt idx="1251">
                  <c:v>2014-09-08</c:v>
                </c:pt>
                <c:pt idx="1252">
                  <c:v>2014-09-09</c:v>
                </c:pt>
                <c:pt idx="1253">
                  <c:v>2014-09-10</c:v>
                </c:pt>
                <c:pt idx="1254">
                  <c:v>2014-09-11</c:v>
                </c:pt>
                <c:pt idx="1255">
                  <c:v>2014-09-12</c:v>
                </c:pt>
                <c:pt idx="1256">
                  <c:v>2014-09-15</c:v>
                </c:pt>
                <c:pt idx="1257">
                  <c:v>2014-09-16</c:v>
                </c:pt>
                <c:pt idx="1258">
                  <c:v>2014-09-17</c:v>
                </c:pt>
                <c:pt idx="1259">
                  <c:v>2014-09-18</c:v>
                </c:pt>
                <c:pt idx="1260">
                  <c:v>2014-09-19</c:v>
                </c:pt>
                <c:pt idx="1261">
                  <c:v>2014-09-22</c:v>
                </c:pt>
                <c:pt idx="1262">
                  <c:v>2014-09-23</c:v>
                </c:pt>
                <c:pt idx="1263">
                  <c:v>2014-09-24</c:v>
                </c:pt>
                <c:pt idx="1264">
                  <c:v>2014-09-25</c:v>
                </c:pt>
                <c:pt idx="1265">
                  <c:v>2014-09-26</c:v>
                </c:pt>
                <c:pt idx="1266">
                  <c:v>2014-09-29</c:v>
                </c:pt>
                <c:pt idx="1267">
                  <c:v>2014-09-30</c:v>
                </c:pt>
                <c:pt idx="1268">
                  <c:v>2014-10-01</c:v>
                </c:pt>
                <c:pt idx="1269">
                  <c:v>2014-10-02</c:v>
                </c:pt>
                <c:pt idx="1270">
                  <c:v>2014-10-03</c:v>
                </c:pt>
                <c:pt idx="1271">
                  <c:v>2014-10-06</c:v>
                </c:pt>
                <c:pt idx="1272">
                  <c:v>2014-10-07</c:v>
                </c:pt>
                <c:pt idx="1273">
                  <c:v>2014-10-08</c:v>
                </c:pt>
                <c:pt idx="1274">
                  <c:v>2014-10-09</c:v>
                </c:pt>
                <c:pt idx="1275">
                  <c:v>2014-10-10</c:v>
                </c:pt>
                <c:pt idx="1276">
                  <c:v>2014-10-14</c:v>
                </c:pt>
                <c:pt idx="1277">
                  <c:v>2014-10-15</c:v>
                </c:pt>
                <c:pt idx="1278">
                  <c:v>2014-10-16</c:v>
                </c:pt>
                <c:pt idx="1279">
                  <c:v>2014-10-17</c:v>
                </c:pt>
                <c:pt idx="1280">
                  <c:v>2014-10-20</c:v>
                </c:pt>
                <c:pt idx="1281">
                  <c:v>2014-10-21</c:v>
                </c:pt>
                <c:pt idx="1282">
                  <c:v>2014-10-22</c:v>
                </c:pt>
                <c:pt idx="1283">
                  <c:v>2014-10-23</c:v>
                </c:pt>
                <c:pt idx="1284">
                  <c:v>2014-10-24</c:v>
                </c:pt>
                <c:pt idx="1285">
                  <c:v>2014-10-27</c:v>
                </c:pt>
                <c:pt idx="1286">
                  <c:v>2014-10-28</c:v>
                </c:pt>
                <c:pt idx="1287">
                  <c:v>2014-10-29</c:v>
                </c:pt>
                <c:pt idx="1288">
                  <c:v>2014-10-30</c:v>
                </c:pt>
                <c:pt idx="1289">
                  <c:v>2014-10-31</c:v>
                </c:pt>
                <c:pt idx="1290">
                  <c:v>2014-11-03</c:v>
                </c:pt>
                <c:pt idx="1291">
                  <c:v>2014-11-04</c:v>
                </c:pt>
                <c:pt idx="1292">
                  <c:v>2014-11-05</c:v>
                </c:pt>
                <c:pt idx="1293">
                  <c:v>2014-11-06</c:v>
                </c:pt>
                <c:pt idx="1294">
                  <c:v>2014-11-07</c:v>
                </c:pt>
                <c:pt idx="1295">
                  <c:v>2014-11-10</c:v>
                </c:pt>
                <c:pt idx="1296">
                  <c:v>2014-11-12</c:v>
                </c:pt>
                <c:pt idx="1297">
                  <c:v>2014-11-13</c:v>
                </c:pt>
                <c:pt idx="1298">
                  <c:v>2014-11-14</c:v>
                </c:pt>
                <c:pt idx="1299">
                  <c:v>2014-11-17</c:v>
                </c:pt>
                <c:pt idx="1300">
                  <c:v>2014-11-18</c:v>
                </c:pt>
                <c:pt idx="1301">
                  <c:v>2014-11-19</c:v>
                </c:pt>
                <c:pt idx="1302">
                  <c:v>2014-11-20</c:v>
                </c:pt>
                <c:pt idx="1303">
                  <c:v>2014-11-21</c:v>
                </c:pt>
                <c:pt idx="1304">
                  <c:v>2014-11-24</c:v>
                </c:pt>
                <c:pt idx="1305">
                  <c:v>2014-11-25</c:v>
                </c:pt>
                <c:pt idx="1306">
                  <c:v>2014-11-26</c:v>
                </c:pt>
                <c:pt idx="1307">
                  <c:v>2014-11-28</c:v>
                </c:pt>
                <c:pt idx="1308">
                  <c:v>2014-12-01</c:v>
                </c:pt>
                <c:pt idx="1309">
                  <c:v>2014-12-02</c:v>
                </c:pt>
                <c:pt idx="1310">
                  <c:v>2014-12-03</c:v>
                </c:pt>
                <c:pt idx="1311">
                  <c:v>2014-12-04</c:v>
                </c:pt>
                <c:pt idx="1312">
                  <c:v>2014-12-05</c:v>
                </c:pt>
                <c:pt idx="1313">
                  <c:v>2014-12-08</c:v>
                </c:pt>
                <c:pt idx="1314">
                  <c:v>2014-12-09</c:v>
                </c:pt>
                <c:pt idx="1315">
                  <c:v>2014-12-10</c:v>
                </c:pt>
                <c:pt idx="1316">
                  <c:v>2014-12-11</c:v>
                </c:pt>
                <c:pt idx="1317">
                  <c:v>2014-12-12</c:v>
                </c:pt>
                <c:pt idx="1318">
                  <c:v>2014-12-15</c:v>
                </c:pt>
                <c:pt idx="1319">
                  <c:v>2014-12-16</c:v>
                </c:pt>
                <c:pt idx="1320">
                  <c:v>2014-12-17</c:v>
                </c:pt>
                <c:pt idx="1321">
                  <c:v>2014-12-18</c:v>
                </c:pt>
                <c:pt idx="1322">
                  <c:v>2014-12-19</c:v>
                </c:pt>
                <c:pt idx="1323">
                  <c:v>2014-12-22</c:v>
                </c:pt>
                <c:pt idx="1324">
                  <c:v>2014-12-23</c:v>
                </c:pt>
                <c:pt idx="1325">
                  <c:v>2014-12-24</c:v>
                </c:pt>
                <c:pt idx="1326">
                  <c:v>2014-12-26</c:v>
                </c:pt>
                <c:pt idx="1327">
                  <c:v>2014-12-29</c:v>
                </c:pt>
                <c:pt idx="1328">
                  <c:v>2014-12-30</c:v>
                </c:pt>
                <c:pt idx="1329">
                  <c:v>2014-12-31</c:v>
                </c:pt>
                <c:pt idx="1330">
                  <c:v>2015-01-02</c:v>
                </c:pt>
                <c:pt idx="1331">
                  <c:v>2015-01-05</c:v>
                </c:pt>
                <c:pt idx="1332">
                  <c:v>2015-01-06</c:v>
                </c:pt>
                <c:pt idx="1333">
                  <c:v>2015-01-07</c:v>
                </c:pt>
                <c:pt idx="1334">
                  <c:v>2015-01-08</c:v>
                </c:pt>
                <c:pt idx="1335">
                  <c:v>2015-01-09</c:v>
                </c:pt>
                <c:pt idx="1336">
                  <c:v>2015-01-12</c:v>
                </c:pt>
                <c:pt idx="1337">
                  <c:v>2015-01-13</c:v>
                </c:pt>
                <c:pt idx="1338">
                  <c:v>2015-01-14</c:v>
                </c:pt>
                <c:pt idx="1339">
                  <c:v>2015-01-15</c:v>
                </c:pt>
                <c:pt idx="1340">
                  <c:v>2015-01-16</c:v>
                </c:pt>
                <c:pt idx="1341">
                  <c:v>2015-01-20</c:v>
                </c:pt>
                <c:pt idx="1342">
                  <c:v>2015-01-21</c:v>
                </c:pt>
                <c:pt idx="1343">
                  <c:v>2015-01-22</c:v>
                </c:pt>
                <c:pt idx="1344">
                  <c:v>2015-01-23</c:v>
                </c:pt>
                <c:pt idx="1345">
                  <c:v>2015-01-26</c:v>
                </c:pt>
                <c:pt idx="1346">
                  <c:v>2015-01-27</c:v>
                </c:pt>
                <c:pt idx="1347">
                  <c:v>2015-01-28</c:v>
                </c:pt>
                <c:pt idx="1348">
                  <c:v>2015-01-29</c:v>
                </c:pt>
                <c:pt idx="1349">
                  <c:v>2015-01-30</c:v>
                </c:pt>
                <c:pt idx="1350">
                  <c:v>2015-02-02</c:v>
                </c:pt>
                <c:pt idx="1351">
                  <c:v>2015-02-03</c:v>
                </c:pt>
                <c:pt idx="1352">
                  <c:v>2015-02-04</c:v>
                </c:pt>
                <c:pt idx="1353">
                  <c:v>2015-02-05</c:v>
                </c:pt>
                <c:pt idx="1354">
                  <c:v>2015-02-06</c:v>
                </c:pt>
                <c:pt idx="1355">
                  <c:v>2015-02-09</c:v>
                </c:pt>
                <c:pt idx="1356">
                  <c:v>2015-02-10</c:v>
                </c:pt>
                <c:pt idx="1357">
                  <c:v>2015-02-11</c:v>
                </c:pt>
                <c:pt idx="1358">
                  <c:v>2015-02-12</c:v>
                </c:pt>
                <c:pt idx="1359">
                  <c:v>2015-02-13</c:v>
                </c:pt>
                <c:pt idx="1360">
                  <c:v>2015-02-17</c:v>
                </c:pt>
                <c:pt idx="1361">
                  <c:v>2015-02-18</c:v>
                </c:pt>
                <c:pt idx="1362">
                  <c:v>2015-02-19</c:v>
                </c:pt>
                <c:pt idx="1363">
                  <c:v>2015-02-20</c:v>
                </c:pt>
                <c:pt idx="1364">
                  <c:v>2015-02-23</c:v>
                </c:pt>
                <c:pt idx="1365">
                  <c:v>2015-02-24</c:v>
                </c:pt>
                <c:pt idx="1366">
                  <c:v>2015-02-25</c:v>
                </c:pt>
                <c:pt idx="1367">
                  <c:v>2015-02-26</c:v>
                </c:pt>
                <c:pt idx="1368">
                  <c:v>2015-02-27</c:v>
                </c:pt>
                <c:pt idx="1369">
                  <c:v>2015-03-02</c:v>
                </c:pt>
                <c:pt idx="1370">
                  <c:v>2015-03-03</c:v>
                </c:pt>
                <c:pt idx="1371">
                  <c:v>2015-03-04</c:v>
                </c:pt>
                <c:pt idx="1372">
                  <c:v>2015-03-05</c:v>
                </c:pt>
                <c:pt idx="1373">
                  <c:v>2015-03-06</c:v>
                </c:pt>
                <c:pt idx="1374">
                  <c:v>2015-03-09</c:v>
                </c:pt>
                <c:pt idx="1375">
                  <c:v>2015-03-10</c:v>
                </c:pt>
                <c:pt idx="1376">
                  <c:v>2015-03-11</c:v>
                </c:pt>
                <c:pt idx="1377">
                  <c:v>2015-03-12</c:v>
                </c:pt>
                <c:pt idx="1378">
                  <c:v>2015-03-13</c:v>
                </c:pt>
                <c:pt idx="1379">
                  <c:v>2015-03-16</c:v>
                </c:pt>
                <c:pt idx="1380">
                  <c:v>2015-03-17</c:v>
                </c:pt>
                <c:pt idx="1381">
                  <c:v>2015-03-18</c:v>
                </c:pt>
                <c:pt idx="1382">
                  <c:v>2015-03-19</c:v>
                </c:pt>
                <c:pt idx="1383">
                  <c:v>2015-03-20</c:v>
                </c:pt>
                <c:pt idx="1384">
                  <c:v>2015-03-23</c:v>
                </c:pt>
                <c:pt idx="1385">
                  <c:v>2015-03-24</c:v>
                </c:pt>
                <c:pt idx="1386">
                  <c:v>2015-03-25</c:v>
                </c:pt>
                <c:pt idx="1387">
                  <c:v>2015-03-26</c:v>
                </c:pt>
                <c:pt idx="1388">
                  <c:v>2015-03-27</c:v>
                </c:pt>
                <c:pt idx="1389">
                  <c:v>2015-03-30</c:v>
                </c:pt>
                <c:pt idx="1390">
                  <c:v>2015-03-31</c:v>
                </c:pt>
                <c:pt idx="1391">
                  <c:v>2015-04-01</c:v>
                </c:pt>
                <c:pt idx="1392">
                  <c:v>2015-04-02</c:v>
                </c:pt>
                <c:pt idx="1393">
                  <c:v>2015-04-03</c:v>
                </c:pt>
                <c:pt idx="1394">
                  <c:v>2015-04-06</c:v>
                </c:pt>
                <c:pt idx="1395">
                  <c:v>2015-04-07</c:v>
                </c:pt>
                <c:pt idx="1396">
                  <c:v>2015-04-08</c:v>
                </c:pt>
                <c:pt idx="1397">
                  <c:v>2015-04-09</c:v>
                </c:pt>
                <c:pt idx="1398">
                  <c:v>2015-04-10</c:v>
                </c:pt>
                <c:pt idx="1399">
                  <c:v>2015-04-13</c:v>
                </c:pt>
                <c:pt idx="1400">
                  <c:v>2015-04-14</c:v>
                </c:pt>
                <c:pt idx="1401">
                  <c:v>2015-04-15</c:v>
                </c:pt>
                <c:pt idx="1402">
                  <c:v>2015-04-16</c:v>
                </c:pt>
                <c:pt idx="1403">
                  <c:v>2015-04-17</c:v>
                </c:pt>
                <c:pt idx="1404">
                  <c:v>2015-04-20</c:v>
                </c:pt>
                <c:pt idx="1405">
                  <c:v>2015-04-21</c:v>
                </c:pt>
                <c:pt idx="1406">
                  <c:v>2015-04-22</c:v>
                </c:pt>
                <c:pt idx="1407">
                  <c:v>2015-04-23</c:v>
                </c:pt>
                <c:pt idx="1408">
                  <c:v>2015-04-24</c:v>
                </c:pt>
                <c:pt idx="1409">
                  <c:v>2015-04-27</c:v>
                </c:pt>
                <c:pt idx="1410">
                  <c:v>2015-04-28</c:v>
                </c:pt>
                <c:pt idx="1411">
                  <c:v>2015-04-29</c:v>
                </c:pt>
                <c:pt idx="1412">
                  <c:v>2015-04-30</c:v>
                </c:pt>
                <c:pt idx="1413">
                  <c:v>2015-05-01</c:v>
                </c:pt>
                <c:pt idx="1414">
                  <c:v>2015-05-04</c:v>
                </c:pt>
                <c:pt idx="1415">
                  <c:v>2015-05-05</c:v>
                </c:pt>
                <c:pt idx="1416">
                  <c:v>2015-05-06</c:v>
                </c:pt>
                <c:pt idx="1417">
                  <c:v>2015-05-07</c:v>
                </c:pt>
                <c:pt idx="1418">
                  <c:v>2015-05-08</c:v>
                </c:pt>
                <c:pt idx="1419">
                  <c:v>2015-05-11</c:v>
                </c:pt>
                <c:pt idx="1420">
                  <c:v>2015-05-12</c:v>
                </c:pt>
                <c:pt idx="1421">
                  <c:v>2015-05-13</c:v>
                </c:pt>
                <c:pt idx="1422">
                  <c:v>2015-05-14</c:v>
                </c:pt>
                <c:pt idx="1423">
                  <c:v>2015-05-15</c:v>
                </c:pt>
                <c:pt idx="1424">
                  <c:v>2015-05-18</c:v>
                </c:pt>
                <c:pt idx="1425">
                  <c:v>2015-05-19</c:v>
                </c:pt>
                <c:pt idx="1426">
                  <c:v>2015-05-20</c:v>
                </c:pt>
                <c:pt idx="1427">
                  <c:v>2015-05-21</c:v>
                </c:pt>
                <c:pt idx="1428">
                  <c:v>2015-05-22</c:v>
                </c:pt>
                <c:pt idx="1429">
                  <c:v>2015-05-26</c:v>
                </c:pt>
                <c:pt idx="1430">
                  <c:v>2015-05-27</c:v>
                </c:pt>
                <c:pt idx="1431">
                  <c:v>2015-05-28</c:v>
                </c:pt>
                <c:pt idx="1432">
                  <c:v>2015-05-29</c:v>
                </c:pt>
                <c:pt idx="1433">
                  <c:v>2015-06-01</c:v>
                </c:pt>
                <c:pt idx="1434">
                  <c:v>2015-06-02</c:v>
                </c:pt>
                <c:pt idx="1435">
                  <c:v>2015-06-03</c:v>
                </c:pt>
                <c:pt idx="1436">
                  <c:v>2015-06-04</c:v>
                </c:pt>
                <c:pt idx="1437">
                  <c:v>2015-06-05</c:v>
                </c:pt>
                <c:pt idx="1438">
                  <c:v>2015-06-08</c:v>
                </c:pt>
                <c:pt idx="1439">
                  <c:v>2015-06-09</c:v>
                </c:pt>
                <c:pt idx="1440">
                  <c:v>2015-06-10</c:v>
                </c:pt>
                <c:pt idx="1441">
                  <c:v>2015-06-11</c:v>
                </c:pt>
                <c:pt idx="1442">
                  <c:v>2015-06-12</c:v>
                </c:pt>
                <c:pt idx="1443">
                  <c:v>2015-06-15</c:v>
                </c:pt>
                <c:pt idx="1444">
                  <c:v>2015-06-16</c:v>
                </c:pt>
                <c:pt idx="1445">
                  <c:v>2015-06-17</c:v>
                </c:pt>
                <c:pt idx="1446">
                  <c:v>2015-06-18</c:v>
                </c:pt>
                <c:pt idx="1447">
                  <c:v>2015-06-19</c:v>
                </c:pt>
                <c:pt idx="1448">
                  <c:v>2015-06-22</c:v>
                </c:pt>
                <c:pt idx="1449">
                  <c:v>2015-06-23</c:v>
                </c:pt>
                <c:pt idx="1450">
                  <c:v>2015-06-24</c:v>
                </c:pt>
                <c:pt idx="1451">
                  <c:v>2015-06-25</c:v>
                </c:pt>
                <c:pt idx="1452">
                  <c:v>2015-06-26</c:v>
                </c:pt>
                <c:pt idx="1453">
                  <c:v>2015-06-29</c:v>
                </c:pt>
                <c:pt idx="1454">
                  <c:v>2015-06-30</c:v>
                </c:pt>
                <c:pt idx="1455">
                  <c:v>2015-07-01</c:v>
                </c:pt>
                <c:pt idx="1456">
                  <c:v>2015-07-02</c:v>
                </c:pt>
                <c:pt idx="1457">
                  <c:v>2015-07-06</c:v>
                </c:pt>
                <c:pt idx="1458">
                  <c:v>2015-07-07</c:v>
                </c:pt>
                <c:pt idx="1459">
                  <c:v>2015-07-08</c:v>
                </c:pt>
                <c:pt idx="1460">
                  <c:v>2015-07-09</c:v>
                </c:pt>
                <c:pt idx="1461">
                  <c:v>2015-07-10</c:v>
                </c:pt>
                <c:pt idx="1462">
                  <c:v>2015-07-13</c:v>
                </c:pt>
                <c:pt idx="1463">
                  <c:v>2015-07-14</c:v>
                </c:pt>
                <c:pt idx="1464">
                  <c:v>2015-07-15</c:v>
                </c:pt>
                <c:pt idx="1465">
                  <c:v>2015-07-16</c:v>
                </c:pt>
                <c:pt idx="1466">
                  <c:v>2015-07-17</c:v>
                </c:pt>
                <c:pt idx="1467">
                  <c:v>2015-07-20</c:v>
                </c:pt>
                <c:pt idx="1468">
                  <c:v>2015-07-21</c:v>
                </c:pt>
                <c:pt idx="1469">
                  <c:v>2015-07-22</c:v>
                </c:pt>
                <c:pt idx="1470">
                  <c:v>2015-07-23</c:v>
                </c:pt>
                <c:pt idx="1471">
                  <c:v>2015-07-24</c:v>
                </c:pt>
                <c:pt idx="1472">
                  <c:v>2015-07-27</c:v>
                </c:pt>
                <c:pt idx="1473">
                  <c:v>2015-07-28</c:v>
                </c:pt>
                <c:pt idx="1474">
                  <c:v>2015-07-29</c:v>
                </c:pt>
                <c:pt idx="1475">
                  <c:v>2015-07-30</c:v>
                </c:pt>
                <c:pt idx="1476">
                  <c:v>2015-07-31</c:v>
                </c:pt>
                <c:pt idx="1477">
                  <c:v>2015-08-03</c:v>
                </c:pt>
                <c:pt idx="1478">
                  <c:v>2015-08-04</c:v>
                </c:pt>
                <c:pt idx="1479">
                  <c:v>2015-08-05</c:v>
                </c:pt>
                <c:pt idx="1480">
                  <c:v>2015-08-06</c:v>
                </c:pt>
                <c:pt idx="1481">
                  <c:v>2015-08-07</c:v>
                </c:pt>
                <c:pt idx="1482">
                  <c:v>2015-08-10</c:v>
                </c:pt>
                <c:pt idx="1483">
                  <c:v>2015-08-11</c:v>
                </c:pt>
                <c:pt idx="1484">
                  <c:v>2015-08-12</c:v>
                </c:pt>
                <c:pt idx="1485">
                  <c:v>2015-08-13</c:v>
                </c:pt>
                <c:pt idx="1486">
                  <c:v>2015-08-14</c:v>
                </c:pt>
                <c:pt idx="1487">
                  <c:v>2015-08-17</c:v>
                </c:pt>
                <c:pt idx="1488">
                  <c:v>2015-08-18</c:v>
                </c:pt>
                <c:pt idx="1489">
                  <c:v>2015-08-19</c:v>
                </c:pt>
                <c:pt idx="1490">
                  <c:v>2015-08-20</c:v>
                </c:pt>
                <c:pt idx="1491">
                  <c:v>2015-08-21</c:v>
                </c:pt>
                <c:pt idx="1492">
                  <c:v>2015-08-24</c:v>
                </c:pt>
                <c:pt idx="1493">
                  <c:v>2015-08-25</c:v>
                </c:pt>
                <c:pt idx="1494">
                  <c:v>2015-08-26</c:v>
                </c:pt>
                <c:pt idx="1495">
                  <c:v>2015-08-27</c:v>
                </c:pt>
                <c:pt idx="1496">
                  <c:v>2015-08-28</c:v>
                </c:pt>
                <c:pt idx="1497">
                  <c:v>2015-08-31</c:v>
                </c:pt>
                <c:pt idx="1498">
                  <c:v>2015-09-01</c:v>
                </c:pt>
                <c:pt idx="1499">
                  <c:v>2015-09-02</c:v>
                </c:pt>
                <c:pt idx="1500">
                  <c:v>2015-09-03</c:v>
                </c:pt>
                <c:pt idx="1501">
                  <c:v>2015-09-04</c:v>
                </c:pt>
                <c:pt idx="1502">
                  <c:v>2015-09-08</c:v>
                </c:pt>
                <c:pt idx="1503">
                  <c:v>2015-09-09</c:v>
                </c:pt>
                <c:pt idx="1504">
                  <c:v>2015-09-10</c:v>
                </c:pt>
                <c:pt idx="1505">
                  <c:v>2015-09-11</c:v>
                </c:pt>
                <c:pt idx="1506">
                  <c:v>2015-09-14</c:v>
                </c:pt>
                <c:pt idx="1507">
                  <c:v>2015-09-15</c:v>
                </c:pt>
                <c:pt idx="1508">
                  <c:v>2015-09-16</c:v>
                </c:pt>
                <c:pt idx="1509">
                  <c:v>2015-09-17</c:v>
                </c:pt>
                <c:pt idx="1510">
                  <c:v>2015-09-18</c:v>
                </c:pt>
                <c:pt idx="1511">
                  <c:v>2015-09-21</c:v>
                </c:pt>
                <c:pt idx="1512">
                  <c:v>2015-09-22</c:v>
                </c:pt>
                <c:pt idx="1513">
                  <c:v>2015-09-23</c:v>
                </c:pt>
                <c:pt idx="1514">
                  <c:v>2015-09-24</c:v>
                </c:pt>
                <c:pt idx="1515">
                  <c:v>2015-09-25</c:v>
                </c:pt>
                <c:pt idx="1516">
                  <c:v>2015-09-28</c:v>
                </c:pt>
                <c:pt idx="1517">
                  <c:v>2015-09-29</c:v>
                </c:pt>
                <c:pt idx="1518">
                  <c:v>2015-09-30</c:v>
                </c:pt>
                <c:pt idx="1519">
                  <c:v>2015-10-01</c:v>
                </c:pt>
                <c:pt idx="1520">
                  <c:v>2015-10-02</c:v>
                </c:pt>
                <c:pt idx="1521">
                  <c:v>2015-10-05</c:v>
                </c:pt>
                <c:pt idx="1522">
                  <c:v>2015-10-06</c:v>
                </c:pt>
                <c:pt idx="1523">
                  <c:v>2015-10-07</c:v>
                </c:pt>
                <c:pt idx="1524">
                  <c:v>2015-10-08</c:v>
                </c:pt>
                <c:pt idx="1525">
                  <c:v>2015-10-09</c:v>
                </c:pt>
                <c:pt idx="1526">
                  <c:v>2015-10-13</c:v>
                </c:pt>
                <c:pt idx="1527">
                  <c:v>2015-10-14</c:v>
                </c:pt>
                <c:pt idx="1528">
                  <c:v>2015-10-15</c:v>
                </c:pt>
                <c:pt idx="1529">
                  <c:v>2015-10-16</c:v>
                </c:pt>
                <c:pt idx="1530">
                  <c:v>2015-10-19</c:v>
                </c:pt>
                <c:pt idx="1531">
                  <c:v>2015-10-20</c:v>
                </c:pt>
                <c:pt idx="1532">
                  <c:v>2015-10-21</c:v>
                </c:pt>
                <c:pt idx="1533">
                  <c:v>2015-10-22</c:v>
                </c:pt>
                <c:pt idx="1534">
                  <c:v>2015-10-23</c:v>
                </c:pt>
                <c:pt idx="1535">
                  <c:v>2015-10-26</c:v>
                </c:pt>
                <c:pt idx="1536">
                  <c:v>2015-10-27</c:v>
                </c:pt>
                <c:pt idx="1537">
                  <c:v>2015-10-28</c:v>
                </c:pt>
                <c:pt idx="1538">
                  <c:v>2015-10-29</c:v>
                </c:pt>
                <c:pt idx="1539">
                  <c:v>2015-10-30</c:v>
                </c:pt>
                <c:pt idx="1540">
                  <c:v>2015-11-02</c:v>
                </c:pt>
                <c:pt idx="1541">
                  <c:v>2015-11-03</c:v>
                </c:pt>
                <c:pt idx="1542">
                  <c:v>2015-11-04</c:v>
                </c:pt>
                <c:pt idx="1543">
                  <c:v>2015-11-05</c:v>
                </c:pt>
                <c:pt idx="1544">
                  <c:v>2015-11-06</c:v>
                </c:pt>
                <c:pt idx="1545">
                  <c:v>2015-11-09</c:v>
                </c:pt>
                <c:pt idx="1546">
                  <c:v>2015-11-10</c:v>
                </c:pt>
                <c:pt idx="1547">
                  <c:v>2015-11-12</c:v>
                </c:pt>
                <c:pt idx="1548">
                  <c:v>2015-11-13</c:v>
                </c:pt>
                <c:pt idx="1549">
                  <c:v>2015-11-16</c:v>
                </c:pt>
                <c:pt idx="1550">
                  <c:v>2015-11-17</c:v>
                </c:pt>
                <c:pt idx="1551">
                  <c:v>2015-11-18</c:v>
                </c:pt>
                <c:pt idx="1552">
                  <c:v>2015-11-19</c:v>
                </c:pt>
                <c:pt idx="1553">
                  <c:v>2015-11-20</c:v>
                </c:pt>
                <c:pt idx="1554">
                  <c:v>2015-11-23</c:v>
                </c:pt>
                <c:pt idx="1555">
                  <c:v>2015-11-24</c:v>
                </c:pt>
                <c:pt idx="1556">
                  <c:v>2015-11-25</c:v>
                </c:pt>
                <c:pt idx="1557">
                  <c:v>2015-11-27</c:v>
                </c:pt>
                <c:pt idx="1558">
                  <c:v>2015-11-30</c:v>
                </c:pt>
                <c:pt idx="1559">
                  <c:v>2015-12-01</c:v>
                </c:pt>
                <c:pt idx="1560">
                  <c:v>2015-12-02</c:v>
                </c:pt>
                <c:pt idx="1561">
                  <c:v>2015-12-03</c:v>
                </c:pt>
                <c:pt idx="1562">
                  <c:v>2015-12-04</c:v>
                </c:pt>
                <c:pt idx="1563">
                  <c:v>2015-12-07</c:v>
                </c:pt>
                <c:pt idx="1564">
                  <c:v>2015-12-08</c:v>
                </c:pt>
                <c:pt idx="1565">
                  <c:v>2015-12-09</c:v>
                </c:pt>
                <c:pt idx="1566">
                  <c:v>2015-12-10</c:v>
                </c:pt>
                <c:pt idx="1567">
                  <c:v>2015-12-11</c:v>
                </c:pt>
                <c:pt idx="1568">
                  <c:v>2015-12-14</c:v>
                </c:pt>
                <c:pt idx="1569">
                  <c:v>2015-12-15</c:v>
                </c:pt>
                <c:pt idx="1570">
                  <c:v>2015-12-16</c:v>
                </c:pt>
                <c:pt idx="1571">
                  <c:v>2015-12-17</c:v>
                </c:pt>
                <c:pt idx="1572">
                  <c:v>2015-12-18</c:v>
                </c:pt>
                <c:pt idx="1573">
                  <c:v>2015-12-21</c:v>
                </c:pt>
                <c:pt idx="1574">
                  <c:v>2015-12-22</c:v>
                </c:pt>
                <c:pt idx="1575">
                  <c:v>2015-12-23</c:v>
                </c:pt>
                <c:pt idx="1576">
                  <c:v>2015-12-24</c:v>
                </c:pt>
                <c:pt idx="1577">
                  <c:v>2015-12-28</c:v>
                </c:pt>
                <c:pt idx="1578">
                  <c:v>2015-12-29</c:v>
                </c:pt>
                <c:pt idx="1579">
                  <c:v>2015-12-30</c:v>
                </c:pt>
                <c:pt idx="1580">
                  <c:v>2015-12-31</c:v>
                </c:pt>
                <c:pt idx="1581">
                  <c:v>2016-01-04</c:v>
                </c:pt>
                <c:pt idx="1582">
                  <c:v>2016-01-05</c:v>
                </c:pt>
                <c:pt idx="1583">
                  <c:v>2016-01-06</c:v>
                </c:pt>
                <c:pt idx="1584">
                  <c:v>2016-01-07</c:v>
                </c:pt>
                <c:pt idx="1585">
                  <c:v>2016-01-08</c:v>
                </c:pt>
                <c:pt idx="1586">
                  <c:v>2016-01-11</c:v>
                </c:pt>
                <c:pt idx="1587">
                  <c:v>2016-01-12</c:v>
                </c:pt>
                <c:pt idx="1588">
                  <c:v>2016-01-13</c:v>
                </c:pt>
                <c:pt idx="1589">
                  <c:v>2016-01-14</c:v>
                </c:pt>
                <c:pt idx="1590">
                  <c:v>2016-01-15</c:v>
                </c:pt>
                <c:pt idx="1591">
                  <c:v>2016-01-19</c:v>
                </c:pt>
                <c:pt idx="1592">
                  <c:v>2016-01-20</c:v>
                </c:pt>
                <c:pt idx="1593">
                  <c:v>2016-01-21</c:v>
                </c:pt>
                <c:pt idx="1594">
                  <c:v>2016-01-22</c:v>
                </c:pt>
                <c:pt idx="1595">
                  <c:v>2016-01-25</c:v>
                </c:pt>
                <c:pt idx="1596">
                  <c:v>2016-01-26</c:v>
                </c:pt>
                <c:pt idx="1597">
                  <c:v>2016-01-27</c:v>
                </c:pt>
                <c:pt idx="1598">
                  <c:v>2016-01-28</c:v>
                </c:pt>
                <c:pt idx="1599">
                  <c:v>2016-01-29</c:v>
                </c:pt>
                <c:pt idx="1600">
                  <c:v>2016-02-01</c:v>
                </c:pt>
                <c:pt idx="1601">
                  <c:v>2016-02-02</c:v>
                </c:pt>
                <c:pt idx="1602">
                  <c:v>2016-02-03</c:v>
                </c:pt>
                <c:pt idx="1603">
                  <c:v>2016-02-04</c:v>
                </c:pt>
                <c:pt idx="1604">
                  <c:v>2016-02-05</c:v>
                </c:pt>
                <c:pt idx="1605">
                  <c:v>2016-02-08</c:v>
                </c:pt>
                <c:pt idx="1606">
                  <c:v>2016-02-09</c:v>
                </c:pt>
                <c:pt idx="1607">
                  <c:v>2016-02-10</c:v>
                </c:pt>
                <c:pt idx="1608">
                  <c:v>2016-02-11</c:v>
                </c:pt>
                <c:pt idx="1609">
                  <c:v>2016-02-12</c:v>
                </c:pt>
                <c:pt idx="1610">
                  <c:v>2016-02-16</c:v>
                </c:pt>
                <c:pt idx="1611">
                  <c:v>2016-02-17</c:v>
                </c:pt>
                <c:pt idx="1612">
                  <c:v>2016-02-18</c:v>
                </c:pt>
                <c:pt idx="1613">
                  <c:v>2016-02-19</c:v>
                </c:pt>
                <c:pt idx="1614">
                  <c:v>2016-02-22</c:v>
                </c:pt>
                <c:pt idx="1615">
                  <c:v>2016-02-23</c:v>
                </c:pt>
                <c:pt idx="1616">
                  <c:v>2016-02-24</c:v>
                </c:pt>
                <c:pt idx="1617">
                  <c:v>2016-02-25</c:v>
                </c:pt>
                <c:pt idx="1618">
                  <c:v>2016-02-26</c:v>
                </c:pt>
                <c:pt idx="1619">
                  <c:v>2016-02-29</c:v>
                </c:pt>
                <c:pt idx="1620">
                  <c:v>2016-03-01</c:v>
                </c:pt>
                <c:pt idx="1621">
                  <c:v>2016-03-02</c:v>
                </c:pt>
                <c:pt idx="1622">
                  <c:v>2016-03-03</c:v>
                </c:pt>
                <c:pt idx="1623">
                  <c:v>2016-03-04</c:v>
                </c:pt>
                <c:pt idx="1624">
                  <c:v>2016-03-07</c:v>
                </c:pt>
                <c:pt idx="1625">
                  <c:v>2016-03-08</c:v>
                </c:pt>
                <c:pt idx="1626">
                  <c:v>2016-03-09</c:v>
                </c:pt>
                <c:pt idx="1627">
                  <c:v>2016-03-10</c:v>
                </c:pt>
                <c:pt idx="1628">
                  <c:v>2016-03-11</c:v>
                </c:pt>
                <c:pt idx="1629">
                  <c:v>2016-03-14</c:v>
                </c:pt>
                <c:pt idx="1630">
                  <c:v>2016-03-15</c:v>
                </c:pt>
                <c:pt idx="1631">
                  <c:v>2016-03-16</c:v>
                </c:pt>
                <c:pt idx="1632">
                  <c:v>2016-03-17</c:v>
                </c:pt>
                <c:pt idx="1633">
                  <c:v>2016-03-18</c:v>
                </c:pt>
                <c:pt idx="1634">
                  <c:v>2016-03-21</c:v>
                </c:pt>
                <c:pt idx="1635">
                  <c:v>2016-03-22</c:v>
                </c:pt>
                <c:pt idx="1636">
                  <c:v>2016-03-23</c:v>
                </c:pt>
                <c:pt idx="1637">
                  <c:v>2016-03-24</c:v>
                </c:pt>
                <c:pt idx="1638">
                  <c:v>2016-03-28</c:v>
                </c:pt>
                <c:pt idx="1639">
                  <c:v>2016-03-29</c:v>
                </c:pt>
                <c:pt idx="1640">
                  <c:v>2016-03-30</c:v>
                </c:pt>
                <c:pt idx="1641">
                  <c:v>2016-03-31</c:v>
                </c:pt>
                <c:pt idx="1642">
                  <c:v>2016-04-01</c:v>
                </c:pt>
                <c:pt idx="1643">
                  <c:v>2016-04-04</c:v>
                </c:pt>
                <c:pt idx="1644">
                  <c:v>2016-04-05</c:v>
                </c:pt>
                <c:pt idx="1645">
                  <c:v>2016-04-06</c:v>
                </c:pt>
                <c:pt idx="1646">
                  <c:v>2016-04-07</c:v>
                </c:pt>
                <c:pt idx="1647">
                  <c:v>2016-04-08</c:v>
                </c:pt>
                <c:pt idx="1648">
                  <c:v>2016-04-11</c:v>
                </c:pt>
                <c:pt idx="1649">
                  <c:v>2016-04-12</c:v>
                </c:pt>
                <c:pt idx="1650">
                  <c:v>2016-04-13</c:v>
                </c:pt>
                <c:pt idx="1651">
                  <c:v>2016-04-14</c:v>
                </c:pt>
                <c:pt idx="1652">
                  <c:v>2016-04-15</c:v>
                </c:pt>
                <c:pt idx="1653">
                  <c:v>2016-04-18</c:v>
                </c:pt>
                <c:pt idx="1654">
                  <c:v>2016-04-19</c:v>
                </c:pt>
                <c:pt idx="1655">
                  <c:v>2016-04-20</c:v>
                </c:pt>
                <c:pt idx="1656">
                  <c:v>2016-04-21</c:v>
                </c:pt>
                <c:pt idx="1657">
                  <c:v>2016-04-22</c:v>
                </c:pt>
                <c:pt idx="1658">
                  <c:v>2016-04-25</c:v>
                </c:pt>
                <c:pt idx="1659">
                  <c:v>2016-04-26</c:v>
                </c:pt>
                <c:pt idx="1660">
                  <c:v>2016-04-27</c:v>
                </c:pt>
                <c:pt idx="1661">
                  <c:v>2016-04-28</c:v>
                </c:pt>
                <c:pt idx="1662">
                  <c:v>2016-04-29</c:v>
                </c:pt>
                <c:pt idx="1663">
                  <c:v>2016-05-02</c:v>
                </c:pt>
                <c:pt idx="1664">
                  <c:v>2016-05-03</c:v>
                </c:pt>
                <c:pt idx="1665">
                  <c:v>2016-05-04</c:v>
                </c:pt>
                <c:pt idx="1666">
                  <c:v>2016-05-05</c:v>
                </c:pt>
                <c:pt idx="1667">
                  <c:v>2016-05-06</c:v>
                </c:pt>
                <c:pt idx="1668">
                  <c:v>2016-05-09</c:v>
                </c:pt>
                <c:pt idx="1669">
                  <c:v>2016-05-10</c:v>
                </c:pt>
                <c:pt idx="1670">
                  <c:v>2016-05-11</c:v>
                </c:pt>
                <c:pt idx="1671">
                  <c:v>2016-05-12</c:v>
                </c:pt>
                <c:pt idx="1672">
                  <c:v>2016-05-13</c:v>
                </c:pt>
                <c:pt idx="1673">
                  <c:v>2016-05-16</c:v>
                </c:pt>
                <c:pt idx="1674">
                  <c:v>2016-05-17</c:v>
                </c:pt>
                <c:pt idx="1675">
                  <c:v>2016-05-18</c:v>
                </c:pt>
                <c:pt idx="1676">
                  <c:v>2016-05-19</c:v>
                </c:pt>
                <c:pt idx="1677">
                  <c:v>2016-05-20</c:v>
                </c:pt>
                <c:pt idx="1678">
                  <c:v>2016-05-23</c:v>
                </c:pt>
                <c:pt idx="1679">
                  <c:v>2016-05-24</c:v>
                </c:pt>
                <c:pt idx="1680">
                  <c:v>2016-05-25</c:v>
                </c:pt>
                <c:pt idx="1681">
                  <c:v>2016-05-26</c:v>
                </c:pt>
                <c:pt idx="1682">
                  <c:v>2016-05-27</c:v>
                </c:pt>
                <c:pt idx="1683">
                  <c:v>2016-05-31</c:v>
                </c:pt>
                <c:pt idx="1684">
                  <c:v>2016-06-01</c:v>
                </c:pt>
                <c:pt idx="1685">
                  <c:v>2016-06-02</c:v>
                </c:pt>
                <c:pt idx="1686">
                  <c:v>2016-06-03</c:v>
                </c:pt>
                <c:pt idx="1687">
                  <c:v>2016-06-06</c:v>
                </c:pt>
                <c:pt idx="1688">
                  <c:v>2016-06-07</c:v>
                </c:pt>
                <c:pt idx="1689">
                  <c:v>2016-06-08</c:v>
                </c:pt>
                <c:pt idx="1690">
                  <c:v>2016-06-09</c:v>
                </c:pt>
                <c:pt idx="1691">
                  <c:v>2016-06-10</c:v>
                </c:pt>
                <c:pt idx="1692">
                  <c:v>2016-06-13</c:v>
                </c:pt>
                <c:pt idx="1693">
                  <c:v>2016-06-14</c:v>
                </c:pt>
                <c:pt idx="1694">
                  <c:v>2016-06-15</c:v>
                </c:pt>
                <c:pt idx="1695">
                  <c:v>2016-06-16</c:v>
                </c:pt>
                <c:pt idx="1696">
                  <c:v>2016-06-17</c:v>
                </c:pt>
                <c:pt idx="1697">
                  <c:v>2016-06-20</c:v>
                </c:pt>
                <c:pt idx="1698">
                  <c:v>2016-06-21</c:v>
                </c:pt>
                <c:pt idx="1699">
                  <c:v>2016-06-22</c:v>
                </c:pt>
                <c:pt idx="1700">
                  <c:v>2016-06-23</c:v>
                </c:pt>
                <c:pt idx="1701">
                  <c:v>2016-06-24</c:v>
                </c:pt>
                <c:pt idx="1702">
                  <c:v>2016-06-27</c:v>
                </c:pt>
                <c:pt idx="1703">
                  <c:v>2016-06-28</c:v>
                </c:pt>
                <c:pt idx="1704">
                  <c:v>2016-06-29</c:v>
                </c:pt>
                <c:pt idx="1705">
                  <c:v>2016-06-30</c:v>
                </c:pt>
                <c:pt idx="1706">
                  <c:v>2016-07-01</c:v>
                </c:pt>
                <c:pt idx="1707">
                  <c:v>2016-07-05</c:v>
                </c:pt>
                <c:pt idx="1708">
                  <c:v>2016-07-06</c:v>
                </c:pt>
                <c:pt idx="1709">
                  <c:v>2016-07-07</c:v>
                </c:pt>
                <c:pt idx="1710">
                  <c:v>2016-07-08</c:v>
                </c:pt>
                <c:pt idx="1711">
                  <c:v>2016-07-11</c:v>
                </c:pt>
                <c:pt idx="1712">
                  <c:v>2016-07-12</c:v>
                </c:pt>
                <c:pt idx="1713">
                  <c:v>2016-07-13</c:v>
                </c:pt>
                <c:pt idx="1714">
                  <c:v>2016-07-14</c:v>
                </c:pt>
                <c:pt idx="1715">
                  <c:v>2016-07-15</c:v>
                </c:pt>
                <c:pt idx="1716">
                  <c:v>2016-07-18</c:v>
                </c:pt>
                <c:pt idx="1717">
                  <c:v>2016-07-19</c:v>
                </c:pt>
                <c:pt idx="1718">
                  <c:v>2016-07-20</c:v>
                </c:pt>
                <c:pt idx="1719">
                  <c:v>2016-07-21</c:v>
                </c:pt>
                <c:pt idx="1720">
                  <c:v>2016-07-22</c:v>
                </c:pt>
                <c:pt idx="1721">
                  <c:v>2016-07-25</c:v>
                </c:pt>
                <c:pt idx="1722">
                  <c:v>2016-07-26</c:v>
                </c:pt>
                <c:pt idx="1723">
                  <c:v>2016-07-27</c:v>
                </c:pt>
                <c:pt idx="1724">
                  <c:v>2016-07-28</c:v>
                </c:pt>
                <c:pt idx="1725">
                  <c:v>2016-07-29</c:v>
                </c:pt>
                <c:pt idx="1726">
                  <c:v>2016-08-01</c:v>
                </c:pt>
                <c:pt idx="1727">
                  <c:v>2016-08-02</c:v>
                </c:pt>
                <c:pt idx="1728">
                  <c:v>2016-08-03</c:v>
                </c:pt>
                <c:pt idx="1729">
                  <c:v>2016-08-04</c:v>
                </c:pt>
                <c:pt idx="1730">
                  <c:v>2016-08-05</c:v>
                </c:pt>
                <c:pt idx="1731">
                  <c:v>2016-08-08</c:v>
                </c:pt>
                <c:pt idx="1732">
                  <c:v>2016-08-09</c:v>
                </c:pt>
                <c:pt idx="1733">
                  <c:v>2016-08-10</c:v>
                </c:pt>
                <c:pt idx="1734">
                  <c:v>2016-08-11</c:v>
                </c:pt>
                <c:pt idx="1735">
                  <c:v>2016-08-12</c:v>
                </c:pt>
                <c:pt idx="1736">
                  <c:v>2016-08-15</c:v>
                </c:pt>
                <c:pt idx="1737">
                  <c:v>2016-08-16</c:v>
                </c:pt>
                <c:pt idx="1738">
                  <c:v>2016-08-17</c:v>
                </c:pt>
                <c:pt idx="1739">
                  <c:v>2016-08-18</c:v>
                </c:pt>
                <c:pt idx="1740">
                  <c:v>2016-08-19</c:v>
                </c:pt>
                <c:pt idx="1741">
                  <c:v>2016-08-22</c:v>
                </c:pt>
                <c:pt idx="1742">
                  <c:v>2016-08-23</c:v>
                </c:pt>
                <c:pt idx="1743">
                  <c:v>2016-08-24</c:v>
                </c:pt>
                <c:pt idx="1744">
                  <c:v>2016-08-25</c:v>
                </c:pt>
                <c:pt idx="1745">
                  <c:v>2016-08-26</c:v>
                </c:pt>
                <c:pt idx="1746">
                  <c:v>2016-08-29</c:v>
                </c:pt>
                <c:pt idx="1747">
                  <c:v>2016-08-30</c:v>
                </c:pt>
                <c:pt idx="1748">
                  <c:v>2016-08-31</c:v>
                </c:pt>
                <c:pt idx="1749">
                  <c:v>2016-09-01</c:v>
                </c:pt>
                <c:pt idx="1750">
                  <c:v>2016-09-02</c:v>
                </c:pt>
                <c:pt idx="1751">
                  <c:v>2016-09-06</c:v>
                </c:pt>
                <c:pt idx="1752">
                  <c:v>2016-09-07</c:v>
                </c:pt>
                <c:pt idx="1753">
                  <c:v>2016-09-08</c:v>
                </c:pt>
                <c:pt idx="1754">
                  <c:v>2016-09-09</c:v>
                </c:pt>
                <c:pt idx="1755">
                  <c:v>2016-09-12</c:v>
                </c:pt>
                <c:pt idx="1756">
                  <c:v>2016-09-13</c:v>
                </c:pt>
                <c:pt idx="1757">
                  <c:v>2016-09-14</c:v>
                </c:pt>
                <c:pt idx="1758">
                  <c:v>2016-09-15</c:v>
                </c:pt>
                <c:pt idx="1759">
                  <c:v>2016-09-16</c:v>
                </c:pt>
                <c:pt idx="1760">
                  <c:v>2016-09-19</c:v>
                </c:pt>
                <c:pt idx="1761">
                  <c:v>2016-09-20</c:v>
                </c:pt>
                <c:pt idx="1762">
                  <c:v>2016-09-21</c:v>
                </c:pt>
                <c:pt idx="1763">
                  <c:v>2016-09-22</c:v>
                </c:pt>
                <c:pt idx="1764">
                  <c:v>2016-09-23</c:v>
                </c:pt>
                <c:pt idx="1765">
                  <c:v>2016-09-26</c:v>
                </c:pt>
                <c:pt idx="1766">
                  <c:v>2016-09-27</c:v>
                </c:pt>
                <c:pt idx="1767">
                  <c:v>2016-09-28</c:v>
                </c:pt>
                <c:pt idx="1768">
                  <c:v>2016-09-29</c:v>
                </c:pt>
                <c:pt idx="1769">
                  <c:v>2016-09-30</c:v>
                </c:pt>
                <c:pt idx="1770">
                  <c:v>2016-10-03</c:v>
                </c:pt>
                <c:pt idx="1771">
                  <c:v>2016-10-04</c:v>
                </c:pt>
                <c:pt idx="1772">
                  <c:v>2016-10-05</c:v>
                </c:pt>
                <c:pt idx="1773">
                  <c:v>2016-10-06</c:v>
                </c:pt>
                <c:pt idx="1774">
                  <c:v>2016-10-07</c:v>
                </c:pt>
                <c:pt idx="1775">
                  <c:v>2016-10-11</c:v>
                </c:pt>
                <c:pt idx="1776">
                  <c:v>2016-10-12</c:v>
                </c:pt>
                <c:pt idx="1777">
                  <c:v>2016-10-13</c:v>
                </c:pt>
                <c:pt idx="1778">
                  <c:v>2016-10-14</c:v>
                </c:pt>
                <c:pt idx="1779">
                  <c:v>2016-10-17</c:v>
                </c:pt>
                <c:pt idx="1780">
                  <c:v>2016-10-18</c:v>
                </c:pt>
                <c:pt idx="1781">
                  <c:v>2016-10-19</c:v>
                </c:pt>
                <c:pt idx="1782">
                  <c:v>2016-10-20</c:v>
                </c:pt>
                <c:pt idx="1783">
                  <c:v>2016-10-21</c:v>
                </c:pt>
                <c:pt idx="1784">
                  <c:v>2016-10-24</c:v>
                </c:pt>
                <c:pt idx="1785">
                  <c:v>2016-10-25</c:v>
                </c:pt>
                <c:pt idx="1786">
                  <c:v>2016-10-26</c:v>
                </c:pt>
                <c:pt idx="1787">
                  <c:v>2016-10-27</c:v>
                </c:pt>
                <c:pt idx="1788">
                  <c:v>2016-10-28</c:v>
                </c:pt>
                <c:pt idx="1789">
                  <c:v>2016-10-31</c:v>
                </c:pt>
                <c:pt idx="1790">
                  <c:v>2016-11-01</c:v>
                </c:pt>
                <c:pt idx="1791">
                  <c:v>2016-11-02</c:v>
                </c:pt>
                <c:pt idx="1792">
                  <c:v>2016-11-03</c:v>
                </c:pt>
                <c:pt idx="1793">
                  <c:v>2016-11-04</c:v>
                </c:pt>
                <c:pt idx="1794">
                  <c:v>2016-11-07</c:v>
                </c:pt>
                <c:pt idx="1795">
                  <c:v>2016-11-08</c:v>
                </c:pt>
                <c:pt idx="1796">
                  <c:v>2016-11-09</c:v>
                </c:pt>
                <c:pt idx="1797">
                  <c:v>2016-11-10</c:v>
                </c:pt>
                <c:pt idx="1798">
                  <c:v>2016-11-14</c:v>
                </c:pt>
                <c:pt idx="1799">
                  <c:v>2016-11-15</c:v>
                </c:pt>
                <c:pt idx="1800">
                  <c:v>2016-11-16</c:v>
                </c:pt>
                <c:pt idx="1801">
                  <c:v>2016-11-17</c:v>
                </c:pt>
                <c:pt idx="1802">
                  <c:v>2016-11-18</c:v>
                </c:pt>
                <c:pt idx="1803">
                  <c:v>2016-11-21</c:v>
                </c:pt>
                <c:pt idx="1804">
                  <c:v>2016-11-22</c:v>
                </c:pt>
                <c:pt idx="1805">
                  <c:v>2016-11-23</c:v>
                </c:pt>
                <c:pt idx="1806">
                  <c:v>2016-11-25</c:v>
                </c:pt>
                <c:pt idx="1807">
                  <c:v>2016-11-28</c:v>
                </c:pt>
                <c:pt idx="1808">
                  <c:v>2016-11-29</c:v>
                </c:pt>
                <c:pt idx="1809">
                  <c:v>2016-11-30</c:v>
                </c:pt>
                <c:pt idx="1810">
                  <c:v>2016-12-01</c:v>
                </c:pt>
                <c:pt idx="1811">
                  <c:v>2016-12-02</c:v>
                </c:pt>
                <c:pt idx="1812">
                  <c:v>2016-12-05</c:v>
                </c:pt>
                <c:pt idx="1813">
                  <c:v>2016-12-06</c:v>
                </c:pt>
                <c:pt idx="1814">
                  <c:v>2016-12-07</c:v>
                </c:pt>
                <c:pt idx="1815">
                  <c:v>2016-12-08</c:v>
                </c:pt>
                <c:pt idx="1816">
                  <c:v>2016-12-09</c:v>
                </c:pt>
                <c:pt idx="1817">
                  <c:v>2016-12-12</c:v>
                </c:pt>
                <c:pt idx="1818">
                  <c:v>2016-12-13</c:v>
                </c:pt>
                <c:pt idx="1819">
                  <c:v>2016-12-14</c:v>
                </c:pt>
                <c:pt idx="1820">
                  <c:v>2016-12-15</c:v>
                </c:pt>
                <c:pt idx="1821">
                  <c:v>2016-12-16</c:v>
                </c:pt>
                <c:pt idx="1822">
                  <c:v>2016-12-19</c:v>
                </c:pt>
                <c:pt idx="1823">
                  <c:v>2016-12-20</c:v>
                </c:pt>
                <c:pt idx="1824">
                  <c:v>2016-12-21</c:v>
                </c:pt>
                <c:pt idx="1825">
                  <c:v>2016-12-22</c:v>
                </c:pt>
                <c:pt idx="1826">
                  <c:v>2016-12-23</c:v>
                </c:pt>
                <c:pt idx="1827">
                  <c:v>2016-12-27</c:v>
                </c:pt>
                <c:pt idx="1828">
                  <c:v>2016-12-28</c:v>
                </c:pt>
                <c:pt idx="1829">
                  <c:v>2016-12-29</c:v>
                </c:pt>
                <c:pt idx="1830">
                  <c:v>2016-12-30</c:v>
                </c:pt>
                <c:pt idx="1831">
                  <c:v>2017-01-03</c:v>
                </c:pt>
                <c:pt idx="1832">
                  <c:v>2017-01-04</c:v>
                </c:pt>
                <c:pt idx="1833">
                  <c:v>2017-01-05</c:v>
                </c:pt>
                <c:pt idx="1834">
                  <c:v>2017-01-06</c:v>
                </c:pt>
                <c:pt idx="1835">
                  <c:v>2017-01-09</c:v>
                </c:pt>
                <c:pt idx="1836">
                  <c:v>2017-01-10</c:v>
                </c:pt>
                <c:pt idx="1837">
                  <c:v>2017-01-11</c:v>
                </c:pt>
                <c:pt idx="1838">
                  <c:v>2017-01-12</c:v>
                </c:pt>
                <c:pt idx="1839">
                  <c:v>2017-01-13</c:v>
                </c:pt>
                <c:pt idx="1840">
                  <c:v>2017-01-17</c:v>
                </c:pt>
                <c:pt idx="1841">
                  <c:v>2017-01-18</c:v>
                </c:pt>
                <c:pt idx="1842">
                  <c:v>2017-01-19</c:v>
                </c:pt>
                <c:pt idx="1843">
                  <c:v>2017-01-20</c:v>
                </c:pt>
                <c:pt idx="1844">
                  <c:v>2017-01-23</c:v>
                </c:pt>
                <c:pt idx="1845">
                  <c:v>2017-01-24</c:v>
                </c:pt>
                <c:pt idx="1846">
                  <c:v>2017-01-25</c:v>
                </c:pt>
                <c:pt idx="1847">
                  <c:v>2017-01-26</c:v>
                </c:pt>
                <c:pt idx="1848">
                  <c:v>2017-01-27</c:v>
                </c:pt>
                <c:pt idx="1849">
                  <c:v>2017-01-30</c:v>
                </c:pt>
                <c:pt idx="1850">
                  <c:v>2017-01-31</c:v>
                </c:pt>
                <c:pt idx="1851">
                  <c:v>2017-02-01</c:v>
                </c:pt>
                <c:pt idx="1852">
                  <c:v>2017-02-02</c:v>
                </c:pt>
                <c:pt idx="1853">
                  <c:v>2017-02-03</c:v>
                </c:pt>
                <c:pt idx="1854">
                  <c:v>2017-02-06</c:v>
                </c:pt>
                <c:pt idx="1855">
                  <c:v>2017-02-07</c:v>
                </c:pt>
                <c:pt idx="1856">
                  <c:v>2017-02-08</c:v>
                </c:pt>
                <c:pt idx="1857">
                  <c:v>2017-02-09</c:v>
                </c:pt>
                <c:pt idx="1858">
                  <c:v>2017-02-10</c:v>
                </c:pt>
                <c:pt idx="1859">
                  <c:v>2017-02-13</c:v>
                </c:pt>
                <c:pt idx="1860">
                  <c:v>2017-02-14</c:v>
                </c:pt>
                <c:pt idx="1861">
                  <c:v>2017-02-15</c:v>
                </c:pt>
                <c:pt idx="1862">
                  <c:v>2017-02-16</c:v>
                </c:pt>
                <c:pt idx="1863">
                  <c:v>2017-02-17</c:v>
                </c:pt>
                <c:pt idx="1864">
                  <c:v>2017-02-21</c:v>
                </c:pt>
                <c:pt idx="1865">
                  <c:v>2017-02-22</c:v>
                </c:pt>
                <c:pt idx="1866">
                  <c:v>2017-02-23</c:v>
                </c:pt>
                <c:pt idx="1867">
                  <c:v>2017-02-24</c:v>
                </c:pt>
                <c:pt idx="1868">
                  <c:v>2017-02-27</c:v>
                </c:pt>
                <c:pt idx="1869">
                  <c:v>2017-02-28</c:v>
                </c:pt>
                <c:pt idx="1870">
                  <c:v>2017-03-01</c:v>
                </c:pt>
                <c:pt idx="1871">
                  <c:v>2017-03-02</c:v>
                </c:pt>
                <c:pt idx="1872">
                  <c:v>2017-03-03</c:v>
                </c:pt>
                <c:pt idx="1873">
                  <c:v>2017-03-06</c:v>
                </c:pt>
                <c:pt idx="1874">
                  <c:v>2017-03-07</c:v>
                </c:pt>
                <c:pt idx="1875">
                  <c:v>2017-03-08</c:v>
                </c:pt>
                <c:pt idx="1876">
                  <c:v>2017-03-09</c:v>
                </c:pt>
                <c:pt idx="1877">
                  <c:v>2017-03-10</c:v>
                </c:pt>
                <c:pt idx="1878">
                  <c:v>2017-03-13</c:v>
                </c:pt>
                <c:pt idx="1879">
                  <c:v>2017-03-14</c:v>
                </c:pt>
                <c:pt idx="1880">
                  <c:v>2017-03-15</c:v>
                </c:pt>
                <c:pt idx="1881">
                  <c:v>2017-03-16</c:v>
                </c:pt>
                <c:pt idx="1882">
                  <c:v>2017-03-17</c:v>
                </c:pt>
                <c:pt idx="1883">
                  <c:v>2017-03-20</c:v>
                </c:pt>
                <c:pt idx="1884">
                  <c:v>2017-03-21</c:v>
                </c:pt>
                <c:pt idx="1885">
                  <c:v>2017-03-22</c:v>
                </c:pt>
                <c:pt idx="1886">
                  <c:v>2017-03-23</c:v>
                </c:pt>
                <c:pt idx="1887">
                  <c:v>2017-03-24</c:v>
                </c:pt>
                <c:pt idx="1888">
                  <c:v>2017-03-27</c:v>
                </c:pt>
                <c:pt idx="1889">
                  <c:v>2017-03-28</c:v>
                </c:pt>
                <c:pt idx="1890">
                  <c:v>2017-03-29</c:v>
                </c:pt>
                <c:pt idx="1891">
                  <c:v>2017-03-30</c:v>
                </c:pt>
                <c:pt idx="1892">
                  <c:v>2017-03-31</c:v>
                </c:pt>
                <c:pt idx="1893">
                  <c:v>2017-04-03</c:v>
                </c:pt>
                <c:pt idx="1894">
                  <c:v>2017-04-04</c:v>
                </c:pt>
                <c:pt idx="1895">
                  <c:v>2017-04-05</c:v>
                </c:pt>
                <c:pt idx="1896">
                  <c:v>2017-04-06</c:v>
                </c:pt>
                <c:pt idx="1897">
                  <c:v>2017-04-07</c:v>
                </c:pt>
                <c:pt idx="1898">
                  <c:v>2017-04-10</c:v>
                </c:pt>
                <c:pt idx="1899">
                  <c:v>2017-04-11</c:v>
                </c:pt>
                <c:pt idx="1900">
                  <c:v>2017-04-12</c:v>
                </c:pt>
                <c:pt idx="1901">
                  <c:v>2017-04-13</c:v>
                </c:pt>
                <c:pt idx="1902">
                  <c:v>2017-04-17</c:v>
                </c:pt>
                <c:pt idx="1903">
                  <c:v>2017-04-18</c:v>
                </c:pt>
                <c:pt idx="1904">
                  <c:v>2017-04-19</c:v>
                </c:pt>
                <c:pt idx="1905">
                  <c:v>2017-04-20</c:v>
                </c:pt>
                <c:pt idx="1906">
                  <c:v>2017-04-21</c:v>
                </c:pt>
                <c:pt idx="1907">
                  <c:v>2017-04-24</c:v>
                </c:pt>
                <c:pt idx="1908">
                  <c:v>2017-04-25</c:v>
                </c:pt>
                <c:pt idx="1909">
                  <c:v>2017-04-26</c:v>
                </c:pt>
                <c:pt idx="1910">
                  <c:v>2017-04-27</c:v>
                </c:pt>
                <c:pt idx="1911">
                  <c:v>2017-04-28</c:v>
                </c:pt>
                <c:pt idx="1912">
                  <c:v>2017-05-01</c:v>
                </c:pt>
                <c:pt idx="1913">
                  <c:v>2017-05-02</c:v>
                </c:pt>
                <c:pt idx="1914">
                  <c:v>2017-05-03</c:v>
                </c:pt>
                <c:pt idx="1915">
                  <c:v>2017-05-04</c:v>
                </c:pt>
                <c:pt idx="1916">
                  <c:v>2017-05-05</c:v>
                </c:pt>
                <c:pt idx="1917">
                  <c:v>2017-05-08</c:v>
                </c:pt>
                <c:pt idx="1918">
                  <c:v>2017-05-09</c:v>
                </c:pt>
                <c:pt idx="1919">
                  <c:v>2017-05-10</c:v>
                </c:pt>
                <c:pt idx="1920">
                  <c:v>2017-05-11</c:v>
                </c:pt>
                <c:pt idx="1921">
                  <c:v>2017-05-12</c:v>
                </c:pt>
                <c:pt idx="1922">
                  <c:v>2017-05-15</c:v>
                </c:pt>
                <c:pt idx="1923">
                  <c:v>2017-05-16</c:v>
                </c:pt>
                <c:pt idx="1924">
                  <c:v>2017-05-17</c:v>
                </c:pt>
                <c:pt idx="1925">
                  <c:v>2017-05-18</c:v>
                </c:pt>
                <c:pt idx="1926">
                  <c:v>2017-05-19</c:v>
                </c:pt>
                <c:pt idx="1927">
                  <c:v>2017-05-22</c:v>
                </c:pt>
                <c:pt idx="1928">
                  <c:v>2017-05-23</c:v>
                </c:pt>
                <c:pt idx="1929">
                  <c:v>2017-05-24</c:v>
                </c:pt>
                <c:pt idx="1930">
                  <c:v>2017-05-25</c:v>
                </c:pt>
                <c:pt idx="1931">
                  <c:v>2017-05-26</c:v>
                </c:pt>
                <c:pt idx="1932">
                  <c:v>2017-05-30</c:v>
                </c:pt>
                <c:pt idx="1933">
                  <c:v>2017-05-31</c:v>
                </c:pt>
                <c:pt idx="1934">
                  <c:v>2017-06-01</c:v>
                </c:pt>
                <c:pt idx="1935">
                  <c:v>2017-06-02</c:v>
                </c:pt>
                <c:pt idx="1936">
                  <c:v>2017-06-05</c:v>
                </c:pt>
                <c:pt idx="1937">
                  <c:v>2017-06-06</c:v>
                </c:pt>
                <c:pt idx="1938">
                  <c:v>2017-06-07</c:v>
                </c:pt>
                <c:pt idx="1939">
                  <c:v>2017-06-08</c:v>
                </c:pt>
                <c:pt idx="1940">
                  <c:v>2017-06-09</c:v>
                </c:pt>
                <c:pt idx="1941">
                  <c:v>2017-06-12</c:v>
                </c:pt>
                <c:pt idx="1942">
                  <c:v>2017-06-13</c:v>
                </c:pt>
                <c:pt idx="1943">
                  <c:v>2017-06-14</c:v>
                </c:pt>
                <c:pt idx="1944">
                  <c:v>2017-06-15</c:v>
                </c:pt>
                <c:pt idx="1945">
                  <c:v>2017-06-16</c:v>
                </c:pt>
                <c:pt idx="1946">
                  <c:v>2017-06-19</c:v>
                </c:pt>
                <c:pt idx="1947">
                  <c:v>2017-06-20</c:v>
                </c:pt>
                <c:pt idx="1948">
                  <c:v>2017-06-21</c:v>
                </c:pt>
              </c:strCache>
            </c:strRef>
          </c:cat>
          <c:val>
            <c:numRef>
              <c:f>'Time Series Query'!$O$5:$O$1953</c:f>
              <c:numCache>
                <c:formatCode>General</c:formatCode>
                <c:ptCount val="1949"/>
                <c:pt idx="0">
                  <c:v>135.90407149320001</c:v>
                </c:pt>
                <c:pt idx="1">
                  <c:v>135.48543183359999</c:v>
                </c:pt>
                <c:pt idx="2">
                  <c:v>135.78538313830001</c:v>
                </c:pt>
                <c:pt idx="3">
                  <c:v>136.17853548350001</c:v>
                </c:pt>
                <c:pt idx="4">
                  <c:v>135.69907433340001</c:v>
                </c:pt>
                <c:pt idx="5">
                  <c:v>134.96544450120001</c:v>
                </c:pt>
                <c:pt idx="6">
                  <c:v>136.57592199690001</c:v>
                </c:pt>
                <c:pt idx="7">
                  <c:v>134.4252837116</c:v>
                </c:pt>
                <c:pt idx="8">
                  <c:v>135.54109453390001</c:v>
                </c:pt>
                <c:pt idx="9">
                  <c:v>136.08017773629999</c:v>
                </c:pt>
                <c:pt idx="10">
                  <c:v>137.02786117380001</c:v>
                </c:pt>
                <c:pt idx="11">
                  <c:v>138.73127926199999</c:v>
                </c:pt>
                <c:pt idx="12">
                  <c:v>140.34375145620001</c:v>
                </c:pt>
                <c:pt idx="13">
                  <c:v>138.3526268796</c:v>
                </c:pt>
                <c:pt idx="14">
                  <c:v>137.70955029000001</c:v>
                </c:pt>
                <c:pt idx="15">
                  <c:v>135.9188825876</c:v>
                </c:pt>
                <c:pt idx="16">
                  <c:v>135.87502380750001</c:v>
                </c:pt>
                <c:pt idx="17">
                  <c:v>133.6293096556</c:v>
                </c:pt>
                <c:pt idx="18">
                  <c:v>131.400678097</c:v>
                </c:pt>
                <c:pt idx="19">
                  <c:v>130.68230252710001</c:v>
                </c:pt>
                <c:pt idx="20">
                  <c:v>130.19444363400001</c:v>
                </c:pt>
                <c:pt idx="21">
                  <c:v>131.9163395958</c:v>
                </c:pt>
                <c:pt idx="22">
                  <c:v>132.392867467</c:v>
                </c:pt>
                <c:pt idx="23">
                  <c:v>132.24761782350001</c:v>
                </c:pt>
                <c:pt idx="24">
                  <c:v>130.90246690399999</c:v>
                </c:pt>
                <c:pt idx="25">
                  <c:v>131.63971564799999</c:v>
                </c:pt>
                <c:pt idx="26">
                  <c:v>131.75751902740001</c:v>
                </c:pt>
                <c:pt idx="27">
                  <c:v>130.34258631419999</c:v>
                </c:pt>
                <c:pt idx="28">
                  <c:v>129.52731534340001</c:v>
                </c:pt>
                <c:pt idx="29">
                  <c:v>133.2399382035</c:v>
                </c:pt>
                <c:pt idx="30">
                  <c:v>131.65836025499999</c:v>
                </c:pt>
                <c:pt idx="31">
                  <c:v>133.90611773149999</c:v>
                </c:pt>
                <c:pt idx="32">
                  <c:v>135.1845797238</c:v>
                </c:pt>
                <c:pt idx="33">
                  <c:v>133.88948081250001</c:v>
                </c:pt>
                <c:pt idx="34">
                  <c:v>133.46223198620001</c:v>
                </c:pt>
                <c:pt idx="35">
                  <c:v>132.42099631549999</c:v>
                </c:pt>
                <c:pt idx="36">
                  <c:v>134.47641779310001</c:v>
                </c:pt>
                <c:pt idx="37">
                  <c:v>134.51363272</c:v>
                </c:pt>
                <c:pt idx="38">
                  <c:v>136.19373485849999</c:v>
                </c:pt>
                <c:pt idx="39">
                  <c:v>137.97871727840001</c:v>
                </c:pt>
                <c:pt idx="40">
                  <c:v>136.7714546654</c:v>
                </c:pt>
                <c:pt idx="41">
                  <c:v>135.82770765870001</c:v>
                </c:pt>
                <c:pt idx="42">
                  <c:v>137.1278849967</c:v>
                </c:pt>
                <c:pt idx="43">
                  <c:v>135.12380623179999</c:v>
                </c:pt>
                <c:pt idx="44">
                  <c:v>135.5248546848</c:v>
                </c:pt>
                <c:pt idx="45">
                  <c:v>135.16785728459999</c:v>
                </c:pt>
                <c:pt idx="46">
                  <c:v>136.90759839699999</c:v>
                </c:pt>
                <c:pt idx="47">
                  <c:v>136.4622737068</c:v>
                </c:pt>
                <c:pt idx="48">
                  <c:v>133.89425601510001</c:v>
                </c:pt>
                <c:pt idx="49">
                  <c:v>131.9753618469</c:v>
                </c:pt>
                <c:pt idx="50">
                  <c:v>130.57250474969999</c:v>
                </c:pt>
                <c:pt idx="51">
                  <c:v>129.99402819060001</c:v>
                </c:pt>
                <c:pt idx="52">
                  <c:v>131.60087152200001</c:v>
                </c:pt>
                <c:pt idx="53">
                  <c:v>130.6080296172</c:v>
                </c:pt>
                <c:pt idx="54">
                  <c:v>130.30996340159999</c:v>
                </c:pt>
                <c:pt idx="55">
                  <c:v>130.29509249349999</c:v>
                </c:pt>
                <c:pt idx="56">
                  <c:v>128.86369306020001</c:v>
                </c:pt>
                <c:pt idx="57">
                  <c:v>129.22925103630001</c:v>
                </c:pt>
                <c:pt idx="58">
                  <c:v>130.15769227499999</c:v>
                </c:pt>
                <c:pt idx="59">
                  <c:v>128.45060568029999</c:v>
                </c:pt>
                <c:pt idx="60">
                  <c:v>128.83428325919999</c:v>
                </c:pt>
                <c:pt idx="61">
                  <c:v>130.32526809960001</c:v>
                </c:pt>
                <c:pt idx="62">
                  <c:v>130.42151880430001</c:v>
                </c:pt>
                <c:pt idx="63">
                  <c:v>132.0827220258</c:v>
                </c:pt>
                <c:pt idx="64">
                  <c:v>132.60733432200001</c:v>
                </c:pt>
                <c:pt idx="65">
                  <c:v>134.9564120352</c:v>
                </c:pt>
                <c:pt idx="66">
                  <c:v>136.064741274</c:v>
                </c:pt>
                <c:pt idx="67">
                  <c:v>133.81249943750001</c:v>
                </c:pt>
                <c:pt idx="68">
                  <c:v>132.08994445920001</c:v>
                </c:pt>
                <c:pt idx="69">
                  <c:v>132.70211722880001</c:v>
                </c:pt>
                <c:pt idx="70">
                  <c:v>133.9762397616</c:v>
                </c:pt>
                <c:pt idx="71">
                  <c:v>135.1938766255</c:v>
                </c:pt>
                <c:pt idx="72">
                  <c:v>135.3360790502</c:v>
                </c:pt>
                <c:pt idx="73">
                  <c:v>137.69661769819999</c:v>
                </c:pt>
                <c:pt idx="74">
                  <c:v>136.99825526519999</c:v>
                </c:pt>
                <c:pt idx="75">
                  <c:v>137.5877806366</c:v>
                </c:pt>
                <c:pt idx="76">
                  <c:v>137.973107349</c:v>
                </c:pt>
                <c:pt idx="77">
                  <c:v>141.1636759038</c:v>
                </c:pt>
                <c:pt idx="78">
                  <c:v>141.41404356000001</c:v>
                </c:pt>
                <c:pt idx="79">
                  <c:v>139.05608562910001</c:v>
                </c:pt>
                <c:pt idx="80">
                  <c:v>139.42448712480001</c:v>
                </c:pt>
                <c:pt idx="81">
                  <c:v>139.741611482</c:v>
                </c:pt>
                <c:pt idx="82">
                  <c:v>137.85307635999999</c:v>
                </c:pt>
                <c:pt idx="83">
                  <c:v>135.06685262560001</c:v>
                </c:pt>
                <c:pt idx="84">
                  <c:v>136.21444180750001</c:v>
                </c:pt>
                <c:pt idx="85">
                  <c:v>136.31393955659999</c:v>
                </c:pt>
                <c:pt idx="86">
                  <c:v>134.4272295051</c:v>
                </c:pt>
                <c:pt idx="87">
                  <c:v>135.1834372555</c:v>
                </c:pt>
                <c:pt idx="88">
                  <c:v>134.65600061679999</c:v>
                </c:pt>
                <c:pt idx="89">
                  <c:v>132.72601206600001</c:v>
                </c:pt>
                <c:pt idx="90">
                  <c:v>131.4612882765</c:v>
                </c:pt>
                <c:pt idx="91">
                  <c:v>130.82720508540001</c:v>
                </c:pt>
                <c:pt idx="92">
                  <c:v>133.160119995</c:v>
                </c:pt>
                <c:pt idx="93">
                  <c:v>133.84774411519999</c:v>
                </c:pt>
                <c:pt idx="94">
                  <c:v>133.99106305550001</c:v>
                </c:pt>
                <c:pt idx="95">
                  <c:v>134.91510991199999</c:v>
                </c:pt>
                <c:pt idx="96">
                  <c:v>133.91835022800001</c:v>
                </c:pt>
                <c:pt idx="97">
                  <c:v>133.27951039679999</c:v>
                </c:pt>
                <c:pt idx="98">
                  <c:v>133.67538773609999</c:v>
                </c:pt>
                <c:pt idx="99">
                  <c:v>133.85884509600001</c:v>
                </c:pt>
                <c:pt idx="100">
                  <c:v>131.8978747944</c:v>
                </c:pt>
                <c:pt idx="101">
                  <c:v>130.99018291199999</c:v>
                </c:pt>
                <c:pt idx="102">
                  <c:v>131.1429368403</c:v>
                </c:pt>
                <c:pt idx="103">
                  <c:v>129.53956940559999</c:v>
                </c:pt>
                <c:pt idx="104">
                  <c:v>127.802348937</c:v>
                </c:pt>
                <c:pt idx="105">
                  <c:v>126.34125581239999</c:v>
                </c:pt>
                <c:pt idx="106">
                  <c:v>127.29958471320001</c:v>
                </c:pt>
                <c:pt idx="107">
                  <c:v>126.39866205520001</c:v>
                </c:pt>
                <c:pt idx="108">
                  <c:v>125.714753036</c:v>
                </c:pt>
                <c:pt idx="109">
                  <c:v>125.8949536418</c:v>
                </c:pt>
                <c:pt idx="110">
                  <c:v>127.81917439199999</c:v>
                </c:pt>
                <c:pt idx="111">
                  <c:v>128.39558047349999</c:v>
                </c:pt>
                <c:pt idx="112">
                  <c:v>126.5446836654</c:v>
                </c:pt>
                <c:pt idx="113">
                  <c:v>124.4255001268</c:v>
                </c:pt>
                <c:pt idx="114">
                  <c:v>123.4043637554</c:v>
                </c:pt>
                <c:pt idx="115">
                  <c:v>123.1431196576</c:v>
                </c:pt>
                <c:pt idx="116">
                  <c:v>123.0321944148</c:v>
                </c:pt>
                <c:pt idx="117">
                  <c:v>122.1281057556</c:v>
                </c:pt>
                <c:pt idx="118">
                  <c:v>120.1859202552</c:v>
                </c:pt>
                <c:pt idx="119">
                  <c:v>120.021062667</c:v>
                </c:pt>
                <c:pt idx="120">
                  <c:v>120.278247736</c:v>
                </c:pt>
                <c:pt idx="121">
                  <c:v>120.29936550719999</c:v>
                </c:pt>
                <c:pt idx="122">
                  <c:v>120.6782082066</c:v>
                </c:pt>
                <c:pt idx="123">
                  <c:v>120.7595502584</c:v>
                </c:pt>
                <c:pt idx="124">
                  <c:v>120.40465998000001</c:v>
                </c:pt>
                <c:pt idx="125">
                  <c:v>120.59190359999999</c:v>
                </c:pt>
                <c:pt idx="126">
                  <c:v>118.64003024980001</c:v>
                </c:pt>
                <c:pt idx="127">
                  <c:v>118.5566315052</c:v>
                </c:pt>
                <c:pt idx="128">
                  <c:v>118.0935949863</c:v>
                </c:pt>
                <c:pt idx="129">
                  <c:v>116.7200299113</c:v>
                </c:pt>
                <c:pt idx="130">
                  <c:v>116.294662008</c:v>
                </c:pt>
                <c:pt idx="131">
                  <c:v>116.60004904199999</c:v>
                </c:pt>
                <c:pt idx="132">
                  <c:v>115.8052506537</c:v>
                </c:pt>
                <c:pt idx="133">
                  <c:v>115.38218343219999</c:v>
                </c:pt>
                <c:pt idx="134">
                  <c:v>113.9404452837</c:v>
                </c:pt>
                <c:pt idx="135">
                  <c:v>113.00005454399999</c:v>
                </c:pt>
                <c:pt idx="136">
                  <c:v>113.8414914411</c:v>
                </c:pt>
                <c:pt idx="137">
                  <c:v>114.69936462850001</c:v>
                </c:pt>
                <c:pt idx="138">
                  <c:v>114.4566857775</c:v>
                </c:pt>
                <c:pt idx="139">
                  <c:v>115.9923767968</c:v>
                </c:pt>
                <c:pt idx="140">
                  <c:v>117.67120970400001</c:v>
                </c:pt>
                <c:pt idx="141">
                  <c:v>116.3174631525</c:v>
                </c:pt>
                <c:pt idx="142">
                  <c:v>114.37746129200001</c:v>
                </c:pt>
                <c:pt idx="143">
                  <c:v>114.6336495868</c:v>
                </c:pt>
                <c:pt idx="144">
                  <c:v>112.97926354080001</c:v>
                </c:pt>
                <c:pt idx="145">
                  <c:v>112.5440615289</c:v>
                </c:pt>
                <c:pt idx="146">
                  <c:v>113.95190197319999</c:v>
                </c:pt>
                <c:pt idx="147">
                  <c:v>113.839235139</c:v>
                </c:pt>
                <c:pt idx="148">
                  <c:v>112.47683668800001</c:v>
                </c:pt>
                <c:pt idx="149">
                  <c:v>113.07356204440001</c:v>
                </c:pt>
                <c:pt idx="150">
                  <c:v>115.0514903351</c:v>
                </c:pt>
                <c:pt idx="151">
                  <c:v>114.606911903</c:v>
                </c:pt>
                <c:pt idx="152">
                  <c:v>114.7436621856</c:v>
                </c:pt>
                <c:pt idx="153">
                  <c:v>114.7388435144</c:v>
                </c:pt>
                <c:pt idx="154">
                  <c:v>113.64966803</c:v>
                </c:pt>
                <c:pt idx="155">
                  <c:v>112.74172000750001</c:v>
                </c:pt>
                <c:pt idx="156">
                  <c:v>111.6093563128</c:v>
                </c:pt>
                <c:pt idx="157">
                  <c:v>111.93926551920001</c:v>
                </c:pt>
                <c:pt idx="158">
                  <c:v>113.049064168</c:v>
                </c:pt>
                <c:pt idx="159">
                  <c:v>114.3824579172</c:v>
                </c:pt>
                <c:pt idx="160">
                  <c:v>115.2564919556</c:v>
                </c:pt>
                <c:pt idx="161">
                  <c:v>116.5895643862</c:v>
                </c:pt>
                <c:pt idx="162">
                  <c:v>116.871935392</c:v>
                </c:pt>
                <c:pt idx="163">
                  <c:v>120.38280528430001</c:v>
                </c:pt>
                <c:pt idx="164">
                  <c:v>119.33018892059999</c:v>
                </c:pt>
                <c:pt idx="165">
                  <c:v>117.6487570986</c:v>
                </c:pt>
                <c:pt idx="166">
                  <c:v>121.6806126756</c:v>
                </c:pt>
                <c:pt idx="167">
                  <c:v>122.2777261056</c:v>
                </c:pt>
                <c:pt idx="168">
                  <c:v>127.7914546992</c:v>
                </c:pt>
                <c:pt idx="169">
                  <c:v>130.78109178220001</c:v>
                </c:pt>
                <c:pt idx="170">
                  <c:v>135.1389310907</c:v>
                </c:pt>
                <c:pt idx="171">
                  <c:v>128.39610834699999</c:v>
                </c:pt>
                <c:pt idx="172">
                  <c:v>126.5480456681</c:v>
                </c:pt>
                <c:pt idx="173">
                  <c:v>123.9107517309</c:v>
                </c:pt>
                <c:pt idx="174">
                  <c:v>122.8152032288</c:v>
                </c:pt>
                <c:pt idx="175">
                  <c:v>121.45146607229999</c:v>
                </c:pt>
                <c:pt idx="176">
                  <c:v>124.9434310366</c:v>
                </c:pt>
                <c:pt idx="177">
                  <c:v>124.7955645376</c:v>
                </c:pt>
                <c:pt idx="178">
                  <c:v>125.3968611408</c:v>
                </c:pt>
                <c:pt idx="179">
                  <c:v>126.30662489159999</c:v>
                </c:pt>
                <c:pt idx="180">
                  <c:v>127.85742434639999</c:v>
                </c:pt>
                <c:pt idx="181">
                  <c:v>125.2707629403</c:v>
                </c:pt>
                <c:pt idx="182">
                  <c:v>122.8842414845</c:v>
                </c:pt>
                <c:pt idx="183">
                  <c:v>123.489972353</c:v>
                </c:pt>
                <c:pt idx="184">
                  <c:v>121.8087887856</c:v>
                </c:pt>
                <c:pt idx="185">
                  <c:v>121.26440771670001</c:v>
                </c:pt>
                <c:pt idx="186">
                  <c:v>121.1490442644</c:v>
                </c:pt>
                <c:pt idx="187">
                  <c:v>121.514353056</c:v>
                </c:pt>
                <c:pt idx="188">
                  <c:v>120.5418928608</c:v>
                </c:pt>
                <c:pt idx="189">
                  <c:v>120.0092730468</c:v>
                </c:pt>
                <c:pt idx="190">
                  <c:v>121.397447094</c:v>
                </c:pt>
                <c:pt idx="191">
                  <c:v>121.70462185</c:v>
                </c:pt>
                <c:pt idx="192">
                  <c:v>123.0273249127</c:v>
                </c:pt>
                <c:pt idx="193">
                  <c:v>121.0609212156</c:v>
                </c:pt>
                <c:pt idx="194">
                  <c:v>120.3836805183</c:v>
                </c:pt>
                <c:pt idx="195">
                  <c:v>119.989711314</c:v>
                </c:pt>
                <c:pt idx="196">
                  <c:v>119.20457856020001</c:v>
                </c:pt>
                <c:pt idx="197">
                  <c:v>118.6966002618</c:v>
                </c:pt>
                <c:pt idx="198">
                  <c:v>118.076450861</c:v>
                </c:pt>
                <c:pt idx="199">
                  <c:v>117.9512752614</c:v>
                </c:pt>
                <c:pt idx="200">
                  <c:v>117.9889785126</c:v>
                </c:pt>
                <c:pt idx="201">
                  <c:v>117.38060844899999</c:v>
                </c:pt>
                <c:pt idx="202">
                  <c:v>117.531438554</c:v>
                </c:pt>
                <c:pt idx="203">
                  <c:v>115.77227236669999</c:v>
                </c:pt>
                <c:pt idx="204">
                  <c:v>115.9609883584</c:v>
                </c:pt>
                <c:pt idx="205">
                  <c:v>114.504123552</c:v>
                </c:pt>
                <c:pt idx="206">
                  <c:v>112.2733446586</c:v>
                </c:pt>
                <c:pt idx="207">
                  <c:v>112.0826893088</c:v>
                </c:pt>
                <c:pt idx="208">
                  <c:v>111.473453638</c:v>
                </c:pt>
                <c:pt idx="209">
                  <c:v>111.0579487391</c:v>
                </c:pt>
                <c:pt idx="210">
                  <c:v>109.0055029406</c:v>
                </c:pt>
                <c:pt idx="211">
                  <c:v>107.85679629960001</c:v>
                </c:pt>
                <c:pt idx="212">
                  <c:v>107.04968914769999</c:v>
                </c:pt>
                <c:pt idx="213">
                  <c:v>107.8295367555</c:v>
                </c:pt>
                <c:pt idx="214">
                  <c:v>107.2634567365</c:v>
                </c:pt>
                <c:pt idx="215">
                  <c:v>106.5840923657</c:v>
                </c:pt>
                <c:pt idx="216">
                  <c:v>106.9708489472</c:v>
                </c:pt>
                <c:pt idx="217">
                  <c:v>106.57517367139999</c:v>
                </c:pt>
                <c:pt idx="218">
                  <c:v>106.3286873917</c:v>
                </c:pt>
                <c:pt idx="219">
                  <c:v>105.0246634059</c:v>
                </c:pt>
                <c:pt idx="220">
                  <c:v>105.11212319720001</c:v>
                </c:pt>
                <c:pt idx="221">
                  <c:v>104.6399452725</c:v>
                </c:pt>
                <c:pt idx="222">
                  <c:v>105.11951482800001</c:v>
                </c:pt>
                <c:pt idx="223">
                  <c:v>104.6233016994</c:v>
                </c:pt>
                <c:pt idx="224">
                  <c:v>102.9043271285</c:v>
                </c:pt>
                <c:pt idx="225">
                  <c:v>101.94378739290001</c:v>
                </c:pt>
                <c:pt idx="226">
                  <c:v>102.9580305201</c:v>
                </c:pt>
                <c:pt idx="227">
                  <c:v>101.3579714056</c:v>
                </c:pt>
                <c:pt idx="228">
                  <c:v>101.87283684489999</c:v>
                </c:pt>
                <c:pt idx="229">
                  <c:v>101.6510458212</c:v>
                </c:pt>
                <c:pt idx="230">
                  <c:v>102.351160322</c:v>
                </c:pt>
                <c:pt idx="231">
                  <c:v>102.3522288775</c:v>
                </c:pt>
                <c:pt idx="232">
                  <c:v>101.92371314739999</c:v>
                </c:pt>
                <c:pt idx="233">
                  <c:v>100.5078462036</c:v>
                </c:pt>
                <c:pt idx="234">
                  <c:v>98.652172642400004</c:v>
                </c:pt>
                <c:pt idx="235">
                  <c:v>98.387590515499994</c:v>
                </c:pt>
                <c:pt idx="236">
                  <c:v>95.814124249499997</c:v>
                </c:pt>
                <c:pt idx="237">
                  <c:v>93.548678336999998</c:v>
                </c:pt>
                <c:pt idx="238">
                  <c:v>94.405671629400004</c:v>
                </c:pt>
                <c:pt idx="239">
                  <c:v>96.553722628599999</c:v>
                </c:pt>
                <c:pt idx="240">
                  <c:v>98.624010796500002</c:v>
                </c:pt>
                <c:pt idx="241">
                  <c:v>96.284495538000002</c:v>
                </c:pt>
                <c:pt idx="242">
                  <c:v>94.7933094614</c:v>
                </c:pt>
                <c:pt idx="243">
                  <c:v>94.846121023500004</c:v>
                </c:pt>
                <c:pt idx="244">
                  <c:v>94.855595027999996</c:v>
                </c:pt>
                <c:pt idx="245">
                  <c:v>95.127740062000001</c:v>
                </c:pt>
                <c:pt idx="246">
                  <c:v>94.422977431000007</c:v>
                </c:pt>
                <c:pt idx="247">
                  <c:v>94.564109891399994</c:v>
                </c:pt>
                <c:pt idx="248">
                  <c:v>95.980601736400004</c:v>
                </c:pt>
                <c:pt idx="249">
                  <c:v>94.790492814700002</c:v>
                </c:pt>
                <c:pt idx="250">
                  <c:v>96.774491339999997</c:v>
                </c:pt>
                <c:pt idx="251">
                  <c:v>96.656304786299998</c:v>
                </c:pt>
                <c:pt idx="252">
                  <c:v>99.060754384000006</c:v>
                </c:pt>
                <c:pt idx="253">
                  <c:v>98.049209725799997</c:v>
                </c:pt>
                <c:pt idx="254">
                  <c:v>96.301624479599994</c:v>
                </c:pt>
                <c:pt idx="255">
                  <c:v>97.584811172299993</c:v>
                </c:pt>
                <c:pt idx="256">
                  <c:v>98.988124937999999</c:v>
                </c:pt>
                <c:pt idx="257">
                  <c:v>100.5364244157</c:v>
                </c:pt>
                <c:pt idx="258">
                  <c:v>101.9632592008</c:v>
                </c:pt>
                <c:pt idx="259">
                  <c:v>101.4262170186</c:v>
                </c:pt>
                <c:pt idx="260">
                  <c:v>101.13208894900001</c:v>
                </c:pt>
                <c:pt idx="261">
                  <c:v>102.50992677639999</c:v>
                </c:pt>
                <c:pt idx="262">
                  <c:v>103.8931856562</c:v>
                </c:pt>
                <c:pt idx="263">
                  <c:v>103.5792994694</c:v>
                </c:pt>
                <c:pt idx="264">
                  <c:v>104.8063599048</c:v>
                </c:pt>
                <c:pt idx="265">
                  <c:v>103.726569716</c:v>
                </c:pt>
                <c:pt idx="266">
                  <c:v>102.9106413713</c:v>
                </c:pt>
                <c:pt idx="267">
                  <c:v>104.1993947962</c:v>
                </c:pt>
                <c:pt idx="268">
                  <c:v>105.0962956291</c:v>
                </c:pt>
                <c:pt idx="269">
                  <c:v>106.07228007480001</c:v>
                </c:pt>
                <c:pt idx="270">
                  <c:v>106.1935523688</c:v>
                </c:pt>
                <c:pt idx="271">
                  <c:v>107.603436933</c:v>
                </c:pt>
                <c:pt idx="272">
                  <c:v>106.12855301880001</c:v>
                </c:pt>
                <c:pt idx="273">
                  <c:v>104.6629081112</c:v>
                </c:pt>
                <c:pt idx="274">
                  <c:v>104.96809418319999</c:v>
                </c:pt>
                <c:pt idx="275">
                  <c:v>104.32656394439999</c:v>
                </c:pt>
                <c:pt idx="276">
                  <c:v>101.3846644935</c:v>
                </c:pt>
                <c:pt idx="277">
                  <c:v>100.64019328160001</c:v>
                </c:pt>
                <c:pt idx="278">
                  <c:v>97.720606630700004</c:v>
                </c:pt>
                <c:pt idx="279">
                  <c:v>96.794796414399997</c:v>
                </c:pt>
                <c:pt idx="280">
                  <c:v>94.913155332599999</c:v>
                </c:pt>
                <c:pt idx="281">
                  <c:v>96.331315504000003</c:v>
                </c:pt>
                <c:pt idx="282">
                  <c:v>95.769141693500003</c:v>
                </c:pt>
                <c:pt idx="283">
                  <c:v>94.9897649344</c:v>
                </c:pt>
                <c:pt idx="284">
                  <c:v>94.399526776200005</c:v>
                </c:pt>
                <c:pt idx="285">
                  <c:v>94.142120774399999</c:v>
                </c:pt>
                <c:pt idx="286">
                  <c:v>95.806294764300006</c:v>
                </c:pt>
                <c:pt idx="287">
                  <c:v>97.719881750400006</c:v>
                </c:pt>
                <c:pt idx="288">
                  <c:v>96.9631035588</c:v>
                </c:pt>
                <c:pt idx="289">
                  <c:v>98.026898817100005</c:v>
                </c:pt>
                <c:pt idx="290">
                  <c:v>98.646174126600002</c:v>
                </c:pt>
                <c:pt idx="291">
                  <c:v>99.021619157999993</c:v>
                </c:pt>
                <c:pt idx="292">
                  <c:v>98.838320654399993</c:v>
                </c:pt>
                <c:pt idx="293">
                  <c:v>99.967334399999999</c:v>
                </c:pt>
                <c:pt idx="294">
                  <c:v>100.28788563000001</c:v>
                </c:pt>
                <c:pt idx="295">
                  <c:v>98.739617112999994</c:v>
                </c:pt>
                <c:pt idx="296">
                  <c:v>97.979986867500003</c:v>
                </c:pt>
                <c:pt idx="297">
                  <c:v>98.888401634000004</c:v>
                </c:pt>
                <c:pt idx="298">
                  <c:v>99.162424154999997</c:v>
                </c:pt>
                <c:pt idx="299">
                  <c:v>100.9289895796</c:v>
                </c:pt>
                <c:pt idx="300">
                  <c:v>101.22626220799999</c:v>
                </c:pt>
                <c:pt idx="301">
                  <c:v>102.66347575109999</c:v>
                </c:pt>
                <c:pt idx="302">
                  <c:v>105.8783530011</c:v>
                </c:pt>
                <c:pt idx="303">
                  <c:v>105.57154911719999</c:v>
                </c:pt>
                <c:pt idx="304">
                  <c:v>105.334092864</c:v>
                </c:pt>
                <c:pt idx="305">
                  <c:v>107.7208702194</c:v>
                </c:pt>
                <c:pt idx="306">
                  <c:v>107.3086703794</c:v>
                </c:pt>
                <c:pt idx="307">
                  <c:v>106.20952391039999</c:v>
                </c:pt>
                <c:pt idx="308">
                  <c:v>106.333128057</c:v>
                </c:pt>
                <c:pt idx="309">
                  <c:v>108.5251240538</c:v>
                </c:pt>
                <c:pt idx="310">
                  <c:v>108.68957505</c:v>
                </c:pt>
                <c:pt idx="311">
                  <c:v>108.826049349</c:v>
                </c:pt>
                <c:pt idx="312">
                  <c:v>110.1039991224</c:v>
                </c:pt>
                <c:pt idx="313">
                  <c:v>112.5159370412</c:v>
                </c:pt>
                <c:pt idx="314">
                  <c:v>112.79940887879999</c:v>
                </c:pt>
                <c:pt idx="315">
                  <c:v>112.220981628</c:v>
                </c:pt>
                <c:pt idx="316">
                  <c:v>112.9415993755</c:v>
                </c:pt>
                <c:pt idx="317">
                  <c:v>117.46103927910001</c:v>
                </c:pt>
                <c:pt idx="318">
                  <c:v>117.60089427680001</c:v>
                </c:pt>
                <c:pt idx="319">
                  <c:v>117.0361170443</c:v>
                </c:pt>
                <c:pt idx="320">
                  <c:v>118.867487146</c:v>
                </c:pt>
                <c:pt idx="321">
                  <c:v>118.06988032</c:v>
                </c:pt>
                <c:pt idx="322">
                  <c:v>120.2842615175</c:v>
                </c:pt>
                <c:pt idx="323">
                  <c:v>123.46234301760001</c:v>
                </c:pt>
                <c:pt idx="324">
                  <c:v>121.56140225039999</c:v>
                </c:pt>
                <c:pt idx="325">
                  <c:v>118.92940458699999</c:v>
                </c:pt>
                <c:pt idx="326">
                  <c:v>117.7475510016</c:v>
                </c:pt>
                <c:pt idx="327">
                  <c:v>116.33637572550001</c:v>
                </c:pt>
                <c:pt idx="328">
                  <c:v>116.27418253880001</c:v>
                </c:pt>
                <c:pt idx="329">
                  <c:v>118.063809226</c:v>
                </c:pt>
                <c:pt idx="330">
                  <c:v>118.1548389384</c:v>
                </c:pt>
                <c:pt idx="331">
                  <c:v>119.54070851269999</c:v>
                </c:pt>
                <c:pt idx="332">
                  <c:v>118.8415858788</c:v>
                </c:pt>
                <c:pt idx="333">
                  <c:v>119.36517243439999</c:v>
                </c:pt>
                <c:pt idx="334">
                  <c:v>119.37980655920001</c:v>
                </c:pt>
                <c:pt idx="335">
                  <c:v>117.744321261</c:v>
                </c:pt>
                <c:pt idx="336">
                  <c:v>115.26772787279999</c:v>
                </c:pt>
                <c:pt idx="337">
                  <c:v>117.6546017088</c:v>
                </c:pt>
                <c:pt idx="338">
                  <c:v>117.3983681664</c:v>
                </c:pt>
                <c:pt idx="339">
                  <c:v>114.9463286908</c:v>
                </c:pt>
                <c:pt idx="340">
                  <c:v>114.7113532755</c:v>
                </c:pt>
                <c:pt idx="341">
                  <c:v>115.1603990775</c:v>
                </c:pt>
                <c:pt idx="342">
                  <c:v>114.80984992250001</c:v>
                </c:pt>
                <c:pt idx="343">
                  <c:v>115.9795286316</c:v>
                </c:pt>
                <c:pt idx="344">
                  <c:v>117.03527353</c:v>
                </c:pt>
                <c:pt idx="345">
                  <c:v>117.6744072294</c:v>
                </c:pt>
                <c:pt idx="346">
                  <c:v>117.62649297359999</c:v>
                </c:pt>
                <c:pt idx="347">
                  <c:v>117.1930974734</c:v>
                </c:pt>
                <c:pt idx="348">
                  <c:v>117.3371834064</c:v>
                </c:pt>
                <c:pt idx="349">
                  <c:v>116.9586535442</c:v>
                </c:pt>
                <c:pt idx="350">
                  <c:v>116.4103332678</c:v>
                </c:pt>
                <c:pt idx="351">
                  <c:v>117.3940911503</c:v>
                </c:pt>
                <c:pt idx="352">
                  <c:v>116.3722973437</c:v>
                </c:pt>
                <c:pt idx="353">
                  <c:v>117.15312462</c:v>
                </c:pt>
                <c:pt idx="354">
                  <c:v>118.2740801576</c:v>
                </c:pt>
                <c:pt idx="355">
                  <c:v>119.102545836</c:v>
                </c:pt>
                <c:pt idx="356">
                  <c:v>119.43752788720001</c:v>
                </c:pt>
                <c:pt idx="357">
                  <c:v>119.42316724</c:v>
                </c:pt>
                <c:pt idx="358">
                  <c:v>120.5119743676</c:v>
                </c:pt>
                <c:pt idx="359">
                  <c:v>120.34013936540001</c:v>
                </c:pt>
                <c:pt idx="360">
                  <c:v>120.36538438140001</c:v>
                </c:pt>
                <c:pt idx="361">
                  <c:v>118.4811594608</c:v>
                </c:pt>
                <c:pt idx="362">
                  <c:v>117.7307799822</c:v>
                </c:pt>
                <c:pt idx="363">
                  <c:v>115.3157228262</c:v>
                </c:pt>
                <c:pt idx="364">
                  <c:v>114.5028729096</c:v>
                </c:pt>
                <c:pt idx="365">
                  <c:v>114.0210796282</c:v>
                </c:pt>
                <c:pt idx="366">
                  <c:v>115.2008522858</c:v>
                </c:pt>
                <c:pt idx="367">
                  <c:v>115.17262104629999</c:v>
                </c:pt>
                <c:pt idx="368">
                  <c:v>115.97153807799999</c:v>
                </c:pt>
                <c:pt idx="369">
                  <c:v>116.2785361192</c:v>
                </c:pt>
                <c:pt idx="370">
                  <c:v>117.00492505699999</c:v>
                </c:pt>
                <c:pt idx="371">
                  <c:v>116.9971320498</c:v>
                </c:pt>
                <c:pt idx="372">
                  <c:v>114.8960866365</c:v>
                </c:pt>
                <c:pt idx="373">
                  <c:v>114.6059375431</c:v>
                </c:pt>
                <c:pt idx="374">
                  <c:v>114.4269310932</c:v>
                </c:pt>
                <c:pt idx="375">
                  <c:v>114.61990726889999</c:v>
                </c:pt>
                <c:pt idx="376">
                  <c:v>115.464842265</c:v>
                </c:pt>
                <c:pt idx="377">
                  <c:v>114.20188688</c:v>
                </c:pt>
                <c:pt idx="378">
                  <c:v>114.3288362805</c:v>
                </c:pt>
                <c:pt idx="379">
                  <c:v>115.6217998516</c:v>
                </c:pt>
                <c:pt idx="380">
                  <c:v>114.69551238610001</c:v>
                </c:pt>
                <c:pt idx="381">
                  <c:v>114.69401494829999</c:v>
                </c:pt>
                <c:pt idx="382">
                  <c:v>114.4471606047</c:v>
                </c:pt>
                <c:pt idx="383">
                  <c:v>114.7914437906</c:v>
                </c:pt>
                <c:pt idx="384">
                  <c:v>116.2575990114</c:v>
                </c:pt>
                <c:pt idx="385">
                  <c:v>117.6074213815</c:v>
                </c:pt>
                <c:pt idx="386">
                  <c:v>116.73115857090001</c:v>
                </c:pt>
                <c:pt idx="387">
                  <c:v>115.9834409461</c:v>
                </c:pt>
                <c:pt idx="388">
                  <c:v>115.516384956</c:v>
                </c:pt>
                <c:pt idx="389">
                  <c:v>114.7602238146</c:v>
                </c:pt>
                <c:pt idx="390">
                  <c:v>114.7634408967</c:v>
                </c:pt>
                <c:pt idx="391">
                  <c:v>114.265866393</c:v>
                </c:pt>
                <c:pt idx="392">
                  <c:v>115.4148234904</c:v>
                </c:pt>
                <c:pt idx="393">
                  <c:v>115.66016141750001</c:v>
                </c:pt>
                <c:pt idx="394">
                  <c:v>115.6721144362</c:v>
                </c:pt>
                <c:pt idx="395">
                  <c:v>115.5788341194</c:v>
                </c:pt>
                <c:pt idx="396">
                  <c:v>116.1415884024</c:v>
                </c:pt>
                <c:pt idx="397">
                  <c:v>114.450440052</c:v>
                </c:pt>
                <c:pt idx="398">
                  <c:v>114.1660227796</c:v>
                </c:pt>
                <c:pt idx="399">
                  <c:v>114.941004882</c:v>
                </c:pt>
                <c:pt idx="400">
                  <c:v>115.3493128944</c:v>
                </c:pt>
                <c:pt idx="401">
                  <c:v>115.56415187100001</c:v>
                </c:pt>
                <c:pt idx="402">
                  <c:v>116.00700115950001</c:v>
                </c:pt>
                <c:pt idx="403">
                  <c:v>116.04034439580001</c:v>
                </c:pt>
                <c:pt idx="404">
                  <c:v>115.5908282418</c:v>
                </c:pt>
                <c:pt idx="405">
                  <c:v>115.1930658517</c:v>
                </c:pt>
                <c:pt idx="406">
                  <c:v>114.8302537383</c:v>
                </c:pt>
                <c:pt idx="407">
                  <c:v>114.15131464140001</c:v>
                </c:pt>
                <c:pt idx="408">
                  <c:v>114.49041009840001</c:v>
                </c:pt>
                <c:pt idx="409">
                  <c:v>114.50667313610001</c:v>
                </c:pt>
                <c:pt idx="410">
                  <c:v>114.13407768</c:v>
                </c:pt>
                <c:pt idx="411">
                  <c:v>113.1643615878</c:v>
                </c:pt>
                <c:pt idx="412">
                  <c:v>112.87800358459999</c:v>
                </c:pt>
                <c:pt idx="413">
                  <c:v>113.7690054831</c:v>
                </c:pt>
                <c:pt idx="414">
                  <c:v>113.2624037961</c:v>
                </c:pt>
                <c:pt idx="415">
                  <c:v>112.1026463577</c:v>
                </c:pt>
                <c:pt idx="416">
                  <c:v>112.40389349660001</c:v>
                </c:pt>
                <c:pt idx="417">
                  <c:v>112.8541621764</c:v>
                </c:pt>
                <c:pt idx="418">
                  <c:v>113.1132452522</c:v>
                </c:pt>
                <c:pt idx="419">
                  <c:v>112.6362451132</c:v>
                </c:pt>
                <c:pt idx="420">
                  <c:v>112.72553679240001</c:v>
                </c:pt>
                <c:pt idx="421">
                  <c:v>112.064403066</c:v>
                </c:pt>
                <c:pt idx="422">
                  <c:v>112.7287346631</c:v>
                </c:pt>
                <c:pt idx="423">
                  <c:v>113.1160821876</c:v>
                </c:pt>
                <c:pt idx="424">
                  <c:v>113.1624489112</c:v>
                </c:pt>
                <c:pt idx="425">
                  <c:v>113.4112643892</c:v>
                </c:pt>
                <c:pt idx="426">
                  <c:v>113.155000665</c:v>
                </c:pt>
                <c:pt idx="427">
                  <c:v>112.9822889797</c:v>
                </c:pt>
                <c:pt idx="428">
                  <c:v>112.8486506605</c:v>
                </c:pt>
                <c:pt idx="429">
                  <c:v>113.82620939820001</c:v>
                </c:pt>
                <c:pt idx="430">
                  <c:v>114.140007731</c:v>
                </c:pt>
                <c:pt idx="431">
                  <c:v>113.8510185775</c:v>
                </c:pt>
                <c:pt idx="432">
                  <c:v>113.63768369979999</c:v>
                </c:pt>
                <c:pt idx="433">
                  <c:v>113.3824782096</c:v>
                </c:pt>
                <c:pt idx="434">
                  <c:v>112.804978256</c:v>
                </c:pt>
                <c:pt idx="435">
                  <c:v>111.7970072385</c:v>
                </c:pt>
                <c:pt idx="436">
                  <c:v>111.62744800500001</c:v>
                </c:pt>
                <c:pt idx="437">
                  <c:v>111.191958555</c:v>
                </c:pt>
                <c:pt idx="438">
                  <c:v>109.9980836676</c:v>
                </c:pt>
                <c:pt idx="439">
                  <c:v>111.1802188257</c:v>
                </c:pt>
                <c:pt idx="440">
                  <c:v>111.2071494825</c:v>
                </c:pt>
                <c:pt idx="441">
                  <c:v>112.048597286</c:v>
                </c:pt>
                <c:pt idx="442">
                  <c:v>111.5362658808</c:v>
                </c:pt>
                <c:pt idx="443">
                  <c:v>110.72360446259999</c:v>
                </c:pt>
                <c:pt idx="444">
                  <c:v>110.82226693200001</c:v>
                </c:pt>
                <c:pt idx="445">
                  <c:v>110.8449292032</c:v>
                </c:pt>
                <c:pt idx="446">
                  <c:v>111.2330328357</c:v>
                </c:pt>
                <c:pt idx="447">
                  <c:v>112.62324124129999</c:v>
                </c:pt>
                <c:pt idx="448">
                  <c:v>112.2420037391</c:v>
                </c:pt>
                <c:pt idx="449">
                  <c:v>112.887160288</c:v>
                </c:pt>
                <c:pt idx="450">
                  <c:v>112.9176980685</c:v>
                </c:pt>
                <c:pt idx="451">
                  <c:v>113.2406387751</c:v>
                </c:pt>
                <c:pt idx="452">
                  <c:v>113.1298659056</c:v>
                </c:pt>
                <c:pt idx="453">
                  <c:v>113.13015664860001</c:v>
                </c:pt>
                <c:pt idx="454">
                  <c:v>113.6298504306</c:v>
                </c:pt>
                <c:pt idx="455">
                  <c:v>113.29210878390001</c:v>
                </c:pt>
                <c:pt idx="456">
                  <c:v>113.70824116519999</c:v>
                </c:pt>
                <c:pt idx="457">
                  <c:v>115.13072665919999</c:v>
                </c:pt>
                <c:pt idx="458">
                  <c:v>114.71807552999999</c:v>
                </c:pt>
                <c:pt idx="459">
                  <c:v>115.34089548439999</c:v>
                </c:pt>
                <c:pt idx="460">
                  <c:v>115.39101827819999</c:v>
                </c:pt>
                <c:pt idx="461">
                  <c:v>115.14369252</c:v>
                </c:pt>
                <c:pt idx="462">
                  <c:v>116.0768393055</c:v>
                </c:pt>
                <c:pt idx="463">
                  <c:v>116.929087536</c:v>
                </c:pt>
                <c:pt idx="464">
                  <c:v>116.0909339135</c:v>
                </c:pt>
                <c:pt idx="465">
                  <c:v>116.85262680300001</c:v>
                </c:pt>
                <c:pt idx="466">
                  <c:v>117.31686624</c:v>
                </c:pt>
                <c:pt idx="467">
                  <c:v>117.29607830899999</c:v>
                </c:pt>
                <c:pt idx="468">
                  <c:v>117.73234618799999</c:v>
                </c:pt>
                <c:pt idx="469">
                  <c:v>117.961020801</c:v>
                </c:pt>
                <c:pt idx="470">
                  <c:v>119.514864</c:v>
                </c:pt>
                <c:pt idx="471">
                  <c:v>118.627729178</c:v>
                </c:pt>
                <c:pt idx="472">
                  <c:v>117.106479456</c:v>
                </c:pt>
                <c:pt idx="473">
                  <c:v>116.504298496</c:v>
                </c:pt>
                <c:pt idx="474">
                  <c:v>115.134635558</c:v>
                </c:pt>
                <c:pt idx="475">
                  <c:v>116.11199089199999</c:v>
                </c:pt>
                <c:pt idx="476">
                  <c:v>116.156811816</c:v>
                </c:pt>
                <c:pt idx="477">
                  <c:v>116.555761152</c:v>
                </c:pt>
                <c:pt idx="478">
                  <c:v>115.42987469000001</c:v>
                </c:pt>
                <c:pt idx="479">
                  <c:v>115.143453041</c:v>
                </c:pt>
                <c:pt idx="480">
                  <c:v>114.152791024</c:v>
                </c:pt>
                <c:pt idx="481">
                  <c:v>114.071125869</c:v>
                </c:pt>
                <c:pt idx="482">
                  <c:v>113.14511280000001</c:v>
                </c:pt>
                <c:pt idx="483">
                  <c:v>112.08352186800001</c:v>
                </c:pt>
                <c:pt idx="484">
                  <c:v>112.297933551</c:v>
                </c:pt>
                <c:pt idx="485">
                  <c:v>114.7946709</c:v>
                </c:pt>
                <c:pt idx="486">
                  <c:v>104.29625718</c:v>
                </c:pt>
                <c:pt idx="487">
                  <c:v>104.185083951</c:v>
                </c:pt>
                <c:pt idx="488">
                  <c:v>104.463945411</c:v>
                </c:pt>
                <c:pt idx="489">
                  <c:v>103.751702447</c:v>
                </c:pt>
                <c:pt idx="490">
                  <c:v>103.420754415</c:v>
                </c:pt>
                <c:pt idx="491">
                  <c:v>102.446143662</c:v>
                </c:pt>
                <c:pt idx="492">
                  <c:v>102.29165374999999</c:v>
                </c:pt>
                <c:pt idx="493">
                  <c:v>102.05046544</c:v>
                </c:pt>
                <c:pt idx="494">
                  <c:v>103.491489648</c:v>
                </c:pt>
                <c:pt idx="495">
                  <c:v>103.223315056</c:v>
                </c:pt>
                <c:pt idx="496">
                  <c:v>103.93654732500001</c:v>
                </c:pt>
                <c:pt idx="497">
                  <c:v>103.26126099</c:v>
                </c:pt>
                <c:pt idx="498">
                  <c:v>104.48170461300001</c:v>
                </c:pt>
                <c:pt idx="499">
                  <c:v>104.462687329</c:v>
                </c:pt>
                <c:pt idx="500">
                  <c:v>104.834481852</c:v>
                </c:pt>
                <c:pt idx="501">
                  <c:v>104.56497127999999</c:v>
                </c:pt>
                <c:pt idx="502">
                  <c:v>104.450352385</c:v>
                </c:pt>
                <c:pt idx="503">
                  <c:v>104.620974227</c:v>
                </c:pt>
                <c:pt idx="504">
                  <c:v>104.039894175</c:v>
                </c:pt>
                <c:pt idx="505">
                  <c:v>104.21377707000001</c:v>
                </c:pt>
                <c:pt idx="506">
                  <c:v>104.316126277</c:v>
                </c:pt>
                <c:pt idx="507">
                  <c:v>103.71469461</c:v>
                </c:pt>
                <c:pt idx="508">
                  <c:v>103.282558764</c:v>
                </c:pt>
                <c:pt idx="509">
                  <c:v>102.637713195</c:v>
                </c:pt>
                <c:pt idx="510">
                  <c:v>103.771833075</c:v>
                </c:pt>
                <c:pt idx="511">
                  <c:v>104.168192284</c:v>
                </c:pt>
                <c:pt idx="512">
                  <c:v>104.9296339</c:v>
                </c:pt>
                <c:pt idx="513">
                  <c:v>105.8475316</c:v>
                </c:pt>
                <c:pt idx="514">
                  <c:v>105.191599888</c:v>
                </c:pt>
                <c:pt idx="515">
                  <c:v>106.06261205</c:v>
                </c:pt>
                <c:pt idx="516">
                  <c:v>104.656822546</c:v>
                </c:pt>
                <c:pt idx="517">
                  <c:v>104.060551348</c:v>
                </c:pt>
                <c:pt idx="518">
                  <c:v>102.521926764</c:v>
                </c:pt>
                <c:pt idx="519">
                  <c:v>103.845254256</c:v>
                </c:pt>
                <c:pt idx="520">
                  <c:v>105.800161274</c:v>
                </c:pt>
                <c:pt idx="521">
                  <c:v>104.680898595</c:v>
                </c:pt>
                <c:pt idx="522">
                  <c:v>103.948017096</c:v>
                </c:pt>
                <c:pt idx="523">
                  <c:v>103.909953411</c:v>
                </c:pt>
                <c:pt idx="524">
                  <c:v>104.254495702</c:v>
                </c:pt>
                <c:pt idx="525">
                  <c:v>103.80427426</c:v>
                </c:pt>
                <c:pt idx="526">
                  <c:v>103.748972924</c:v>
                </c:pt>
                <c:pt idx="527">
                  <c:v>104.127785678</c:v>
                </c:pt>
                <c:pt idx="528">
                  <c:v>104.535218628</c:v>
                </c:pt>
                <c:pt idx="529">
                  <c:v>105.068587165</c:v>
                </c:pt>
                <c:pt idx="530">
                  <c:v>105.79272008</c:v>
                </c:pt>
                <c:pt idx="531">
                  <c:v>105.711545313</c:v>
                </c:pt>
                <c:pt idx="532">
                  <c:v>106.599845418</c:v>
                </c:pt>
                <c:pt idx="533">
                  <c:v>107.78692840399999</c:v>
                </c:pt>
                <c:pt idx="534">
                  <c:v>107.401372065</c:v>
                </c:pt>
                <c:pt idx="535">
                  <c:v>108.173433648</c:v>
                </c:pt>
                <c:pt idx="536">
                  <c:v>108.19558717</c:v>
                </c:pt>
                <c:pt idx="537">
                  <c:v>108.04633302000001</c:v>
                </c:pt>
                <c:pt idx="538">
                  <c:v>108.77498823000001</c:v>
                </c:pt>
                <c:pt idx="539">
                  <c:v>107.843673005</c:v>
                </c:pt>
                <c:pt idx="540">
                  <c:v>108.14548553100001</c:v>
                </c:pt>
                <c:pt idx="541">
                  <c:v>108.089649866</c:v>
                </c:pt>
                <c:pt idx="542">
                  <c:v>108.288309234</c:v>
                </c:pt>
                <c:pt idx="543">
                  <c:v>107.818396569</c:v>
                </c:pt>
                <c:pt idx="544">
                  <c:v>110.62014239200001</c:v>
                </c:pt>
                <c:pt idx="545">
                  <c:v>108.25057876</c:v>
                </c:pt>
                <c:pt idx="546">
                  <c:v>107.63737319000001</c:v>
                </c:pt>
                <c:pt idx="547">
                  <c:v>108.0565884</c:v>
                </c:pt>
                <c:pt idx="548">
                  <c:v>107.759584402</c:v>
                </c:pt>
                <c:pt idx="549">
                  <c:v>107.19943720000001</c:v>
                </c:pt>
                <c:pt idx="550">
                  <c:v>108.38991756</c:v>
                </c:pt>
                <c:pt idx="551">
                  <c:v>108.915776369</c:v>
                </c:pt>
                <c:pt idx="552">
                  <c:v>108.770581767</c:v>
                </c:pt>
                <c:pt idx="553">
                  <c:v>108.492115068</c:v>
                </c:pt>
                <c:pt idx="554">
                  <c:v>109.228220025</c:v>
                </c:pt>
                <c:pt idx="555">
                  <c:v>109.3874484</c:v>
                </c:pt>
                <c:pt idx="556">
                  <c:v>109.612126632</c:v>
                </c:pt>
                <c:pt idx="557">
                  <c:v>109.77602177599999</c:v>
                </c:pt>
                <c:pt idx="558">
                  <c:v>109.87443940199999</c:v>
                </c:pt>
                <c:pt idx="559">
                  <c:v>109.80841266</c:v>
                </c:pt>
                <c:pt idx="560">
                  <c:v>109.437431061</c:v>
                </c:pt>
                <c:pt idx="561">
                  <c:v>109.754431059</c:v>
                </c:pt>
                <c:pt idx="562">
                  <c:v>109.52510341200001</c:v>
                </c:pt>
                <c:pt idx="563">
                  <c:v>108.25980441999999</c:v>
                </c:pt>
                <c:pt idx="564">
                  <c:v>108.185020296</c:v>
                </c:pt>
                <c:pt idx="565">
                  <c:v>107.717348335</c:v>
                </c:pt>
                <c:pt idx="566">
                  <c:v>106.866454464</c:v>
                </c:pt>
                <c:pt idx="567">
                  <c:v>105.913508064</c:v>
                </c:pt>
                <c:pt idx="568">
                  <c:v>104.824949058</c:v>
                </c:pt>
                <c:pt idx="569">
                  <c:v>105.995509242</c:v>
                </c:pt>
                <c:pt idx="570">
                  <c:v>107.01910936</c:v>
                </c:pt>
                <c:pt idx="571">
                  <c:v>106.83175011500001</c:v>
                </c:pt>
                <c:pt idx="572">
                  <c:v>106.110160044</c:v>
                </c:pt>
                <c:pt idx="573">
                  <c:v>105.569279358</c:v>
                </c:pt>
                <c:pt idx="574">
                  <c:v>104.33669553</c:v>
                </c:pt>
                <c:pt idx="575">
                  <c:v>104.91289336</c:v>
                </c:pt>
                <c:pt idx="576">
                  <c:v>103.369313901</c:v>
                </c:pt>
                <c:pt idx="577">
                  <c:v>104.350568952</c:v>
                </c:pt>
                <c:pt idx="578">
                  <c:v>104.002096016</c:v>
                </c:pt>
                <c:pt idx="579">
                  <c:v>103.279361575</c:v>
                </c:pt>
                <c:pt idx="580">
                  <c:v>104.678903186</c:v>
                </c:pt>
                <c:pt idx="581">
                  <c:v>104.893788558</c:v>
                </c:pt>
                <c:pt idx="582">
                  <c:v>104.41262951100001</c:v>
                </c:pt>
                <c:pt idx="583">
                  <c:v>104.647900914</c:v>
                </c:pt>
                <c:pt idx="584">
                  <c:v>102.638697734</c:v>
                </c:pt>
                <c:pt idx="585">
                  <c:v>102.743735274</c:v>
                </c:pt>
                <c:pt idx="586">
                  <c:v>100.875526893</c:v>
                </c:pt>
                <c:pt idx="587">
                  <c:v>100.42507806899999</c:v>
                </c:pt>
                <c:pt idx="588">
                  <c:v>99.128209201999994</c:v>
                </c:pt>
                <c:pt idx="589">
                  <c:v>97.732720422</c:v>
                </c:pt>
                <c:pt idx="590">
                  <c:v>98.550701783999997</c:v>
                </c:pt>
                <c:pt idx="591">
                  <c:v>97.606815589999997</c:v>
                </c:pt>
                <c:pt idx="592">
                  <c:v>98.734975086000006</c:v>
                </c:pt>
                <c:pt idx="593">
                  <c:v>97.437231053000005</c:v>
                </c:pt>
                <c:pt idx="594">
                  <c:v>97.214218540000005</c:v>
                </c:pt>
                <c:pt idx="595">
                  <c:v>96.543094690000004</c:v>
                </c:pt>
                <c:pt idx="596">
                  <c:v>98.783747235999996</c:v>
                </c:pt>
                <c:pt idx="597">
                  <c:v>100.221023715</c:v>
                </c:pt>
                <c:pt idx="598">
                  <c:v>100.55380796999999</c:v>
                </c:pt>
                <c:pt idx="599">
                  <c:v>100.273543377</c:v>
                </c:pt>
                <c:pt idx="600">
                  <c:v>97.460130460000002</c:v>
                </c:pt>
                <c:pt idx="601">
                  <c:v>93.951374737999998</c:v>
                </c:pt>
                <c:pt idx="602">
                  <c:v>94.031945436000001</c:v>
                </c:pt>
                <c:pt idx="603">
                  <c:v>93.986083765000004</c:v>
                </c:pt>
                <c:pt idx="604">
                  <c:v>93.816489407999995</c:v>
                </c:pt>
                <c:pt idx="605">
                  <c:v>93.612561516</c:v>
                </c:pt>
                <c:pt idx="606">
                  <c:v>93.191603381999997</c:v>
                </c:pt>
                <c:pt idx="607">
                  <c:v>95.772731759999999</c:v>
                </c:pt>
                <c:pt idx="608">
                  <c:v>94.454132048000005</c:v>
                </c:pt>
                <c:pt idx="609">
                  <c:v>95.905445525999994</c:v>
                </c:pt>
                <c:pt idx="610">
                  <c:v>95.671505072000002</c:v>
                </c:pt>
                <c:pt idx="611">
                  <c:v>97.608679519999995</c:v>
                </c:pt>
                <c:pt idx="612">
                  <c:v>97.098783718999996</c:v>
                </c:pt>
                <c:pt idx="613">
                  <c:v>98.469762299999999</c:v>
                </c:pt>
                <c:pt idx="614">
                  <c:v>97.571143227999997</c:v>
                </c:pt>
                <c:pt idx="615">
                  <c:v>95.805779869999995</c:v>
                </c:pt>
                <c:pt idx="616">
                  <c:v>96.846862737999999</c:v>
                </c:pt>
                <c:pt idx="617">
                  <c:v>97.514070196000006</c:v>
                </c:pt>
                <c:pt idx="618">
                  <c:v>98.105312720000001</c:v>
                </c:pt>
                <c:pt idx="619">
                  <c:v>98.383563176999999</c:v>
                </c:pt>
                <c:pt idx="620">
                  <c:v>98.565313439999997</c:v>
                </c:pt>
                <c:pt idx="621">
                  <c:v>98.683151526000003</c:v>
                </c:pt>
                <c:pt idx="622">
                  <c:v>98.587053552</c:v>
                </c:pt>
                <c:pt idx="623">
                  <c:v>98.401795711999995</c:v>
                </c:pt>
                <c:pt idx="624">
                  <c:v>100.0191825</c:v>
                </c:pt>
                <c:pt idx="625">
                  <c:v>101.487080664</c:v>
                </c:pt>
                <c:pt idx="626">
                  <c:v>100.5079482</c:v>
                </c:pt>
                <c:pt idx="627">
                  <c:v>101.315632593</c:v>
                </c:pt>
                <c:pt idx="628">
                  <c:v>100.92564551700001</c:v>
                </c:pt>
                <c:pt idx="629">
                  <c:v>100.05967226</c:v>
                </c:pt>
                <c:pt idx="630">
                  <c:v>99.890204374999996</c:v>
                </c:pt>
                <c:pt idx="631">
                  <c:v>100.10847447</c:v>
                </c:pt>
                <c:pt idx="632">
                  <c:v>99.882847470000002</c:v>
                </c:pt>
                <c:pt idx="633">
                  <c:v>101.21902451</c:v>
                </c:pt>
                <c:pt idx="634">
                  <c:v>105.675676216</c:v>
                </c:pt>
                <c:pt idx="635">
                  <c:v>104.07445983</c:v>
                </c:pt>
                <c:pt idx="636">
                  <c:v>103.887125062</c:v>
                </c:pt>
                <c:pt idx="637">
                  <c:v>106.36900849600001</c:v>
                </c:pt>
                <c:pt idx="638">
                  <c:v>106.6578543</c:v>
                </c:pt>
                <c:pt idx="639">
                  <c:v>105.420737331</c:v>
                </c:pt>
                <c:pt idx="640">
                  <c:v>104.494583722</c:v>
                </c:pt>
                <c:pt idx="641">
                  <c:v>103.78530032499999</c:v>
                </c:pt>
                <c:pt idx="642">
                  <c:v>103.984927865</c:v>
                </c:pt>
                <c:pt idx="643">
                  <c:v>102.09152927</c:v>
                </c:pt>
                <c:pt idx="644">
                  <c:v>101.09273225</c:v>
                </c:pt>
                <c:pt idx="645">
                  <c:v>99.791858554000001</c:v>
                </c:pt>
                <c:pt idx="646">
                  <c:v>100.86819096000001</c:v>
                </c:pt>
                <c:pt idx="647">
                  <c:v>99.660085601999995</c:v>
                </c:pt>
                <c:pt idx="648">
                  <c:v>101.668035993</c:v>
                </c:pt>
                <c:pt idx="649">
                  <c:v>102.19032528</c:v>
                </c:pt>
                <c:pt idx="650">
                  <c:v>102.20119509600001</c:v>
                </c:pt>
                <c:pt idx="651">
                  <c:v>98.958752201999999</c:v>
                </c:pt>
                <c:pt idx="652">
                  <c:v>98.041599551999994</c:v>
                </c:pt>
                <c:pt idx="653">
                  <c:v>98.359529760000001</c:v>
                </c:pt>
                <c:pt idx="654">
                  <c:v>98.693820360000004</c:v>
                </c:pt>
                <c:pt idx="655">
                  <c:v>99.401179237999997</c:v>
                </c:pt>
                <c:pt idx="656">
                  <c:v>99.483897837000001</c:v>
                </c:pt>
                <c:pt idx="657">
                  <c:v>99.477918708000004</c:v>
                </c:pt>
                <c:pt idx="658">
                  <c:v>99.852541560000006</c:v>
                </c:pt>
                <c:pt idx="659">
                  <c:v>99.714954805999994</c:v>
                </c:pt>
                <c:pt idx="660">
                  <c:v>98.929283093999999</c:v>
                </c:pt>
                <c:pt idx="661">
                  <c:v>99.292028975999997</c:v>
                </c:pt>
                <c:pt idx="662">
                  <c:v>98.679057975000006</c:v>
                </c:pt>
                <c:pt idx="663">
                  <c:v>98.513345614000002</c:v>
                </c:pt>
                <c:pt idx="664">
                  <c:v>98.063132288000006</c:v>
                </c:pt>
                <c:pt idx="665">
                  <c:v>97.018475839999994</c:v>
                </c:pt>
                <c:pt idx="666">
                  <c:v>95.874887680000001</c:v>
                </c:pt>
                <c:pt idx="667">
                  <c:v>94.809584960999999</c:v>
                </c:pt>
                <c:pt idx="668">
                  <c:v>96.741501705000005</c:v>
                </c:pt>
                <c:pt idx="669">
                  <c:v>95.511674545999995</c:v>
                </c:pt>
                <c:pt idx="670">
                  <c:v>95.809877200000003</c:v>
                </c:pt>
                <c:pt idx="671">
                  <c:v>93.770002169999998</c:v>
                </c:pt>
                <c:pt idx="672">
                  <c:v>94.374922096000006</c:v>
                </c:pt>
                <c:pt idx="673">
                  <c:v>94.387752809999995</c:v>
                </c:pt>
                <c:pt idx="674">
                  <c:v>94.446511731000001</c:v>
                </c:pt>
                <c:pt idx="675">
                  <c:v>94.555838543999997</c:v>
                </c:pt>
                <c:pt idx="676">
                  <c:v>94.638804176999997</c:v>
                </c:pt>
                <c:pt idx="677">
                  <c:v>94.976794462000001</c:v>
                </c:pt>
                <c:pt idx="678">
                  <c:v>94.900000098000007</c:v>
                </c:pt>
                <c:pt idx="679">
                  <c:v>93.506191528000002</c:v>
                </c:pt>
                <c:pt idx="680">
                  <c:v>92.915945093999994</c:v>
                </c:pt>
                <c:pt idx="681">
                  <c:v>92.863662324000003</c:v>
                </c:pt>
                <c:pt idx="682">
                  <c:v>93.052437429999998</c:v>
                </c:pt>
                <c:pt idx="683">
                  <c:v>94.611900301000006</c:v>
                </c:pt>
                <c:pt idx="684">
                  <c:v>93.804285504000006</c:v>
                </c:pt>
                <c:pt idx="685">
                  <c:v>93.151882130000004</c:v>
                </c:pt>
                <c:pt idx="686">
                  <c:v>92.818459242000003</c:v>
                </c:pt>
                <c:pt idx="687">
                  <c:v>92.129144788999994</c:v>
                </c:pt>
                <c:pt idx="688">
                  <c:v>90.452481030000001</c:v>
                </c:pt>
                <c:pt idx="689">
                  <c:v>90.111102897999999</c:v>
                </c:pt>
                <c:pt idx="690">
                  <c:v>89.357921099999999</c:v>
                </c:pt>
                <c:pt idx="691">
                  <c:v>89.928469706000001</c:v>
                </c:pt>
                <c:pt idx="692">
                  <c:v>89.918894960000003</c:v>
                </c:pt>
                <c:pt idx="693">
                  <c:v>90.596926738999997</c:v>
                </c:pt>
                <c:pt idx="694">
                  <c:v>91.361358945000006</c:v>
                </c:pt>
                <c:pt idx="695">
                  <c:v>91.243159273000003</c:v>
                </c:pt>
                <c:pt idx="696">
                  <c:v>92.248631548000006</c:v>
                </c:pt>
                <c:pt idx="697">
                  <c:v>92.540166438</c:v>
                </c:pt>
                <c:pt idx="698">
                  <c:v>92.625568672</c:v>
                </c:pt>
                <c:pt idx="699">
                  <c:v>92.765225270000002</c:v>
                </c:pt>
                <c:pt idx="700">
                  <c:v>92.357056065999998</c:v>
                </c:pt>
                <c:pt idx="701">
                  <c:v>91.552363991999997</c:v>
                </c:pt>
                <c:pt idx="702">
                  <c:v>91.298855807999999</c:v>
                </c:pt>
                <c:pt idx="703">
                  <c:v>89.654847894</c:v>
                </c:pt>
                <c:pt idx="704">
                  <c:v>89.492804504000006</c:v>
                </c:pt>
                <c:pt idx="705">
                  <c:v>89.75138604</c:v>
                </c:pt>
                <c:pt idx="706">
                  <c:v>89.492994125999999</c:v>
                </c:pt>
                <c:pt idx="707">
                  <c:v>89.729548308000005</c:v>
                </c:pt>
                <c:pt idx="708">
                  <c:v>89.603129186999993</c:v>
                </c:pt>
                <c:pt idx="709">
                  <c:v>89.528561711999998</c:v>
                </c:pt>
                <c:pt idx="710">
                  <c:v>89.889201986000003</c:v>
                </c:pt>
                <c:pt idx="711">
                  <c:v>89.859792151999997</c:v>
                </c:pt>
                <c:pt idx="712">
                  <c:v>89.787107903999996</c:v>
                </c:pt>
                <c:pt idx="713">
                  <c:v>89.579588342999998</c:v>
                </c:pt>
                <c:pt idx="714">
                  <c:v>88.896314583999995</c:v>
                </c:pt>
                <c:pt idx="715">
                  <c:v>88.115341595999993</c:v>
                </c:pt>
                <c:pt idx="716">
                  <c:v>88.578749845999994</c:v>
                </c:pt>
                <c:pt idx="717">
                  <c:v>87.982073585999998</c:v>
                </c:pt>
                <c:pt idx="718">
                  <c:v>87.779145271000004</c:v>
                </c:pt>
                <c:pt idx="719">
                  <c:v>87.954807126000006</c:v>
                </c:pt>
                <c:pt idx="720">
                  <c:v>87.987965911000003</c:v>
                </c:pt>
                <c:pt idx="721">
                  <c:v>87.960491891999993</c:v>
                </c:pt>
                <c:pt idx="722">
                  <c:v>87.660205465000004</c:v>
                </c:pt>
                <c:pt idx="723">
                  <c:v>87.245816868000006</c:v>
                </c:pt>
                <c:pt idx="724">
                  <c:v>86.961043156000002</c:v>
                </c:pt>
                <c:pt idx="725">
                  <c:v>86.491923</c:v>
                </c:pt>
                <c:pt idx="726">
                  <c:v>86.407966283999997</c:v>
                </c:pt>
                <c:pt idx="727">
                  <c:v>85.972662335999999</c:v>
                </c:pt>
                <c:pt idx="728">
                  <c:v>86.347805166000001</c:v>
                </c:pt>
                <c:pt idx="729">
                  <c:v>88.438194838000001</c:v>
                </c:pt>
                <c:pt idx="730">
                  <c:v>87.334213528999996</c:v>
                </c:pt>
                <c:pt idx="731">
                  <c:v>87.136225800000005</c:v>
                </c:pt>
                <c:pt idx="732">
                  <c:v>87.924655279999996</c:v>
                </c:pt>
                <c:pt idx="733">
                  <c:v>87.430542360000004</c:v>
                </c:pt>
                <c:pt idx="734">
                  <c:v>88.932019772000004</c:v>
                </c:pt>
                <c:pt idx="735">
                  <c:v>87.845926980000002</c:v>
                </c:pt>
                <c:pt idx="736">
                  <c:v>89.106374610000003</c:v>
                </c:pt>
                <c:pt idx="737">
                  <c:v>89.656149400000004</c:v>
                </c:pt>
                <c:pt idx="738">
                  <c:v>89.595662309999994</c:v>
                </c:pt>
                <c:pt idx="739">
                  <c:v>89.127686570999998</c:v>
                </c:pt>
                <c:pt idx="740">
                  <c:v>89.454315774999998</c:v>
                </c:pt>
                <c:pt idx="741">
                  <c:v>90.998375714999995</c:v>
                </c:pt>
                <c:pt idx="742">
                  <c:v>92.619938344999994</c:v>
                </c:pt>
                <c:pt idx="743">
                  <c:v>93.717869586000006</c:v>
                </c:pt>
                <c:pt idx="744">
                  <c:v>92.560347418000006</c:v>
                </c:pt>
                <c:pt idx="745">
                  <c:v>92.396350745999996</c:v>
                </c:pt>
                <c:pt idx="746">
                  <c:v>90.599809922999995</c:v>
                </c:pt>
                <c:pt idx="747">
                  <c:v>89.981042255999995</c:v>
                </c:pt>
                <c:pt idx="748">
                  <c:v>90.013276332000004</c:v>
                </c:pt>
                <c:pt idx="749">
                  <c:v>90.225088346000007</c:v>
                </c:pt>
                <c:pt idx="750">
                  <c:v>90.209029139999998</c:v>
                </c:pt>
                <c:pt idx="751">
                  <c:v>90.474617832000007</c:v>
                </c:pt>
                <c:pt idx="752">
                  <c:v>90.867470972000007</c:v>
                </c:pt>
                <c:pt idx="753">
                  <c:v>91.247666338000002</c:v>
                </c:pt>
                <c:pt idx="754">
                  <c:v>90.598586687999997</c:v>
                </c:pt>
                <c:pt idx="755">
                  <c:v>89.637392879999993</c:v>
                </c:pt>
                <c:pt idx="756">
                  <c:v>88.772699693999996</c:v>
                </c:pt>
                <c:pt idx="757">
                  <c:v>89.757768644999999</c:v>
                </c:pt>
                <c:pt idx="758">
                  <c:v>88.795051744000006</c:v>
                </c:pt>
                <c:pt idx="759">
                  <c:v>88.906901740999999</c:v>
                </c:pt>
                <c:pt idx="760">
                  <c:v>88.883397680000002</c:v>
                </c:pt>
                <c:pt idx="761">
                  <c:v>90.321767567999999</c:v>
                </c:pt>
                <c:pt idx="762">
                  <c:v>88.028804334</c:v>
                </c:pt>
                <c:pt idx="763">
                  <c:v>89.594948312</c:v>
                </c:pt>
                <c:pt idx="764">
                  <c:v>88.603701328</c:v>
                </c:pt>
                <c:pt idx="765">
                  <c:v>87.559410400000004</c:v>
                </c:pt>
                <c:pt idx="766">
                  <c:v>86.710577504</c:v>
                </c:pt>
                <c:pt idx="767">
                  <c:v>86.449687155000007</c:v>
                </c:pt>
                <c:pt idx="768">
                  <c:v>86.344231295</c:v>
                </c:pt>
                <c:pt idx="769">
                  <c:v>85.414046249999998</c:v>
                </c:pt>
                <c:pt idx="770">
                  <c:v>85.538403669999994</c:v>
                </c:pt>
                <c:pt idx="771">
                  <c:v>84.609054447000005</c:v>
                </c:pt>
                <c:pt idx="772">
                  <c:v>84.609169944000001</c:v>
                </c:pt>
                <c:pt idx="773">
                  <c:v>84.744438467999998</c:v>
                </c:pt>
                <c:pt idx="774">
                  <c:v>84.499713937999999</c:v>
                </c:pt>
                <c:pt idx="775">
                  <c:v>84.464524474000001</c:v>
                </c:pt>
                <c:pt idx="776">
                  <c:v>84.109324072000007</c:v>
                </c:pt>
                <c:pt idx="777">
                  <c:v>84.423371528000004</c:v>
                </c:pt>
                <c:pt idx="778">
                  <c:v>84.498752031999999</c:v>
                </c:pt>
                <c:pt idx="779">
                  <c:v>83.785495080000004</c:v>
                </c:pt>
                <c:pt idx="780">
                  <c:v>82.958566619999999</c:v>
                </c:pt>
                <c:pt idx="781">
                  <c:v>82.855616080999994</c:v>
                </c:pt>
                <c:pt idx="782">
                  <c:v>82.517008892000007</c:v>
                </c:pt>
                <c:pt idx="783">
                  <c:v>83.078128367999994</c:v>
                </c:pt>
                <c:pt idx="784">
                  <c:v>83.446250969999994</c:v>
                </c:pt>
                <c:pt idx="785">
                  <c:v>85.783608064000006</c:v>
                </c:pt>
                <c:pt idx="786">
                  <c:v>85.555013635999998</c:v>
                </c:pt>
                <c:pt idx="787">
                  <c:v>84.538750296000003</c:v>
                </c:pt>
                <c:pt idx="788">
                  <c:v>85.484688800000001</c:v>
                </c:pt>
                <c:pt idx="789">
                  <c:v>84.923178726000003</c:v>
                </c:pt>
                <c:pt idx="790">
                  <c:v>84.881761019999999</c:v>
                </c:pt>
                <c:pt idx="791">
                  <c:v>85.539982194000004</c:v>
                </c:pt>
                <c:pt idx="792">
                  <c:v>84.682539102000007</c:v>
                </c:pt>
                <c:pt idx="793">
                  <c:v>84.123158411999995</c:v>
                </c:pt>
                <c:pt idx="794">
                  <c:v>84.235662558000001</c:v>
                </c:pt>
                <c:pt idx="795">
                  <c:v>84.651777050000007</c:v>
                </c:pt>
                <c:pt idx="796">
                  <c:v>84.834733256000007</c:v>
                </c:pt>
                <c:pt idx="797">
                  <c:v>84.534942012000002</c:v>
                </c:pt>
                <c:pt idx="798">
                  <c:v>85.057554600000003</c:v>
                </c:pt>
                <c:pt idx="799">
                  <c:v>82.826718560000003</c:v>
                </c:pt>
                <c:pt idx="800">
                  <c:v>82.252199551999993</c:v>
                </c:pt>
                <c:pt idx="801">
                  <c:v>83.308104064000005</c:v>
                </c:pt>
                <c:pt idx="802">
                  <c:v>82.997916160000003</c:v>
                </c:pt>
                <c:pt idx="803">
                  <c:v>83.487952930000006</c:v>
                </c:pt>
                <c:pt idx="804">
                  <c:v>83.724269543999995</c:v>
                </c:pt>
                <c:pt idx="805">
                  <c:v>83.682566139000002</c:v>
                </c:pt>
                <c:pt idx="806">
                  <c:v>84.171707850000004</c:v>
                </c:pt>
                <c:pt idx="807">
                  <c:v>84.305456543999995</c:v>
                </c:pt>
                <c:pt idx="808">
                  <c:v>84.302021429999996</c:v>
                </c:pt>
                <c:pt idx="809">
                  <c:v>84.158596884999994</c:v>
                </c:pt>
                <c:pt idx="810">
                  <c:v>83.595359819999999</c:v>
                </c:pt>
                <c:pt idx="811">
                  <c:v>82.726961856000003</c:v>
                </c:pt>
                <c:pt idx="812">
                  <c:v>82.231835352000004</c:v>
                </c:pt>
                <c:pt idx="813">
                  <c:v>82.115788391999999</c:v>
                </c:pt>
                <c:pt idx="814">
                  <c:v>82.172159124999993</c:v>
                </c:pt>
                <c:pt idx="815">
                  <c:v>81.835567221999995</c:v>
                </c:pt>
                <c:pt idx="816">
                  <c:v>81.514792009000004</c:v>
                </c:pt>
                <c:pt idx="817">
                  <c:v>81.511970742000003</c:v>
                </c:pt>
                <c:pt idx="818">
                  <c:v>81.519009233999995</c:v>
                </c:pt>
                <c:pt idx="819">
                  <c:v>81.999816756000001</c:v>
                </c:pt>
                <c:pt idx="820">
                  <c:v>81.773098031999993</c:v>
                </c:pt>
                <c:pt idx="821">
                  <c:v>82.063174543000002</c:v>
                </c:pt>
                <c:pt idx="822">
                  <c:v>83.231344206000003</c:v>
                </c:pt>
                <c:pt idx="823">
                  <c:v>83.812695615999999</c:v>
                </c:pt>
                <c:pt idx="824">
                  <c:v>83.964085463999993</c:v>
                </c:pt>
                <c:pt idx="825">
                  <c:v>84.855123599999999</c:v>
                </c:pt>
                <c:pt idx="826">
                  <c:v>86.010652948000001</c:v>
                </c:pt>
                <c:pt idx="827">
                  <c:v>84.815103758999996</c:v>
                </c:pt>
                <c:pt idx="828">
                  <c:v>83.640415117000003</c:v>
                </c:pt>
                <c:pt idx="829">
                  <c:v>83.343362475999996</c:v>
                </c:pt>
                <c:pt idx="830">
                  <c:v>83.588742354000004</c:v>
                </c:pt>
                <c:pt idx="831">
                  <c:v>83.383010592000005</c:v>
                </c:pt>
                <c:pt idx="832">
                  <c:v>83.189108672000003</c:v>
                </c:pt>
                <c:pt idx="833">
                  <c:v>82.759543327000003</c:v>
                </c:pt>
                <c:pt idx="834">
                  <c:v>84.158835116000006</c:v>
                </c:pt>
                <c:pt idx="835">
                  <c:v>84.685979216999996</c:v>
                </c:pt>
                <c:pt idx="836">
                  <c:v>84.533462971000006</c:v>
                </c:pt>
                <c:pt idx="837">
                  <c:v>84.529030196999997</c:v>
                </c:pt>
                <c:pt idx="838">
                  <c:v>84.062441891999995</c:v>
                </c:pt>
                <c:pt idx="839">
                  <c:v>83.983718820000007</c:v>
                </c:pt>
                <c:pt idx="840">
                  <c:v>83.778559154000007</c:v>
                </c:pt>
                <c:pt idx="841">
                  <c:v>84.395393478000003</c:v>
                </c:pt>
                <c:pt idx="842">
                  <c:v>84.228846336000004</c:v>
                </c:pt>
                <c:pt idx="843">
                  <c:v>83.890958511999997</c:v>
                </c:pt>
                <c:pt idx="844">
                  <c:v>83.022190019999996</c:v>
                </c:pt>
                <c:pt idx="845">
                  <c:v>83.085171776999999</c:v>
                </c:pt>
                <c:pt idx="846">
                  <c:v>84.342128013999996</c:v>
                </c:pt>
                <c:pt idx="847">
                  <c:v>84.175186562999997</c:v>
                </c:pt>
                <c:pt idx="848">
                  <c:v>84.160571825000005</c:v>
                </c:pt>
                <c:pt idx="849">
                  <c:v>84.739329740000002</c:v>
                </c:pt>
                <c:pt idx="850">
                  <c:v>85.3476888</c:v>
                </c:pt>
                <c:pt idx="851">
                  <c:v>87.413766839999994</c:v>
                </c:pt>
                <c:pt idx="852">
                  <c:v>88.607783544</c:v>
                </c:pt>
                <c:pt idx="853">
                  <c:v>89.225866944000003</c:v>
                </c:pt>
                <c:pt idx="854">
                  <c:v>89.509891302</c:v>
                </c:pt>
                <c:pt idx="855">
                  <c:v>89.020986866000001</c:v>
                </c:pt>
                <c:pt idx="856">
                  <c:v>89.463413403000004</c:v>
                </c:pt>
                <c:pt idx="857">
                  <c:v>88.312978728000004</c:v>
                </c:pt>
                <c:pt idx="858">
                  <c:v>90.331741815000001</c:v>
                </c:pt>
                <c:pt idx="859">
                  <c:v>90.128033896000005</c:v>
                </c:pt>
                <c:pt idx="860">
                  <c:v>90.590134656000004</c:v>
                </c:pt>
                <c:pt idx="861">
                  <c:v>90.540806415000006</c:v>
                </c:pt>
                <c:pt idx="862">
                  <c:v>90.215674143000001</c:v>
                </c:pt>
                <c:pt idx="863">
                  <c:v>90.417332279999997</c:v>
                </c:pt>
                <c:pt idx="864">
                  <c:v>90.995284710000007</c:v>
                </c:pt>
                <c:pt idx="865">
                  <c:v>90.214929440999995</c:v>
                </c:pt>
                <c:pt idx="866">
                  <c:v>90.100179374000007</c:v>
                </c:pt>
                <c:pt idx="867">
                  <c:v>90.178556642999993</c:v>
                </c:pt>
                <c:pt idx="868">
                  <c:v>90.115516287999995</c:v>
                </c:pt>
                <c:pt idx="869">
                  <c:v>90.534233306999994</c:v>
                </c:pt>
                <c:pt idx="870">
                  <c:v>90.425848684000002</c:v>
                </c:pt>
                <c:pt idx="871">
                  <c:v>90.290819343999999</c:v>
                </c:pt>
                <c:pt idx="872">
                  <c:v>90.302496219999995</c:v>
                </c:pt>
                <c:pt idx="873">
                  <c:v>90.804406485000001</c:v>
                </c:pt>
                <c:pt idx="874">
                  <c:v>90.991261413000004</c:v>
                </c:pt>
                <c:pt idx="875">
                  <c:v>90.950499405000002</c:v>
                </c:pt>
                <c:pt idx="876">
                  <c:v>90.263360989999995</c:v>
                </c:pt>
                <c:pt idx="877">
                  <c:v>90.120362388000004</c:v>
                </c:pt>
                <c:pt idx="878">
                  <c:v>90.351535061999996</c:v>
                </c:pt>
                <c:pt idx="879">
                  <c:v>90.988266303000003</c:v>
                </c:pt>
                <c:pt idx="880">
                  <c:v>91.453581119999996</c:v>
                </c:pt>
                <c:pt idx="881">
                  <c:v>91.265174892000005</c:v>
                </c:pt>
                <c:pt idx="882">
                  <c:v>91.119442203999995</c:v>
                </c:pt>
                <c:pt idx="883">
                  <c:v>91.425055139999998</c:v>
                </c:pt>
                <c:pt idx="884">
                  <c:v>92.031848768000003</c:v>
                </c:pt>
                <c:pt idx="885">
                  <c:v>91.69276721</c:v>
                </c:pt>
                <c:pt idx="886">
                  <c:v>92.266427843000002</c:v>
                </c:pt>
                <c:pt idx="887">
                  <c:v>91.822917184999994</c:v>
                </c:pt>
                <c:pt idx="888">
                  <c:v>91.875715073999999</c:v>
                </c:pt>
                <c:pt idx="889">
                  <c:v>92.007414624000006</c:v>
                </c:pt>
                <c:pt idx="890">
                  <c:v>91.638492290000002</c:v>
                </c:pt>
                <c:pt idx="891">
                  <c:v>90.784570021999997</c:v>
                </c:pt>
                <c:pt idx="892">
                  <c:v>90.403549912000003</c:v>
                </c:pt>
                <c:pt idx="893">
                  <c:v>89.921839707000004</c:v>
                </c:pt>
                <c:pt idx="894">
                  <c:v>89.808416880999999</c:v>
                </c:pt>
                <c:pt idx="895">
                  <c:v>89.508472459999993</c:v>
                </c:pt>
                <c:pt idx="896">
                  <c:v>89.647981829000003</c:v>
                </c:pt>
                <c:pt idx="897">
                  <c:v>88.700377681999996</c:v>
                </c:pt>
                <c:pt idx="898">
                  <c:v>88.233292681999998</c:v>
                </c:pt>
                <c:pt idx="899">
                  <c:v>87.401307509999995</c:v>
                </c:pt>
                <c:pt idx="900">
                  <c:v>87.886461359999998</c:v>
                </c:pt>
                <c:pt idx="901">
                  <c:v>87.721153211000001</c:v>
                </c:pt>
                <c:pt idx="902">
                  <c:v>88.159150201000003</c:v>
                </c:pt>
                <c:pt idx="903">
                  <c:v>87.403651714999995</c:v>
                </c:pt>
                <c:pt idx="904">
                  <c:v>86.989410000000007</c:v>
                </c:pt>
                <c:pt idx="905">
                  <c:v>86.675363271999998</c:v>
                </c:pt>
                <c:pt idx="906">
                  <c:v>86.972403525000004</c:v>
                </c:pt>
                <c:pt idx="907">
                  <c:v>86.860873890999997</c:v>
                </c:pt>
                <c:pt idx="908">
                  <c:v>86.598803844000003</c:v>
                </c:pt>
                <c:pt idx="909">
                  <c:v>87.286906244999997</c:v>
                </c:pt>
                <c:pt idx="910">
                  <c:v>87.140391743999999</c:v>
                </c:pt>
                <c:pt idx="911">
                  <c:v>86.962188357000002</c:v>
                </c:pt>
                <c:pt idx="912">
                  <c:v>86.987061851999997</c:v>
                </c:pt>
                <c:pt idx="913">
                  <c:v>86.856379665999995</c:v>
                </c:pt>
                <c:pt idx="914">
                  <c:v>86.442620219999995</c:v>
                </c:pt>
                <c:pt idx="915">
                  <c:v>86.452436711999994</c:v>
                </c:pt>
                <c:pt idx="916">
                  <c:v>86.592877959999996</c:v>
                </c:pt>
                <c:pt idx="917">
                  <c:v>86.482045619999994</c:v>
                </c:pt>
                <c:pt idx="918">
                  <c:v>86.702635630000003</c:v>
                </c:pt>
                <c:pt idx="919">
                  <c:v>87.571650039999994</c:v>
                </c:pt>
                <c:pt idx="920">
                  <c:v>87.677089253000005</c:v>
                </c:pt>
                <c:pt idx="921">
                  <c:v>87.701216658000007</c:v>
                </c:pt>
                <c:pt idx="922">
                  <c:v>87.677973049000002</c:v>
                </c:pt>
                <c:pt idx="923">
                  <c:v>87.261086250000005</c:v>
                </c:pt>
                <c:pt idx="924">
                  <c:v>87.640395424999994</c:v>
                </c:pt>
                <c:pt idx="925">
                  <c:v>88.085165988</c:v>
                </c:pt>
                <c:pt idx="926">
                  <c:v>88.433164091999998</c:v>
                </c:pt>
                <c:pt idx="927">
                  <c:v>88.462650771</c:v>
                </c:pt>
                <c:pt idx="928">
                  <c:v>88.534613969999995</c:v>
                </c:pt>
                <c:pt idx="929">
                  <c:v>89.292702495</c:v>
                </c:pt>
                <c:pt idx="930">
                  <c:v>89.353241560000001</c:v>
                </c:pt>
                <c:pt idx="931">
                  <c:v>89.090817852000001</c:v>
                </c:pt>
                <c:pt idx="932">
                  <c:v>90.196797015000001</c:v>
                </c:pt>
                <c:pt idx="933">
                  <c:v>90.749806160000006</c:v>
                </c:pt>
                <c:pt idx="934">
                  <c:v>90.887147322999994</c:v>
                </c:pt>
                <c:pt idx="935">
                  <c:v>93.910797243000005</c:v>
                </c:pt>
                <c:pt idx="936">
                  <c:v>95.570968011999994</c:v>
                </c:pt>
                <c:pt idx="937">
                  <c:v>96.503923553000007</c:v>
                </c:pt>
                <c:pt idx="938">
                  <c:v>97.885559131999997</c:v>
                </c:pt>
                <c:pt idx="939">
                  <c:v>99.622360874999998</c:v>
                </c:pt>
                <c:pt idx="940">
                  <c:v>101.257658326</c:v>
                </c:pt>
                <c:pt idx="941">
                  <c:v>101.19278592000001</c:v>
                </c:pt>
                <c:pt idx="942">
                  <c:v>100.71892281</c:v>
                </c:pt>
                <c:pt idx="943">
                  <c:v>101.96332545</c:v>
                </c:pt>
                <c:pt idx="944">
                  <c:v>102.939245052</c:v>
                </c:pt>
                <c:pt idx="945">
                  <c:v>102.74086953</c:v>
                </c:pt>
                <c:pt idx="946">
                  <c:v>102.1269137</c:v>
                </c:pt>
                <c:pt idx="947">
                  <c:v>100.39468498799999</c:v>
                </c:pt>
                <c:pt idx="948">
                  <c:v>98.987459142000006</c:v>
                </c:pt>
                <c:pt idx="949">
                  <c:v>99.878341512000006</c:v>
                </c:pt>
                <c:pt idx="950">
                  <c:v>100.00148808500001</c:v>
                </c:pt>
                <c:pt idx="951">
                  <c:v>102.883254122</c:v>
                </c:pt>
                <c:pt idx="952">
                  <c:v>106.15293429</c:v>
                </c:pt>
                <c:pt idx="953">
                  <c:v>106.877683652</c:v>
                </c:pt>
                <c:pt idx="954">
                  <c:v>108.628135668</c:v>
                </c:pt>
                <c:pt idx="955">
                  <c:v>108.57410668</c:v>
                </c:pt>
                <c:pt idx="956">
                  <c:v>107.821525755</c:v>
                </c:pt>
                <c:pt idx="957">
                  <c:v>104.580106425</c:v>
                </c:pt>
                <c:pt idx="958">
                  <c:v>105.79654274400001</c:v>
                </c:pt>
                <c:pt idx="959">
                  <c:v>105.25228022</c:v>
                </c:pt>
                <c:pt idx="960">
                  <c:v>105.08752295399999</c:v>
                </c:pt>
                <c:pt idx="961">
                  <c:v>106.063902791</c:v>
                </c:pt>
                <c:pt idx="962">
                  <c:v>109.888283925</c:v>
                </c:pt>
                <c:pt idx="963">
                  <c:v>108.70137255900001</c:v>
                </c:pt>
                <c:pt idx="964">
                  <c:v>107.936647577</c:v>
                </c:pt>
                <c:pt idx="965">
                  <c:v>108.46254462</c:v>
                </c:pt>
                <c:pt idx="966">
                  <c:v>106.75982772</c:v>
                </c:pt>
                <c:pt idx="967">
                  <c:v>107.28509114400001</c:v>
                </c:pt>
                <c:pt idx="968">
                  <c:v>106.27783062</c:v>
                </c:pt>
                <c:pt idx="969">
                  <c:v>105.7926272</c:v>
                </c:pt>
                <c:pt idx="970">
                  <c:v>104.556143062</c:v>
                </c:pt>
                <c:pt idx="971">
                  <c:v>104.362658598</c:v>
                </c:pt>
                <c:pt idx="972">
                  <c:v>103.92886036900001</c:v>
                </c:pt>
                <c:pt idx="973">
                  <c:v>104.15807844</c:v>
                </c:pt>
                <c:pt idx="974">
                  <c:v>104.732806639</c:v>
                </c:pt>
                <c:pt idx="975">
                  <c:v>106.950051585</c:v>
                </c:pt>
                <c:pt idx="976">
                  <c:v>107.20945142399999</c:v>
                </c:pt>
                <c:pt idx="977">
                  <c:v>107.408495104</c:v>
                </c:pt>
                <c:pt idx="978">
                  <c:v>107.76016908699999</c:v>
                </c:pt>
                <c:pt idx="979">
                  <c:v>107.81492724</c:v>
                </c:pt>
                <c:pt idx="980">
                  <c:v>107.99644573400001</c:v>
                </c:pt>
                <c:pt idx="981">
                  <c:v>109.883379375</c:v>
                </c:pt>
                <c:pt idx="982">
                  <c:v>107.715428352</c:v>
                </c:pt>
                <c:pt idx="983">
                  <c:v>108.02872764</c:v>
                </c:pt>
                <c:pt idx="984">
                  <c:v>108.13068141799999</c:v>
                </c:pt>
                <c:pt idx="985">
                  <c:v>106.729080512</c:v>
                </c:pt>
                <c:pt idx="986">
                  <c:v>105.85893135800001</c:v>
                </c:pt>
                <c:pt idx="987">
                  <c:v>105.610596589</c:v>
                </c:pt>
                <c:pt idx="988">
                  <c:v>105.995214576</c:v>
                </c:pt>
                <c:pt idx="989">
                  <c:v>106.793037</c:v>
                </c:pt>
                <c:pt idx="990">
                  <c:v>106.791449562</c:v>
                </c:pt>
                <c:pt idx="991">
                  <c:v>107.523767597</c:v>
                </c:pt>
                <c:pt idx="992">
                  <c:v>108.37501326</c:v>
                </c:pt>
                <c:pt idx="993">
                  <c:v>109.288823448</c:v>
                </c:pt>
                <c:pt idx="994">
                  <c:v>108.62810859299999</c:v>
                </c:pt>
                <c:pt idx="995">
                  <c:v>110.14937595000001</c:v>
                </c:pt>
                <c:pt idx="996">
                  <c:v>110.078151062</c:v>
                </c:pt>
                <c:pt idx="997">
                  <c:v>109.12548973200001</c:v>
                </c:pt>
                <c:pt idx="998">
                  <c:v>108.974224826</c:v>
                </c:pt>
                <c:pt idx="999">
                  <c:v>108.828670016</c:v>
                </c:pt>
                <c:pt idx="1000">
                  <c:v>110.42281066300001</c:v>
                </c:pt>
                <c:pt idx="1001">
                  <c:v>110.23173005</c:v>
                </c:pt>
                <c:pt idx="1002">
                  <c:v>111.037596364</c:v>
                </c:pt>
                <c:pt idx="1003">
                  <c:v>112.17481236</c:v>
                </c:pt>
                <c:pt idx="1004">
                  <c:v>112.72864915</c:v>
                </c:pt>
                <c:pt idx="1005">
                  <c:v>113.73830273599999</c:v>
                </c:pt>
                <c:pt idx="1006">
                  <c:v>113.30809726</c:v>
                </c:pt>
                <c:pt idx="1007">
                  <c:v>113.32384598</c:v>
                </c:pt>
                <c:pt idx="1008">
                  <c:v>113.71963478000001</c:v>
                </c:pt>
                <c:pt idx="1009">
                  <c:v>112.95480153</c:v>
                </c:pt>
                <c:pt idx="1010">
                  <c:v>111.99949017599999</c:v>
                </c:pt>
                <c:pt idx="1011">
                  <c:v>110.97412079999999</c:v>
                </c:pt>
                <c:pt idx="1012">
                  <c:v>109.846201025</c:v>
                </c:pt>
                <c:pt idx="1013">
                  <c:v>108.873678903</c:v>
                </c:pt>
                <c:pt idx="1014">
                  <c:v>105.924862476</c:v>
                </c:pt>
                <c:pt idx="1015">
                  <c:v>105.71711354999999</c:v>
                </c:pt>
                <c:pt idx="1016">
                  <c:v>105.06547634</c:v>
                </c:pt>
                <c:pt idx="1017">
                  <c:v>104.49348882</c:v>
                </c:pt>
                <c:pt idx="1018">
                  <c:v>104.030628624</c:v>
                </c:pt>
                <c:pt idx="1019">
                  <c:v>103.47303829000001</c:v>
                </c:pt>
                <c:pt idx="1020">
                  <c:v>104.342517968</c:v>
                </c:pt>
                <c:pt idx="1021">
                  <c:v>105.274191093</c:v>
                </c:pt>
                <c:pt idx="1022">
                  <c:v>105.34759220799999</c:v>
                </c:pt>
                <c:pt idx="1023">
                  <c:v>105.7484736</c:v>
                </c:pt>
                <c:pt idx="1024">
                  <c:v>105.187848192</c:v>
                </c:pt>
                <c:pt idx="1025">
                  <c:v>104.27228598000001</c:v>
                </c:pt>
                <c:pt idx="1026">
                  <c:v>104.789195406</c:v>
                </c:pt>
                <c:pt idx="1027">
                  <c:v>104.329541925</c:v>
                </c:pt>
                <c:pt idx="1028">
                  <c:v>104.133701155</c:v>
                </c:pt>
                <c:pt idx="1029">
                  <c:v>104.676379164</c:v>
                </c:pt>
                <c:pt idx="1030">
                  <c:v>104.930455595</c:v>
                </c:pt>
                <c:pt idx="1031">
                  <c:v>105.00032656800001</c:v>
                </c:pt>
                <c:pt idx="1032">
                  <c:v>105.421273121</c:v>
                </c:pt>
                <c:pt idx="1033">
                  <c:v>104.66391399</c:v>
                </c:pt>
                <c:pt idx="1034">
                  <c:v>103.559286699</c:v>
                </c:pt>
                <c:pt idx="1035">
                  <c:v>103.414727454</c:v>
                </c:pt>
                <c:pt idx="1036">
                  <c:v>103.36276306400001</c:v>
                </c:pt>
                <c:pt idx="1037">
                  <c:v>101.335199553</c:v>
                </c:pt>
                <c:pt idx="1038">
                  <c:v>100.43253712800001</c:v>
                </c:pt>
                <c:pt idx="1039">
                  <c:v>100.79294281999999</c:v>
                </c:pt>
                <c:pt idx="1040">
                  <c:v>100.35893016</c:v>
                </c:pt>
                <c:pt idx="1041">
                  <c:v>99.810791760000001</c:v>
                </c:pt>
                <c:pt idx="1042">
                  <c:v>99.564866175999995</c:v>
                </c:pt>
                <c:pt idx="1043">
                  <c:v>100.143874545</c:v>
                </c:pt>
                <c:pt idx="1044">
                  <c:v>101.23424765199999</c:v>
                </c:pt>
                <c:pt idx="1045">
                  <c:v>102.7472278</c:v>
                </c:pt>
                <c:pt idx="1046">
                  <c:v>102.3582938</c:v>
                </c:pt>
                <c:pt idx="1047">
                  <c:v>103.959062123</c:v>
                </c:pt>
                <c:pt idx="1048">
                  <c:v>103.674865758</c:v>
                </c:pt>
                <c:pt idx="1049">
                  <c:v>103.47901546</c:v>
                </c:pt>
                <c:pt idx="1050">
                  <c:v>106.054917084</c:v>
                </c:pt>
                <c:pt idx="1051">
                  <c:v>106.268538135</c:v>
                </c:pt>
                <c:pt idx="1052">
                  <c:v>105.562002679</c:v>
                </c:pt>
                <c:pt idx="1053">
                  <c:v>103.79574225</c:v>
                </c:pt>
                <c:pt idx="1054">
                  <c:v>103.22011817800001</c:v>
                </c:pt>
                <c:pt idx="1055">
                  <c:v>101.83691494200001</c:v>
                </c:pt>
                <c:pt idx="1056">
                  <c:v>102.17973284</c:v>
                </c:pt>
                <c:pt idx="1057">
                  <c:v>103.261780008</c:v>
                </c:pt>
                <c:pt idx="1058">
                  <c:v>103.494871296</c:v>
                </c:pt>
                <c:pt idx="1059">
                  <c:v>103.443492656</c:v>
                </c:pt>
                <c:pt idx="1060">
                  <c:v>77.251401360000003</c:v>
                </c:pt>
                <c:pt idx="1061">
                  <c:v>81.053228591999996</c:v>
                </c:pt>
                <c:pt idx="1062">
                  <c:v>81.764221019999994</c:v>
                </c:pt>
                <c:pt idx="1063">
                  <c:v>78.350981016000006</c:v>
                </c:pt>
                <c:pt idx="1064">
                  <c:v>77.976917040000004</c:v>
                </c:pt>
                <c:pt idx="1065">
                  <c:v>76.682773257999997</c:v>
                </c:pt>
                <c:pt idx="1066">
                  <c:v>77.846408249999996</c:v>
                </c:pt>
                <c:pt idx="1067">
                  <c:v>79.529189264999999</c:v>
                </c:pt>
                <c:pt idx="1068">
                  <c:v>78.979593500999997</c:v>
                </c:pt>
                <c:pt idx="1069">
                  <c:v>77.30662504</c:v>
                </c:pt>
                <c:pt idx="1070">
                  <c:v>75.010844012000007</c:v>
                </c:pt>
                <c:pt idx="1071">
                  <c:v>74.232955169999997</c:v>
                </c:pt>
                <c:pt idx="1072">
                  <c:v>76.624165000000005</c:v>
                </c:pt>
                <c:pt idx="1073">
                  <c:v>78.628934872000002</c:v>
                </c:pt>
                <c:pt idx="1074">
                  <c:v>77.860827693999994</c:v>
                </c:pt>
                <c:pt idx="1075">
                  <c:v>79.918361820000001</c:v>
                </c:pt>
                <c:pt idx="1076">
                  <c:v>79.890423282</c:v>
                </c:pt>
                <c:pt idx="1077">
                  <c:v>79.287780659999996</c:v>
                </c:pt>
                <c:pt idx="1078">
                  <c:v>77.742050894000002</c:v>
                </c:pt>
                <c:pt idx="1079">
                  <c:v>79.611634207999998</c:v>
                </c:pt>
                <c:pt idx="1080">
                  <c:v>79.79106152</c:v>
                </c:pt>
                <c:pt idx="1081">
                  <c:v>79.045270485000003</c:v>
                </c:pt>
                <c:pt idx="1082">
                  <c:v>77.632648575999994</c:v>
                </c:pt>
                <c:pt idx="1083">
                  <c:v>76.861282000000003</c:v>
                </c:pt>
                <c:pt idx="1084">
                  <c:v>80.918129324999995</c:v>
                </c:pt>
                <c:pt idx="1085">
                  <c:v>80.394354039999996</c:v>
                </c:pt>
                <c:pt idx="1086">
                  <c:v>76.033333647999996</c:v>
                </c:pt>
                <c:pt idx="1087">
                  <c:v>74.027284652000006</c:v>
                </c:pt>
                <c:pt idx="1088">
                  <c:v>78.311661439999995</c:v>
                </c:pt>
                <c:pt idx="1089">
                  <c:v>77.415034203000005</c:v>
                </c:pt>
                <c:pt idx="1090">
                  <c:v>76.253443309999994</c:v>
                </c:pt>
                <c:pt idx="1091">
                  <c:v>76.846905465000006</c:v>
                </c:pt>
                <c:pt idx="1092">
                  <c:v>76.356838870000004</c:v>
                </c:pt>
                <c:pt idx="1093">
                  <c:v>77.952550977000001</c:v>
                </c:pt>
                <c:pt idx="1094">
                  <c:v>76.598012424000004</c:v>
                </c:pt>
                <c:pt idx="1095">
                  <c:v>77.666861796000006</c:v>
                </c:pt>
                <c:pt idx="1096">
                  <c:v>78.042615807000004</c:v>
                </c:pt>
                <c:pt idx="1097">
                  <c:v>77.358454624000004</c:v>
                </c:pt>
                <c:pt idx="1098">
                  <c:v>76.043343559999997</c:v>
                </c:pt>
                <c:pt idx="1099">
                  <c:v>77.302246080000003</c:v>
                </c:pt>
                <c:pt idx="1100">
                  <c:v>77.546704320000003</c:v>
                </c:pt>
                <c:pt idx="1101">
                  <c:v>79.533022568999996</c:v>
                </c:pt>
                <c:pt idx="1102">
                  <c:v>81.530544172000006</c:v>
                </c:pt>
                <c:pt idx="1103">
                  <c:v>80.340988859999996</c:v>
                </c:pt>
                <c:pt idx="1104">
                  <c:v>80.446530695999996</c:v>
                </c:pt>
                <c:pt idx="1105">
                  <c:v>75.473115003000004</c:v>
                </c:pt>
                <c:pt idx="1106">
                  <c:v>73.688487891999998</c:v>
                </c:pt>
                <c:pt idx="1107">
                  <c:v>74.270823199999995</c:v>
                </c:pt>
                <c:pt idx="1108">
                  <c:v>76.603044294</c:v>
                </c:pt>
                <c:pt idx="1109">
                  <c:v>72.750505529999998</c:v>
                </c:pt>
                <c:pt idx="1110">
                  <c:v>71.510204126999994</c:v>
                </c:pt>
                <c:pt idx="1111">
                  <c:v>70.072041600000006</c:v>
                </c:pt>
                <c:pt idx="1112">
                  <c:v>71.655211898999994</c:v>
                </c:pt>
                <c:pt idx="1113">
                  <c:v>72.031288294000007</c:v>
                </c:pt>
                <c:pt idx="1114">
                  <c:v>71.433232262000004</c:v>
                </c:pt>
                <c:pt idx="1115">
                  <c:v>71.080966709999998</c:v>
                </c:pt>
                <c:pt idx="1116">
                  <c:v>69.993244910000001</c:v>
                </c:pt>
                <c:pt idx="1117">
                  <c:v>71.066343869999997</c:v>
                </c:pt>
                <c:pt idx="1118">
                  <c:v>70.601666824000006</c:v>
                </c:pt>
                <c:pt idx="1119">
                  <c:v>69.999157664999998</c:v>
                </c:pt>
                <c:pt idx="1120">
                  <c:v>70.143743619999995</c:v>
                </c:pt>
                <c:pt idx="1121">
                  <c:v>73.254742066000006</c:v>
                </c:pt>
                <c:pt idx="1122">
                  <c:v>70.473080272000004</c:v>
                </c:pt>
                <c:pt idx="1123">
                  <c:v>72.431978573999999</c:v>
                </c:pt>
                <c:pt idx="1124">
                  <c:v>71.776935339999994</c:v>
                </c:pt>
                <c:pt idx="1125">
                  <c:v>70.082575950000006</c:v>
                </c:pt>
                <c:pt idx="1126">
                  <c:v>69.619541616000006</c:v>
                </c:pt>
                <c:pt idx="1127">
                  <c:v>68.876446512000001</c:v>
                </c:pt>
                <c:pt idx="1128">
                  <c:v>70.188670130000006</c:v>
                </c:pt>
                <c:pt idx="1129">
                  <c:v>71.615766355000005</c:v>
                </c:pt>
                <c:pt idx="1130">
                  <c:v>72.382458924000005</c:v>
                </c:pt>
                <c:pt idx="1131">
                  <c:v>69.612224990000001</c:v>
                </c:pt>
                <c:pt idx="1132">
                  <c:v>76.998385048000003</c:v>
                </c:pt>
                <c:pt idx="1133">
                  <c:v>75.748137069999999</c:v>
                </c:pt>
                <c:pt idx="1134">
                  <c:v>72.971114033999996</c:v>
                </c:pt>
                <c:pt idx="1135">
                  <c:v>74.692179408000001</c:v>
                </c:pt>
                <c:pt idx="1136">
                  <c:v>74.734010235</c:v>
                </c:pt>
                <c:pt idx="1137">
                  <c:v>74.567504099999994</c:v>
                </c:pt>
                <c:pt idx="1138">
                  <c:v>75.616158319999997</c:v>
                </c:pt>
                <c:pt idx="1139">
                  <c:v>76.404343983999993</c:v>
                </c:pt>
                <c:pt idx="1140">
                  <c:v>76.637544942000005</c:v>
                </c:pt>
                <c:pt idx="1141">
                  <c:v>73.923210359999999</c:v>
                </c:pt>
                <c:pt idx="1142">
                  <c:v>75.581844942000004</c:v>
                </c:pt>
                <c:pt idx="1143">
                  <c:v>76.792184460000001</c:v>
                </c:pt>
                <c:pt idx="1144">
                  <c:v>69.724378694999999</c:v>
                </c:pt>
                <c:pt idx="1145">
                  <c:v>68.412654336000003</c:v>
                </c:pt>
                <c:pt idx="1146">
                  <c:v>67.931298240000004</c:v>
                </c:pt>
                <c:pt idx="1147">
                  <c:v>65.739452990000004</c:v>
                </c:pt>
                <c:pt idx="1148">
                  <c:v>66.749319854999996</c:v>
                </c:pt>
                <c:pt idx="1149">
                  <c:v>68.436435775999996</c:v>
                </c:pt>
                <c:pt idx="1150">
                  <c:v>70.017012735999998</c:v>
                </c:pt>
                <c:pt idx="1151">
                  <c:v>71.170660295999994</c:v>
                </c:pt>
                <c:pt idx="1152">
                  <c:v>70.065991060000002</c:v>
                </c:pt>
                <c:pt idx="1153">
                  <c:v>72.584096939999995</c:v>
                </c:pt>
                <c:pt idx="1154">
                  <c:v>71.008766042999994</c:v>
                </c:pt>
                <c:pt idx="1155">
                  <c:v>70.834527456000004</c:v>
                </c:pt>
                <c:pt idx="1156">
                  <c:v>70.017001124000004</c:v>
                </c:pt>
                <c:pt idx="1157">
                  <c:v>70.577098977000006</c:v>
                </c:pt>
                <c:pt idx="1158">
                  <c:v>70.548718199999996</c:v>
                </c:pt>
                <c:pt idx="1159">
                  <c:v>71.756330027999994</c:v>
                </c:pt>
                <c:pt idx="1160">
                  <c:v>72.132452259999994</c:v>
                </c:pt>
                <c:pt idx="1161">
                  <c:v>70.472834089000003</c:v>
                </c:pt>
                <c:pt idx="1162">
                  <c:v>72.866811338999995</c:v>
                </c:pt>
                <c:pt idx="1163">
                  <c:v>71.647357432000007</c:v>
                </c:pt>
                <c:pt idx="1164">
                  <c:v>72.484056976000005</c:v>
                </c:pt>
                <c:pt idx="1165">
                  <c:v>71.52614106</c:v>
                </c:pt>
                <c:pt idx="1166">
                  <c:v>68.560197650999996</c:v>
                </c:pt>
                <c:pt idx="1167">
                  <c:v>66.703166159999995</c:v>
                </c:pt>
                <c:pt idx="1168">
                  <c:v>65.915156580000001</c:v>
                </c:pt>
                <c:pt idx="1169">
                  <c:v>66.387228887999996</c:v>
                </c:pt>
                <c:pt idx="1170">
                  <c:v>66.566244029999993</c:v>
                </c:pt>
                <c:pt idx="1171">
                  <c:v>67.523366511999996</c:v>
                </c:pt>
                <c:pt idx="1172">
                  <c:v>70.218759191000004</c:v>
                </c:pt>
                <c:pt idx="1173">
                  <c:v>68.529541757999993</c:v>
                </c:pt>
                <c:pt idx="1174">
                  <c:v>69.023623319999999</c:v>
                </c:pt>
                <c:pt idx="1175">
                  <c:v>68.786761679999998</c:v>
                </c:pt>
                <c:pt idx="1176">
                  <c:v>68.786849840000002</c:v>
                </c:pt>
                <c:pt idx="1177">
                  <c:v>68.379026757999995</c:v>
                </c:pt>
                <c:pt idx="1178">
                  <c:v>66.160606619999996</c:v>
                </c:pt>
                <c:pt idx="1179">
                  <c:v>66.370807517000003</c:v>
                </c:pt>
                <c:pt idx="1180">
                  <c:v>67.990332503999994</c:v>
                </c:pt>
                <c:pt idx="1181">
                  <c:v>70.567467242999996</c:v>
                </c:pt>
                <c:pt idx="1182">
                  <c:v>70.931206261</c:v>
                </c:pt>
                <c:pt idx="1183">
                  <c:v>72.327774836000003</c:v>
                </c:pt>
                <c:pt idx="1184">
                  <c:v>72.891113434999994</c:v>
                </c:pt>
                <c:pt idx="1185">
                  <c:v>73.386591648000007</c:v>
                </c:pt>
                <c:pt idx="1186">
                  <c:v>74.381695710000002</c:v>
                </c:pt>
                <c:pt idx="1187">
                  <c:v>70.348239836000005</c:v>
                </c:pt>
                <c:pt idx="1188">
                  <c:v>69.907850592000003</c:v>
                </c:pt>
                <c:pt idx="1189">
                  <c:v>69.237109500000003</c:v>
                </c:pt>
                <c:pt idx="1190">
                  <c:v>67.816314837999997</c:v>
                </c:pt>
                <c:pt idx="1191">
                  <c:v>67.408175603999993</c:v>
                </c:pt>
                <c:pt idx="1192">
                  <c:v>69.171228073999998</c:v>
                </c:pt>
                <c:pt idx="1193">
                  <c:v>69.290029024999995</c:v>
                </c:pt>
                <c:pt idx="1194">
                  <c:v>71.031580074000004</c:v>
                </c:pt>
                <c:pt idx="1195">
                  <c:v>69.191141439999996</c:v>
                </c:pt>
                <c:pt idx="1196">
                  <c:v>67.789874295000004</c:v>
                </c:pt>
                <c:pt idx="1197">
                  <c:v>66.709337016000006</c:v>
                </c:pt>
                <c:pt idx="1198">
                  <c:v>66.414092393000004</c:v>
                </c:pt>
                <c:pt idx="1199">
                  <c:v>66.693081089000003</c:v>
                </c:pt>
                <c:pt idx="1200">
                  <c:v>66.459914850000004</c:v>
                </c:pt>
                <c:pt idx="1201">
                  <c:v>65.741057775000002</c:v>
                </c:pt>
                <c:pt idx="1202">
                  <c:v>64.521175679999999</c:v>
                </c:pt>
                <c:pt idx="1203">
                  <c:v>64.977689041999994</c:v>
                </c:pt>
                <c:pt idx="1204">
                  <c:v>66.585212545000005</c:v>
                </c:pt>
                <c:pt idx="1205">
                  <c:v>67.923114057999996</c:v>
                </c:pt>
                <c:pt idx="1206">
                  <c:v>68.807733890999998</c:v>
                </c:pt>
                <c:pt idx="1207">
                  <c:v>67.469266434999994</c:v>
                </c:pt>
                <c:pt idx="1208">
                  <c:v>67.657262176000003</c:v>
                </c:pt>
                <c:pt idx="1209">
                  <c:v>66.651797466000005</c:v>
                </c:pt>
                <c:pt idx="1210">
                  <c:v>66.256391995000001</c:v>
                </c:pt>
                <c:pt idx="1211">
                  <c:v>64.195422578999995</c:v>
                </c:pt>
                <c:pt idx="1212">
                  <c:v>64.908774827000002</c:v>
                </c:pt>
                <c:pt idx="1213">
                  <c:v>64.563399750000002</c:v>
                </c:pt>
                <c:pt idx="1214">
                  <c:v>63.201952708</c:v>
                </c:pt>
                <c:pt idx="1215">
                  <c:v>64.553301399999995</c:v>
                </c:pt>
                <c:pt idx="1216">
                  <c:v>61.750744097999998</c:v>
                </c:pt>
                <c:pt idx="1217">
                  <c:v>62.639225680000003</c:v>
                </c:pt>
                <c:pt idx="1218">
                  <c:v>62.721335156000002</c:v>
                </c:pt>
                <c:pt idx="1219">
                  <c:v>63.718786782000002</c:v>
                </c:pt>
                <c:pt idx="1220">
                  <c:v>64.837665584999996</c:v>
                </c:pt>
                <c:pt idx="1221">
                  <c:v>63.682337689999997</c:v>
                </c:pt>
                <c:pt idx="1222">
                  <c:v>65.206849855000002</c:v>
                </c:pt>
                <c:pt idx="1223">
                  <c:v>65.347321304999994</c:v>
                </c:pt>
                <c:pt idx="1224">
                  <c:v>68.600472980000006</c:v>
                </c:pt>
                <c:pt idx="1225">
                  <c:v>68.495055096000002</c:v>
                </c:pt>
                <c:pt idx="1226">
                  <c:v>65.451386352</c:v>
                </c:pt>
                <c:pt idx="1227">
                  <c:v>65.717639707999993</c:v>
                </c:pt>
                <c:pt idx="1228">
                  <c:v>65.454993889999997</c:v>
                </c:pt>
                <c:pt idx="1229">
                  <c:v>65.484373368000007</c:v>
                </c:pt>
                <c:pt idx="1230">
                  <c:v>68.98716469</c:v>
                </c:pt>
                <c:pt idx="1231">
                  <c:v>69.705078192000002</c:v>
                </c:pt>
                <c:pt idx="1232">
                  <c:v>66.815496804000006</c:v>
                </c:pt>
                <c:pt idx="1233">
                  <c:v>65.649301625000007</c:v>
                </c:pt>
                <c:pt idx="1234">
                  <c:v>65.725757540000004</c:v>
                </c:pt>
                <c:pt idx="1235">
                  <c:v>66.465425338000003</c:v>
                </c:pt>
                <c:pt idx="1236">
                  <c:v>66.278061383999997</c:v>
                </c:pt>
                <c:pt idx="1237">
                  <c:v>65.854908662</c:v>
                </c:pt>
                <c:pt idx="1238">
                  <c:v>65.505857820000003</c:v>
                </c:pt>
                <c:pt idx="1239">
                  <c:v>66.819524981000001</c:v>
                </c:pt>
                <c:pt idx="1240">
                  <c:v>66.162728158999997</c:v>
                </c:pt>
                <c:pt idx="1241">
                  <c:v>64.498234607000001</c:v>
                </c:pt>
                <c:pt idx="1242">
                  <c:v>63.341977780000001</c:v>
                </c:pt>
                <c:pt idx="1243">
                  <c:v>63.501692130999999</c:v>
                </c:pt>
                <c:pt idx="1244">
                  <c:v>63.887155473</c:v>
                </c:pt>
                <c:pt idx="1245">
                  <c:v>66.3160977</c:v>
                </c:pt>
                <c:pt idx="1246">
                  <c:v>67.284596566000005</c:v>
                </c:pt>
                <c:pt idx="1247">
                  <c:v>69.216021556000001</c:v>
                </c:pt>
                <c:pt idx="1248">
                  <c:v>67.833922134000005</c:v>
                </c:pt>
                <c:pt idx="1249">
                  <c:v>68.570553029999999</c:v>
                </c:pt>
                <c:pt idx="1250">
                  <c:v>67.369471844000003</c:v>
                </c:pt>
                <c:pt idx="1251">
                  <c:v>67.671225575999998</c:v>
                </c:pt>
                <c:pt idx="1252">
                  <c:v>69.506945728000005</c:v>
                </c:pt>
                <c:pt idx="1253">
                  <c:v>70.750029311999995</c:v>
                </c:pt>
                <c:pt idx="1254">
                  <c:v>69.815941104000004</c:v>
                </c:pt>
                <c:pt idx="1255">
                  <c:v>72.658683698999994</c:v>
                </c:pt>
                <c:pt idx="1256">
                  <c:v>72.825568239999996</c:v>
                </c:pt>
                <c:pt idx="1257">
                  <c:v>71.586157374999999</c:v>
                </c:pt>
                <c:pt idx="1258">
                  <c:v>69.076161689000003</c:v>
                </c:pt>
                <c:pt idx="1259">
                  <c:v>71.541598324000006</c:v>
                </c:pt>
                <c:pt idx="1260">
                  <c:v>70.641958392000006</c:v>
                </c:pt>
                <c:pt idx="1261">
                  <c:v>68.279902179999993</c:v>
                </c:pt>
                <c:pt idx="1262">
                  <c:v>67.220878847999998</c:v>
                </c:pt>
                <c:pt idx="1263">
                  <c:v>68.512292005999996</c:v>
                </c:pt>
                <c:pt idx="1264">
                  <c:v>67.258071659999999</c:v>
                </c:pt>
                <c:pt idx="1265">
                  <c:v>71.756105966000007</c:v>
                </c:pt>
                <c:pt idx="1266">
                  <c:v>70.715045648</c:v>
                </c:pt>
                <c:pt idx="1267">
                  <c:v>70.953335361000001</c:v>
                </c:pt>
                <c:pt idx="1268">
                  <c:v>69.192751552000004</c:v>
                </c:pt>
                <c:pt idx="1269">
                  <c:v>70.213308592000004</c:v>
                </c:pt>
                <c:pt idx="1270">
                  <c:v>68.761950245999998</c:v>
                </c:pt>
                <c:pt idx="1271">
                  <c:v>67.625579728000005</c:v>
                </c:pt>
                <c:pt idx="1272">
                  <c:v>69.084712890000006</c:v>
                </c:pt>
                <c:pt idx="1273">
                  <c:v>68.975961209999994</c:v>
                </c:pt>
                <c:pt idx="1274">
                  <c:v>71.818789379999998</c:v>
                </c:pt>
                <c:pt idx="1275">
                  <c:v>71.611663910000004</c:v>
                </c:pt>
                <c:pt idx="1276">
                  <c:v>77.802268991999995</c:v>
                </c:pt>
                <c:pt idx="1277">
                  <c:v>91.844528687999997</c:v>
                </c:pt>
                <c:pt idx="1278">
                  <c:v>86.026136739999998</c:v>
                </c:pt>
                <c:pt idx="1279">
                  <c:v>80.077123991999997</c:v>
                </c:pt>
                <c:pt idx="1280">
                  <c:v>77.970005125</c:v>
                </c:pt>
                <c:pt idx="1281">
                  <c:v>79.071582045</c:v>
                </c:pt>
                <c:pt idx="1282">
                  <c:v>79.127481524999993</c:v>
                </c:pt>
                <c:pt idx="1283">
                  <c:v>80.952814369999999</c:v>
                </c:pt>
                <c:pt idx="1284">
                  <c:v>80.980087800000007</c:v>
                </c:pt>
                <c:pt idx="1285">
                  <c:v>80.769885677000005</c:v>
                </c:pt>
                <c:pt idx="1286">
                  <c:v>77.754697379999996</c:v>
                </c:pt>
                <c:pt idx="1287">
                  <c:v>77.393767752000002</c:v>
                </c:pt>
                <c:pt idx="1288">
                  <c:v>74.893182902000007</c:v>
                </c:pt>
                <c:pt idx="1289">
                  <c:v>74.712788184999994</c:v>
                </c:pt>
                <c:pt idx="1290">
                  <c:v>73.81549425</c:v>
                </c:pt>
                <c:pt idx="1291">
                  <c:v>75.036982592000001</c:v>
                </c:pt>
                <c:pt idx="1292">
                  <c:v>75.320798417999995</c:v>
                </c:pt>
                <c:pt idx="1293">
                  <c:v>75.392781337000002</c:v>
                </c:pt>
                <c:pt idx="1294">
                  <c:v>72.834933864000007</c:v>
                </c:pt>
                <c:pt idx="1295">
                  <c:v>75.644420553000003</c:v>
                </c:pt>
                <c:pt idx="1296">
                  <c:v>75.562211151</c:v>
                </c:pt>
                <c:pt idx="1297">
                  <c:v>76.347046632000001</c:v>
                </c:pt>
                <c:pt idx="1298">
                  <c:v>74.530733490000003</c:v>
                </c:pt>
                <c:pt idx="1299">
                  <c:v>75.901726240000002</c:v>
                </c:pt>
                <c:pt idx="1300">
                  <c:v>75.604654229999994</c:v>
                </c:pt>
                <c:pt idx="1301">
                  <c:v>75.618502410000005</c:v>
                </c:pt>
                <c:pt idx="1302">
                  <c:v>75.610849017000007</c:v>
                </c:pt>
                <c:pt idx="1303">
                  <c:v>72.172007570000005</c:v>
                </c:pt>
                <c:pt idx="1304">
                  <c:v>71.684928920000004</c:v>
                </c:pt>
                <c:pt idx="1305">
                  <c:v>71.319986095000004</c:v>
                </c:pt>
                <c:pt idx="1306">
                  <c:v>70.835617810000002</c:v>
                </c:pt>
                <c:pt idx="1307">
                  <c:v>71.451618588000002</c:v>
                </c:pt>
                <c:pt idx="1308">
                  <c:v>73.179074556000003</c:v>
                </c:pt>
                <c:pt idx="1309">
                  <c:v>75.306857863999994</c:v>
                </c:pt>
                <c:pt idx="1310">
                  <c:v>74.395622783999997</c:v>
                </c:pt>
                <c:pt idx="1311">
                  <c:v>72.926674171000002</c:v>
                </c:pt>
                <c:pt idx="1312">
                  <c:v>73.430988334000006</c:v>
                </c:pt>
                <c:pt idx="1313">
                  <c:v>73.981705700000006</c:v>
                </c:pt>
                <c:pt idx="1314">
                  <c:v>74.750874518000003</c:v>
                </c:pt>
                <c:pt idx="1315">
                  <c:v>78.073676488000004</c:v>
                </c:pt>
                <c:pt idx="1316">
                  <c:v>81.121742128999998</c:v>
                </c:pt>
                <c:pt idx="1317">
                  <c:v>84.966045084000001</c:v>
                </c:pt>
                <c:pt idx="1318">
                  <c:v>84.573579359999997</c:v>
                </c:pt>
                <c:pt idx="1319">
                  <c:v>86.643975209999994</c:v>
                </c:pt>
                <c:pt idx="1320">
                  <c:v>82.077587690000001</c:v>
                </c:pt>
                <c:pt idx="1321">
                  <c:v>82.492012385999999</c:v>
                </c:pt>
                <c:pt idx="1322">
                  <c:v>84.391957790000006</c:v>
                </c:pt>
                <c:pt idx="1323">
                  <c:v>83.893859058000004</c:v>
                </c:pt>
                <c:pt idx="1324">
                  <c:v>82.776443814000004</c:v>
                </c:pt>
                <c:pt idx="1325">
                  <c:v>82.933325214000007</c:v>
                </c:pt>
                <c:pt idx="1326">
                  <c:v>81.592777537000003</c:v>
                </c:pt>
                <c:pt idx="1327">
                  <c:v>80.905386582000006</c:v>
                </c:pt>
                <c:pt idx="1328">
                  <c:v>80.371801575000006</c:v>
                </c:pt>
                <c:pt idx="1329">
                  <c:v>79.875887607999999</c:v>
                </c:pt>
                <c:pt idx="1330">
                  <c:v>81.084382829999996</c:v>
                </c:pt>
                <c:pt idx="1331">
                  <c:v>84.950849379000005</c:v>
                </c:pt>
                <c:pt idx="1332">
                  <c:v>86.820885224999998</c:v>
                </c:pt>
                <c:pt idx="1333">
                  <c:v>87.489771894</c:v>
                </c:pt>
                <c:pt idx="1334">
                  <c:v>86.748117434999997</c:v>
                </c:pt>
                <c:pt idx="1335">
                  <c:v>84.821746192000006</c:v>
                </c:pt>
                <c:pt idx="1336">
                  <c:v>87.774624943999996</c:v>
                </c:pt>
                <c:pt idx="1337">
                  <c:v>84.900345068999997</c:v>
                </c:pt>
                <c:pt idx="1338">
                  <c:v>86.489252219999997</c:v>
                </c:pt>
                <c:pt idx="1339">
                  <c:v>92.637019264000003</c:v>
                </c:pt>
                <c:pt idx="1340">
                  <c:v>90.884702258000004</c:v>
                </c:pt>
                <c:pt idx="1341">
                  <c:v>89.872679189999999</c:v>
                </c:pt>
                <c:pt idx="1342">
                  <c:v>85.136623327999999</c:v>
                </c:pt>
                <c:pt idx="1343">
                  <c:v>84.179335250999998</c:v>
                </c:pt>
                <c:pt idx="1344">
                  <c:v>85.38979732</c:v>
                </c:pt>
                <c:pt idx="1345">
                  <c:v>83.645119359999995</c:v>
                </c:pt>
                <c:pt idx="1346">
                  <c:v>83.787140570999995</c:v>
                </c:pt>
                <c:pt idx="1347">
                  <c:v>83.639836807999998</c:v>
                </c:pt>
                <c:pt idx="1348">
                  <c:v>83.461077736999997</c:v>
                </c:pt>
                <c:pt idx="1349">
                  <c:v>86.238529804999999</c:v>
                </c:pt>
                <c:pt idx="1350">
                  <c:v>86.366083903000003</c:v>
                </c:pt>
                <c:pt idx="1351">
                  <c:v>90.175050475999996</c:v>
                </c:pt>
                <c:pt idx="1352">
                  <c:v>89.583813054000004</c:v>
                </c:pt>
                <c:pt idx="1353">
                  <c:v>89.777161227999997</c:v>
                </c:pt>
                <c:pt idx="1354">
                  <c:v>89.201371476999995</c:v>
                </c:pt>
                <c:pt idx="1355">
                  <c:v>91.422144750000001</c:v>
                </c:pt>
                <c:pt idx="1356">
                  <c:v>92.299085211000005</c:v>
                </c:pt>
                <c:pt idx="1357">
                  <c:v>91.231711864000005</c:v>
                </c:pt>
                <c:pt idx="1358">
                  <c:v>89.276178389999998</c:v>
                </c:pt>
                <c:pt idx="1359">
                  <c:v>89.658098015999997</c:v>
                </c:pt>
                <c:pt idx="1360">
                  <c:v>92.005789960000001</c:v>
                </c:pt>
                <c:pt idx="1361">
                  <c:v>91.799827801000006</c:v>
                </c:pt>
                <c:pt idx="1362">
                  <c:v>92.663803697999995</c:v>
                </c:pt>
                <c:pt idx="1363">
                  <c:v>92.657632661999997</c:v>
                </c:pt>
                <c:pt idx="1364">
                  <c:v>91.921826159999995</c:v>
                </c:pt>
                <c:pt idx="1365">
                  <c:v>89.605384936999997</c:v>
                </c:pt>
                <c:pt idx="1366">
                  <c:v>87.545344135999997</c:v>
                </c:pt>
                <c:pt idx="1367">
                  <c:v>89.276413857999998</c:v>
                </c:pt>
                <c:pt idx="1368">
                  <c:v>88.521516156000004</c:v>
                </c:pt>
                <c:pt idx="1369">
                  <c:v>89.741416103999995</c:v>
                </c:pt>
                <c:pt idx="1370">
                  <c:v>89.488546631999995</c:v>
                </c:pt>
                <c:pt idx="1371">
                  <c:v>88.792676895</c:v>
                </c:pt>
                <c:pt idx="1372">
                  <c:v>89.733148900000003</c:v>
                </c:pt>
                <c:pt idx="1373">
                  <c:v>88.272260786000004</c:v>
                </c:pt>
                <c:pt idx="1374">
                  <c:v>87.763295892000002</c:v>
                </c:pt>
                <c:pt idx="1375">
                  <c:v>87.420349313000003</c:v>
                </c:pt>
                <c:pt idx="1376">
                  <c:v>87.802899611000001</c:v>
                </c:pt>
                <c:pt idx="1377">
                  <c:v>88.065217142999998</c:v>
                </c:pt>
                <c:pt idx="1378">
                  <c:v>87.859669589999996</c:v>
                </c:pt>
                <c:pt idx="1379">
                  <c:v>86.627056392</c:v>
                </c:pt>
                <c:pt idx="1380">
                  <c:v>87.948274252999994</c:v>
                </c:pt>
                <c:pt idx="1381">
                  <c:v>89.703033360000006</c:v>
                </c:pt>
                <c:pt idx="1382">
                  <c:v>90.557104211999999</c:v>
                </c:pt>
                <c:pt idx="1383">
                  <c:v>88.381780239999998</c:v>
                </c:pt>
                <c:pt idx="1384">
                  <c:v>87.091225867999995</c:v>
                </c:pt>
                <c:pt idx="1385">
                  <c:v>86.800412234000007</c:v>
                </c:pt>
                <c:pt idx="1386">
                  <c:v>86.676399697999997</c:v>
                </c:pt>
                <c:pt idx="1387">
                  <c:v>87.287111769000006</c:v>
                </c:pt>
                <c:pt idx="1388">
                  <c:v>85.984406485999997</c:v>
                </c:pt>
                <c:pt idx="1389">
                  <c:v>86.080193336999997</c:v>
                </c:pt>
                <c:pt idx="1390">
                  <c:v>84.868799475000003</c:v>
                </c:pt>
                <c:pt idx="1391">
                  <c:v>84.763849260000001</c:v>
                </c:pt>
                <c:pt idx="1392">
                  <c:v>86.741847914999994</c:v>
                </c:pt>
                <c:pt idx="1393">
                  <c:v>83.432082468999994</c:v>
                </c:pt>
                <c:pt idx="1394">
                  <c:v>83.118460229999997</c:v>
                </c:pt>
                <c:pt idx="1395">
                  <c:v>83.587741793999996</c:v>
                </c:pt>
                <c:pt idx="1396">
                  <c:v>81.471305455999996</c:v>
                </c:pt>
                <c:pt idx="1397">
                  <c:v>81.175895539999999</c:v>
                </c:pt>
                <c:pt idx="1398">
                  <c:v>79.4588562</c:v>
                </c:pt>
                <c:pt idx="1399">
                  <c:v>78.566377970000005</c:v>
                </c:pt>
                <c:pt idx="1400">
                  <c:v>78.461613165000003</c:v>
                </c:pt>
                <c:pt idx="1401">
                  <c:v>76.992875491999996</c:v>
                </c:pt>
                <c:pt idx="1402">
                  <c:v>76.951288028999997</c:v>
                </c:pt>
                <c:pt idx="1403">
                  <c:v>78.677101440000001</c:v>
                </c:pt>
                <c:pt idx="1404">
                  <c:v>78.083328064</c:v>
                </c:pt>
                <c:pt idx="1405">
                  <c:v>77.153912547000004</c:v>
                </c:pt>
                <c:pt idx="1406">
                  <c:v>77.857357304000004</c:v>
                </c:pt>
                <c:pt idx="1407">
                  <c:v>76.965566198000005</c:v>
                </c:pt>
                <c:pt idx="1408">
                  <c:v>76.512452800000005</c:v>
                </c:pt>
                <c:pt idx="1409">
                  <c:v>76.301917087999996</c:v>
                </c:pt>
                <c:pt idx="1410">
                  <c:v>78.018200703999995</c:v>
                </c:pt>
                <c:pt idx="1411">
                  <c:v>78.344438468999996</c:v>
                </c:pt>
                <c:pt idx="1412">
                  <c:v>80.598338928000004</c:v>
                </c:pt>
                <c:pt idx="1413">
                  <c:v>82.915425863999999</c:v>
                </c:pt>
                <c:pt idx="1414">
                  <c:v>85.268828829</c:v>
                </c:pt>
                <c:pt idx="1415">
                  <c:v>86.269758371999998</c:v>
                </c:pt>
                <c:pt idx="1416">
                  <c:v>87.1158456</c:v>
                </c:pt>
                <c:pt idx="1417">
                  <c:v>86.481356849999997</c:v>
                </c:pt>
                <c:pt idx="1418">
                  <c:v>81.884319763999997</c:v>
                </c:pt>
                <c:pt idx="1419">
                  <c:v>85.983520967999993</c:v>
                </c:pt>
                <c:pt idx="1420">
                  <c:v>87.309982194</c:v>
                </c:pt>
                <c:pt idx="1421">
                  <c:v>84.221021055999998</c:v>
                </c:pt>
                <c:pt idx="1422">
                  <c:v>82.535149575999995</c:v>
                </c:pt>
                <c:pt idx="1423">
                  <c:v>81.436197934000006</c:v>
                </c:pt>
                <c:pt idx="1424">
                  <c:v>83.872320028000004</c:v>
                </c:pt>
                <c:pt idx="1425">
                  <c:v>84.808556129999999</c:v>
                </c:pt>
                <c:pt idx="1426">
                  <c:v>83.845313094999995</c:v>
                </c:pt>
                <c:pt idx="1427">
                  <c:v>82.882631423999996</c:v>
                </c:pt>
                <c:pt idx="1428">
                  <c:v>83.553889527999999</c:v>
                </c:pt>
                <c:pt idx="1429">
                  <c:v>85.448385014999999</c:v>
                </c:pt>
                <c:pt idx="1430">
                  <c:v>84.813400951999995</c:v>
                </c:pt>
                <c:pt idx="1431">
                  <c:v>83.961663005999995</c:v>
                </c:pt>
                <c:pt idx="1432">
                  <c:v>83.565137640000003</c:v>
                </c:pt>
                <c:pt idx="1433">
                  <c:v>84.646111443999999</c:v>
                </c:pt>
                <c:pt idx="1434">
                  <c:v>85.856966565999997</c:v>
                </c:pt>
                <c:pt idx="1435">
                  <c:v>89.148809736000004</c:v>
                </c:pt>
                <c:pt idx="1436">
                  <c:v>89.904396129999995</c:v>
                </c:pt>
                <c:pt idx="1437">
                  <c:v>88.32492834</c:v>
                </c:pt>
                <c:pt idx="1438">
                  <c:v>88.103433420000002</c:v>
                </c:pt>
                <c:pt idx="1439">
                  <c:v>87.078996290000006</c:v>
                </c:pt>
                <c:pt idx="1440">
                  <c:v>88.547648331999994</c:v>
                </c:pt>
                <c:pt idx="1441">
                  <c:v>86.881508122</c:v>
                </c:pt>
                <c:pt idx="1442">
                  <c:v>84.922573319999998</c:v>
                </c:pt>
                <c:pt idx="1443">
                  <c:v>84.286754783999996</c:v>
                </c:pt>
                <c:pt idx="1444">
                  <c:v>84.151258322999993</c:v>
                </c:pt>
                <c:pt idx="1445">
                  <c:v>81.453517973999993</c:v>
                </c:pt>
                <c:pt idx="1446">
                  <c:v>84.672240406</c:v>
                </c:pt>
                <c:pt idx="1447">
                  <c:v>84.607728062000007</c:v>
                </c:pt>
                <c:pt idx="1448">
                  <c:v>85.735735469999995</c:v>
                </c:pt>
                <c:pt idx="1449">
                  <c:v>85.437870930000003</c:v>
                </c:pt>
                <c:pt idx="1450">
                  <c:v>84.230342925000002</c:v>
                </c:pt>
                <c:pt idx="1451">
                  <c:v>84.993189216000005</c:v>
                </c:pt>
                <c:pt idx="1452">
                  <c:v>83.034940352000007</c:v>
                </c:pt>
                <c:pt idx="1453">
                  <c:v>87.998253910000003</c:v>
                </c:pt>
                <c:pt idx="1454">
                  <c:v>87.437927717999997</c:v>
                </c:pt>
                <c:pt idx="1455">
                  <c:v>86.311563125999996</c:v>
                </c:pt>
                <c:pt idx="1456">
                  <c:v>86.278958918000001</c:v>
                </c:pt>
                <c:pt idx="1457">
                  <c:v>86.570861207999997</c:v>
                </c:pt>
                <c:pt idx="1458">
                  <c:v>86.408057499999998</c:v>
                </c:pt>
                <c:pt idx="1459">
                  <c:v>85.428256230000002</c:v>
                </c:pt>
                <c:pt idx="1460">
                  <c:v>85.755019283999999</c:v>
                </c:pt>
                <c:pt idx="1461">
                  <c:v>84.124082880000003</c:v>
                </c:pt>
                <c:pt idx="1462">
                  <c:v>83.428254117999998</c:v>
                </c:pt>
                <c:pt idx="1463">
                  <c:v>81.28219086</c:v>
                </c:pt>
                <c:pt idx="1464">
                  <c:v>80.161034088999997</c:v>
                </c:pt>
                <c:pt idx="1465">
                  <c:v>77.581967607999999</c:v>
                </c:pt>
                <c:pt idx="1466">
                  <c:v>75.965741277999996</c:v>
                </c:pt>
                <c:pt idx="1467">
                  <c:v>77.325772369999996</c:v>
                </c:pt>
                <c:pt idx="1468">
                  <c:v>76.851640392999997</c:v>
                </c:pt>
                <c:pt idx="1469">
                  <c:v>76.581702375999996</c:v>
                </c:pt>
                <c:pt idx="1470">
                  <c:v>78.023813727999993</c:v>
                </c:pt>
                <c:pt idx="1471">
                  <c:v>77.853451367999995</c:v>
                </c:pt>
                <c:pt idx="1472">
                  <c:v>78.342957560000002</c:v>
                </c:pt>
                <c:pt idx="1473">
                  <c:v>77.473397000999995</c:v>
                </c:pt>
                <c:pt idx="1474">
                  <c:v>78.000593327999994</c:v>
                </c:pt>
                <c:pt idx="1475">
                  <c:v>79.469862429000003</c:v>
                </c:pt>
                <c:pt idx="1476">
                  <c:v>80.437733480000006</c:v>
                </c:pt>
                <c:pt idx="1477">
                  <c:v>80.773145388000003</c:v>
                </c:pt>
                <c:pt idx="1478">
                  <c:v>81.961877322000007</c:v>
                </c:pt>
                <c:pt idx="1479">
                  <c:v>81.496028174000003</c:v>
                </c:pt>
                <c:pt idx="1480">
                  <c:v>81.672232464000004</c:v>
                </c:pt>
                <c:pt idx="1481">
                  <c:v>78.610681888000002</c:v>
                </c:pt>
                <c:pt idx="1482">
                  <c:v>79.423834529999993</c:v>
                </c:pt>
                <c:pt idx="1483">
                  <c:v>80.847412628000001</c:v>
                </c:pt>
                <c:pt idx="1484">
                  <c:v>82.447703594999993</c:v>
                </c:pt>
                <c:pt idx="1485">
                  <c:v>82.240333230000005</c:v>
                </c:pt>
                <c:pt idx="1486">
                  <c:v>79.042230750000002</c:v>
                </c:pt>
                <c:pt idx="1487">
                  <c:v>79.93393331</c:v>
                </c:pt>
                <c:pt idx="1488">
                  <c:v>79.499472510000004</c:v>
                </c:pt>
                <c:pt idx="1489">
                  <c:v>78.786909530000003</c:v>
                </c:pt>
                <c:pt idx="1490">
                  <c:v>79.642402435999998</c:v>
                </c:pt>
                <c:pt idx="1491">
                  <c:v>81.962480952999996</c:v>
                </c:pt>
                <c:pt idx="1492">
                  <c:v>87.364054752000001</c:v>
                </c:pt>
                <c:pt idx="1493">
                  <c:v>86.564173374000006</c:v>
                </c:pt>
                <c:pt idx="1494">
                  <c:v>86.492608302999997</c:v>
                </c:pt>
                <c:pt idx="1495">
                  <c:v>85.431922561999997</c:v>
                </c:pt>
                <c:pt idx="1496">
                  <c:v>84.552431607000003</c:v>
                </c:pt>
                <c:pt idx="1497">
                  <c:v>84.412740732000003</c:v>
                </c:pt>
                <c:pt idx="1498">
                  <c:v>85.364697210000003</c:v>
                </c:pt>
                <c:pt idx="1499">
                  <c:v>84.604354912000005</c:v>
                </c:pt>
                <c:pt idx="1500">
                  <c:v>82.740824304</c:v>
                </c:pt>
                <c:pt idx="1501">
                  <c:v>82.570568600000001</c:v>
                </c:pt>
                <c:pt idx="1502">
                  <c:v>82.604852640000004</c:v>
                </c:pt>
                <c:pt idx="1503">
                  <c:v>82.237486485000005</c:v>
                </c:pt>
                <c:pt idx="1504">
                  <c:v>80.680115850000007</c:v>
                </c:pt>
                <c:pt idx="1505">
                  <c:v>80.704116150000004</c:v>
                </c:pt>
                <c:pt idx="1506">
                  <c:v>78.387767550000007</c:v>
                </c:pt>
                <c:pt idx="1507">
                  <c:v>81.842643413999994</c:v>
                </c:pt>
                <c:pt idx="1508">
                  <c:v>81.442603543999994</c:v>
                </c:pt>
                <c:pt idx="1509">
                  <c:v>79.257659953000001</c:v>
                </c:pt>
                <c:pt idx="1510">
                  <c:v>77.691924227000001</c:v>
                </c:pt>
                <c:pt idx="1511">
                  <c:v>77.249954634000005</c:v>
                </c:pt>
                <c:pt idx="1512">
                  <c:v>77.959288428999997</c:v>
                </c:pt>
                <c:pt idx="1513">
                  <c:v>76.685871066000004</c:v>
                </c:pt>
                <c:pt idx="1514">
                  <c:v>79.198091250000004</c:v>
                </c:pt>
                <c:pt idx="1515">
                  <c:v>76.329534676999998</c:v>
                </c:pt>
                <c:pt idx="1516">
                  <c:v>78.536729166000001</c:v>
                </c:pt>
                <c:pt idx="1517">
                  <c:v>79.289686016000005</c:v>
                </c:pt>
                <c:pt idx="1518">
                  <c:v>78.684748005000003</c:v>
                </c:pt>
                <c:pt idx="1519">
                  <c:v>77.869207107999998</c:v>
                </c:pt>
                <c:pt idx="1520">
                  <c:v>75.620018848000001</c:v>
                </c:pt>
                <c:pt idx="1521">
                  <c:v>75.552821608000002</c:v>
                </c:pt>
                <c:pt idx="1522">
                  <c:v>74.298251207999996</c:v>
                </c:pt>
                <c:pt idx="1523">
                  <c:v>74.160963433999996</c:v>
                </c:pt>
                <c:pt idx="1524">
                  <c:v>75.247419727999997</c:v>
                </c:pt>
                <c:pt idx="1525">
                  <c:v>73.992202700000007</c:v>
                </c:pt>
                <c:pt idx="1526">
                  <c:v>73.864462474000007</c:v>
                </c:pt>
                <c:pt idx="1527">
                  <c:v>74.432467340000002</c:v>
                </c:pt>
                <c:pt idx="1528">
                  <c:v>74.038504889999999</c:v>
                </c:pt>
                <c:pt idx="1529">
                  <c:v>72.765752868000007</c:v>
                </c:pt>
                <c:pt idx="1530">
                  <c:v>73.259045369999996</c:v>
                </c:pt>
                <c:pt idx="1531">
                  <c:v>74.829758111999993</c:v>
                </c:pt>
                <c:pt idx="1532">
                  <c:v>74.066847351999996</c:v>
                </c:pt>
                <c:pt idx="1533">
                  <c:v>73.860311351999997</c:v>
                </c:pt>
                <c:pt idx="1534">
                  <c:v>73.806741173999995</c:v>
                </c:pt>
                <c:pt idx="1535">
                  <c:v>74.65563324</c:v>
                </c:pt>
                <c:pt idx="1536">
                  <c:v>74.872545321000004</c:v>
                </c:pt>
                <c:pt idx="1537">
                  <c:v>76.693699559999999</c:v>
                </c:pt>
                <c:pt idx="1538">
                  <c:v>80.542267649999999</c:v>
                </c:pt>
                <c:pt idx="1539">
                  <c:v>79.695500003999996</c:v>
                </c:pt>
                <c:pt idx="1540">
                  <c:v>81.038760581999995</c:v>
                </c:pt>
                <c:pt idx="1541">
                  <c:v>81.427640574999998</c:v>
                </c:pt>
                <c:pt idx="1542">
                  <c:v>81.050579010000007</c:v>
                </c:pt>
                <c:pt idx="1543">
                  <c:v>81.548493264000001</c:v>
                </c:pt>
                <c:pt idx="1544">
                  <c:v>80.829772448</c:v>
                </c:pt>
                <c:pt idx="1545">
                  <c:v>81.250190349999997</c:v>
                </c:pt>
                <c:pt idx="1546">
                  <c:v>77.870746123999993</c:v>
                </c:pt>
                <c:pt idx="1547">
                  <c:v>77.791677120000003</c:v>
                </c:pt>
                <c:pt idx="1548">
                  <c:v>76.206595995000001</c:v>
                </c:pt>
                <c:pt idx="1549">
                  <c:v>76.540817834999999</c:v>
                </c:pt>
                <c:pt idx="1550">
                  <c:v>76.502974727999998</c:v>
                </c:pt>
                <c:pt idx="1551">
                  <c:v>75.009010399999994</c:v>
                </c:pt>
                <c:pt idx="1552">
                  <c:v>74.756032279999999</c:v>
                </c:pt>
                <c:pt idx="1553">
                  <c:v>73.335902177999998</c:v>
                </c:pt>
                <c:pt idx="1554">
                  <c:v>75.242234752000002</c:v>
                </c:pt>
                <c:pt idx="1555">
                  <c:v>75.574065279999999</c:v>
                </c:pt>
                <c:pt idx="1556">
                  <c:v>74.940759740000004</c:v>
                </c:pt>
                <c:pt idx="1557">
                  <c:v>74.496619808000005</c:v>
                </c:pt>
                <c:pt idx="1558">
                  <c:v>76.821165543999996</c:v>
                </c:pt>
                <c:pt idx="1559">
                  <c:v>76.582561159999997</c:v>
                </c:pt>
                <c:pt idx="1560">
                  <c:v>75.253343306000005</c:v>
                </c:pt>
                <c:pt idx="1561">
                  <c:v>78.113217378000002</c:v>
                </c:pt>
                <c:pt idx="1562">
                  <c:v>78.172500467999996</c:v>
                </c:pt>
                <c:pt idx="1563">
                  <c:v>77.731141605000005</c:v>
                </c:pt>
                <c:pt idx="1564">
                  <c:v>77.121226104000002</c:v>
                </c:pt>
                <c:pt idx="1565">
                  <c:v>76.676771705999997</c:v>
                </c:pt>
                <c:pt idx="1566">
                  <c:v>76.027136755000001</c:v>
                </c:pt>
                <c:pt idx="1567">
                  <c:v>78.033520319999994</c:v>
                </c:pt>
                <c:pt idx="1568">
                  <c:v>79.897805857999998</c:v>
                </c:pt>
                <c:pt idx="1569">
                  <c:v>81.321955207000002</c:v>
                </c:pt>
                <c:pt idx="1570">
                  <c:v>76.258913590000006</c:v>
                </c:pt>
                <c:pt idx="1571">
                  <c:v>75.598933986000006</c:v>
                </c:pt>
                <c:pt idx="1572">
                  <c:v>74.633656176000002</c:v>
                </c:pt>
                <c:pt idx="1573">
                  <c:v>74.422561869000006</c:v>
                </c:pt>
                <c:pt idx="1574">
                  <c:v>75.322123065</c:v>
                </c:pt>
                <c:pt idx="1575">
                  <c:v>74.145072377999995</c:v>
                </c:pt>
                <c:pt idx="1576">
                  <c:v>73.706289029999994</c:v>
                </c:pt>
                <c:pt idx="1577">
                  <c:v>73.193715130000001</c:v>
                </c:pt>
                <c:pt idx="1578">
                  <c:v>73.432869748000002</c:v>
                </c:pt>
                <c:pt idx="1579">
                  <c:v>73.511091785999994</c:v>
                </c:pt>
                <c:pt idx="1580">
                  <c:v>72.632701679999997</c:v>
                </c:pt>
                <c:pt idx="1581">
                  <c:v>75.876394934999993</c:v>
                </c:pt>
                <c:pt idx="1582">
                  <c:v>75.455387189999996</c:v>
                </c:pt>
                <c:pt idx="1583">
                  <c:v>75.934830751000007</c:v>
                </c:pt>
                <c:pt idx="1584">
                  <c:v>76.560178500000006</c:v>
                </c:pt>
                <c:pt idx="1585">
                  <c:v>75.461383368</c:v>
                </c:pt>
                <c:pt idx="1586">
                  <c:v>76.082577244000007</c:v>
                </c:pt>
                <c:pt idx="1587">
                  <c:v>76.413333155999993</c:v>
                </c:pt>
                <c:pt idx="1588">
                  <c:v>78.552740439000004</c:v>
                </c:pt>
                <c:pt idx="1589">
                  <c:v>78.393443289000004</c:v>
                </c:pt>
                <c:pt idx="1590">
                  <c:v>80.970709428000006</c:v>
                </c:pt>
                <c:pt idx="1591">
                  <c:v>80.251407950000001</c:v>
                </c:pt>
                <c:pt idx="1592">
                  <c:v>82.923129193999998</c:v>
                </c:pt>
                <c:pt idx="1593">
                  <c:v>82.446799562999999</c:v>
                </c:pt>
                <c:pt idx="1594">
                  <c:v>79.766305520000003</c:v>
                </c:pt>
                <c:pt idx="1595">
                  <c:v>79.194503987999994</c:v>
                </c:pt>
                <c:pt idx="1596">
                  <c:v>78.880347392000004</c:v>
                </c:pt>
                <c:pt idx="1597">
                  <c:v>77.169682569000003</c:v>
                </c:pt>
                <c:pt idx="1598">
                  <c:v>77.755567471999996</c:v>
                </c:pt>
                <c:pt idx="1599">
                  <c:v>79.079334516000003</c:v>
                </c:pt>
                <c:pt idx="1600">
                  <c:v>78.762492159999994</c:v>
                </c:pt>
                <c:pt idx="1601">
                  <c:v>80.021062177000005</c:v>
                </c:pt>
                <c:pt idx="1602">
                  <c:v>83.343855055999995</c:v>
                </c:pt>
                <c:pt idx="1603">
                  <c:v>83.387644262999999</c:v>
                </c:pt>
                <c:pt idx="1604">
                  <c:v>82.320917488000006</c:v>
                </c:pt>
                <c:pt idx="1605">
                  <c:v>88.429379773999997</c:v>
                </c:pt>
                <c:pt idx="1606">
                  <c:v>89.739712549999993</c:v>
                </c:pt>
                <c:pt idx="1607">
                  <c:v>88.923837375999994</c:v>
                </c:pt>
                <c:pt idx="1608">
                  <c:v>97.520983560000005</c:v>
                </c:pt>
                <c:pt idx="1609">
                  <c:v>93.312351755999998</c:v>
                </c:pt>
                <c:pt idx="1610">
                  <c:v>89.384221416000003</c:v>
                </c:pt>
                <c:pt idx="1611">
                  <c:v>85.689650725000007</c:v>
                </c:pt>
                <c:pt idx="1612">
                  <c:v>85.546891716999994</c:v>
                </c:pt>
                <c:pt idx="1613">
                  <c:v>87.350620542000001</c:v>
                </c:pt>
                <c:pt idx="1614">
                  <c:v>85.479070559999997</c:v>
                </c:pt>
                <c:pt idx="1615">
                  <c:v>85.652960054999994</c:v>
                </c:pt>
                <c:pt idx="1616">
                  <c:v>86.548683420000003</c:v>
                </c:pt>
                <c:pt idx="1617">
                  <c:v>87.065124912000002</c:v>
                </c:pt>
                <c:pt idx="1618">
                  <c:v>85.512665979999994</c:v>
                </c:pt>
                <c:pt idx="1619">
                  <c:v>85.049458512000001</c:v>
                </c:pt>
                <c:pt idx="1620">
                  <c:v>83.826225215999997</c:v>
                </c:pt>
                <c:pt idx="1621">
                  <c:v>84.08775507</c:v>
                </c:pt>
                <c:pt idx="1622">
                  <c:v>84.093987990000002</c:v>
                </c:pt>
                <c:pt idx="1623">
                  <c:v>80.713925305999993</c:v>
                </c:pt>
                <c:pt idx="1624">
                  <c:v>81.697209853000004</c:v>
                </c:pt>
                <c:pt idx="1625">
                  <c:v>84.417891711999999</c:v>
                </c:pt>
                <c:pt idx="1626">
                  <c:v>83.356735357999995</c:v>
                </c:pt>
                <c:pt idx="1627">
                  <c:v>84.124281805999999</c:v>
                </c:pt>
                <c:pt idx="1628">
                  <c:v>82.479626968000005</c:v>
                </c:pt>
                <c:pt idx="1629">
                  <c:v>82.242590625000005</c:v>
                </c:pt>
                <c:pt idx="1630">
                  <c:v>81.110477681999996</c:v>
                </c:pt>
                <c:pt idx="1631">
                  <c:v>79.948103829999994</c:v>
                </c:pt>
                <c:pt idx="1632">
                  <c:v>78.999275342999994</c:v>
                </c:pt>
                <c:pt idx="1633">
                  <c:v>77.961272199999996</c:v>
                </c:pt>
                <c:pt idx="1634">
                  <c:v>78.940134150000006</c:v>
                </c:pt>
                <c:pt idx="1635">
                  <c:v>78.987725177000002</c:v>
                </c:pt>
                <c:pt idx="1636">
                  <c:v>79.709686422000004</c:v>
                </c:pt>
                <c:pt idx="1637">
                  <c:v>81.307427759999996</c:v>
                </c:pt>
                <c:pt idx="1638">
                  <c:v>81.438402936000003</c:v>
                </c:pt>
                <c:pt idx="1639">
                  <c:v>79.671531874999999</c:v>
                </c:pt>
                <c:pt idx="1640">
                  <c:v>77.674003159999998</c:v>
                </c:pt>
                <c:pt idx="1641">
                  <c:v>75.119467290000003</c:v>
                </c:pt>
                <c:pt idx="1642">
                  <c:v>74.331216569999995</c:v>
                </c:pt>
                <c:pt idx="1643">
                  <c:v>74.068686720000002</c:v>
                </c:pt>
                <c:pt idx="1644">
                  <c:v>75.802641924</c:v>
                </c:pt>
                <c:pt idx="1645">
                  <c:v>74.917456290000004</c:v>
                </c:pt>
                <c:pt idx="1646">
                  <c:v>75.944030350000006</c:v>
                </c:pt>
                <c:pt idx="1647">
                  <c:v>76.447985275999997</c:v>
                </c:pt>
                <c:pt idx="1648">
                  <c:v>76.454733699000002</c:v>
                </c:pt>
                <c:pt idx="1649">
                  <c:v>77.790772591999996</c:v>
                </c:pt>
                <c:pt idx="1650">
                  <c:v>77.846594293999999</c:v>
                </c:pt>
                <c:pt idx="1651">
                  <c:v>77.364020734999997</c:v>
                </c:pt>
                <c:pt idx="1652">
                  <c:v>77.365515864000002</c:v>
                </c:pt>
                <c:pt idx="1653">
                  <c:v>76.833484209999995</c:v>
                </c:pt>
                <c:pt idx="1654">
                  <c:v>77.977464975999993</c:v>
                </c:pt>
                <c:pt idx="1655">
                  <c:v>78.331835815999995</c:v>
                </c:pt>
                <c:pt idx="1656">
                  <c:v>78.861071409999994</c:v>
                </c:pt>
                <c:pt idx="1657">
                  <c:v>78.026993967999999</c:v>
                </c:pt>
                <c:pt idx="1658">
                  <c:v>77.524861680000001</c:v>
                </c:pt>
                <c:pt idx="1659">
                  <c:v>76.467475055999998</c:v>
                </c:pt>
                <c:pt idx="1660">
                  <c:v>75.551605817999999</c:v>
                </c:pt>
                <c:pt idx="1661">
                  <c:v>76.447959918999999</c:v>
                </c:pt>
                <c:pt idx="1662">
                  <c:v>76.779452555000006</c:v>
                </c:pt>
                <c:pt idx="1663">
                  <c:v>76.343600240000001</c:v>
                </c:pt>
                <c:pt idx="1664">
                  <c:v>77.481780013999995</c:v>
                </c:pt>
                <c:pt idx="1665">
                  <c:v>76.612477130000002</c:v>
                </c:pt>
                <c:pt idx="1666">
                  <c:v>78.481699452000001</c:v>
                </c:pt>
                <c:pt idx="1667">
                  <c:v>76.193994239999995</c:v>
                </c:pt>
                <c:pt idx="1668">
                  <c:v>76.317949760000005</c:v>
                </c:pt>
                <c:pt idx="1669">
                  <c:v>76.434158554000007</c:v>
                </c:pt>
                <c:pt idx="1670">
                  <c:v>75.774162832000002</c:v>
                </c:pt>
                <c:pt idx="1671">
                  <c:v>76.105859851999995</c:v>
                </c:pt>
                <c:pt idx="1672">
                  <c:v>74.785214999999994</c:v>
                </c:pt>
                <c:pt idx="1673">
                  <c:v>76.000293600000006</c:v>
                </c:pt>
                <c:pt idx="1674">
                  <c:v>77.920870574000006</c:v>
                </c:pt>
                <c:pt idx="1675">
                  <c:v>79.741081199999996</c:v>
                </c:pt>
                <c:pt idx="1676">
                  <c:v>80.083024527000006</c:v>
                </c:pt>
                <c:pt idx="1677">
                  <c:v>76.602996050000002</c:v>
                </c:pt>
                <c:pt idx="1678">
                  <c:v>77.609611044000005</c:v>
                </c:pt>
                <c:pt idx="1679">
                  <c:v>76.331043764</c:v>
                </c:pt>
                <c:pt idx="1680">
                  <c:v>75.699869083999999</c:v>
                </c:pt>
                <c:pt idx="1681">
                  <c:v>75.062536735999998</c:v>
                </c:pt>
                <c:pt idx="1682">
                  <c:v>73.810398059999997</c:v>
                </c:pt>
                <c:pt idx="1683">
                  <c:v>76.790228806000002</c:v>
                </c:pt>
                <c:pt idx="1684">
                  <c:v>77.416038040000004</c:v>
                </c:pt>
                <c:pt idx="1685">
                  <c:v>78.402227375999999</c:v>
                </c:pt>
                <c:pt idx="1686">
                  <c:v>75.449913846000001</c:v>
                </c:pt>
                <c:pt idx="1687">
                  <c:v>75.243800813999997</c:v>
                </c:pt>
                <c:pt idx="1688">
                  <c:v>74.080756919999999</c:v>
                </c:pt>
                <c:pt idx="1689">
                  <c:v>74.819399118000007</c:v>
                </c:pt>
                <c:pt idx="1690">
                  <c:v>76.716417453000005</c:v>
                </c:pt>
                <c:pt idx="1691">
                  <c:v>77.663123390999999</c:v>
                </c:pt>
                <c:pt idx="1692">
                  <c:v>80.064652539999997</c:v>
                </c:pt>
                <c:pt idx="1693">
                  <c:v>80.294627140000003</c:v>
                </c:pt>
                <c:pt idx="1694">
                  <c:v>80.552364564000001</c:v>
                </c:pt>
                <c:pt idx="1695">
                  <c:v>83.826369072000006</c:v>
                </c:pt>
                <c:pt idx="1696">
                  <c:v>81.225644394</c:v>
                </c:pt>
                <c:pt idx="1697">
                  <c:v>79.931952441000007</c:v>
                </c:pt>
                <c:pt idx="1698">
                  <c:v>79.827716234999997</c:v>
                </c:pt>
                <c:pt idx="1699">
                  <c:v>80.381709224999994</c:v>
                </c:pt>
                <c:pt idx="1700">
                  <c:v>76.514013659</c:v>
                </c:pt>
                <c:pt idx="1701">
                  <c:v>79.115534620000005</c:v>
                </c:pt>
                <c:pt idx="1702">
                  <c:v>80.742362924999995</c:v>
                </c:pt>
                <c:pt idx="1703">
                  <c:v>77.868686400000001</c:v>
                </c:pt>
                <c:pt idx="1704">
                  <c:v>74.449469952000001</c:v>
                </c:pt>
                <c:pt idx="1705">
                  <c:v>72.647687943999998</c:v>
                </c:pt>
                <c:pt idx="1706">
                  <c:v>71.990197199999997</c:v>
                </c:pt>
                <c:pt idx="1707">
                  <c:v>74.355395880000003</c:v>
                </c:pt>
                <c:pt idx="1708">
                  <c:v>73.388669519999993</c:v>
                </c:pt>
                <c:pt idx="1709">
                  <c:v>74.178101280000007</c:v>
                </c:pt>
                <c:pt idx="1710">
                  <c:v>71.421678314999994</c:v>
                </c:pt>
                <c:pt idx="1711">
                  <c:v>71.218215900000004</c:v>
                </c:pt>
                <c:pt idx="1712">
                  <c:v>72.929020359999996</c:v>
                </c:pt>
                <c:pt idx="1713">
                  <c:v>72.599564970000003</c:v>
                </c:pt>
                <c:pt idx="1714">
                  <c:v>73.745786981999998</c:v>
                </c:pt>
                <c:pt idx="1715">
                  <c:v>74.000590631999998</c:v>
                </c:pt>
                <c:pt idx="1716">
                  <c:v>74.131957728000003</c:v>
                </c:pt>
                <c:pt idx="1717">
                  <c:v>73.088207904000001</c:v>
                </c:pt>
                <c:pt idx="1718">
                  <c:v>72.943777280000006</c:v>
                </c:pt>
                <c:pt idx="1719">
                  <c:v>73.576387990000001</c:v>
                </c:pt>
                <c:pt idx="1720">
                  <c:v>71.653273650000003</c:v>
                </c:pt>
                <c:pt idx="1721">
                  <c:v>72.385036458000002</c:v>
                </c:pt>
                <c:pt idx="1722">
                  <c:v>72.565952444999994</c:v>
                </c:pt>
                <c:pt idx="1723">
                  <c:v>72.035301879000002</c:v>
                </c:pt>
                <c:pt idx="1724">
                  <c:v>72.152598827999995</c:v>
                </c:pt>
                <c:pt idx="1725">
                  <c:v>68.010218039999998</c:v>
                </c:pt>
                <c:pt idx="1726">
                  <c:v>69.458907056000001</c:v>
                </c:pt>
                <c:pt idx="1727">
                  <c:v>70.854582432000001</c:v>
                </c:pt>
                <c:pt idx="1728">
                  <c:v>71.631910770000005</c:v>
                </c:pt>
                <c:pt idx="1729">
                  <c:v>72.122259455999995</c:v>
                </c:pt>
                <c:pt idx="1730">
                  <c:v>70.613287</c:v>
                </c:pt>
                <c:pt idx="1731">
                  <c:v>71.466743159999993</c:v>
                </c:pt>
                <c:pt idx="1732">
                  <c:v>71.894025083000002</c:v>
                </c:pt>
                <c:pt idx="1733">
                  <c:v>70.547343561000005</c:v>
                </c:pt>
                <c:pt idx="1734">
                  <c:v>70.513490274999995</c:v>
                </c:pt>
                <c:pt idx="1735">
                  <c:v>70.489395477000002</c:v>
                </c:pt>
                <c:pt idx="1736">
                  <c:v>71.502138184000003</c:v>
                </c:pt>
                <c:pt idx="1737">
                  <c:v>71.636661931999996</c:v>
                </c:pt>
                <c:pt idx="1738">
                  <c:v>72.373094351999995</c:v>
                </c:pt>
                <c:pt idx="1739">
                  <c:v>71.961754729999996</c:v>
                </c:pt>
                <c:pt idx="1740">
                  <c:v>70.748770919999998</c:v>
                </c:pt>
                <c:pt idx="1741">
                  <c:v>71.932271241999999</c:v>
                </c:pt>
                <c:pt idx="1742">
                  <c:v>71.009224649999993</c:v>
                </c:pt>
                <c:pt idx="1743">
                  <c:v>70.335257335999998</c:v>
                </c:pt>
                <c:pt idx="1744">
                  <c:v>71.785932399999993</c:v>
                </c:pt>
                <c:pt idx="1745">
                  <c:v>70.937413620000001</c:v>
                </c:pt>
                <c:pt idx="1746">
                  <c:v>71.934966180000004</c:v>
                </c:pt>
                <c:pt idx="1747">
                  <c:v>72.731947660000003</c:v>
                </c:pt>
                <c:pt idx="1748">
                  <c:v>72.862062922999996</c:v>
                </c:pt>
                <c:pt idx="1749">
                  <c:v>72.876030650000004</c:v>
                </c:pt>
                <c:pt idx="1750">
                  <c:v>71.559946740000001</c:v>
                </c:pt>
                <c:pt idx="1751">
                  <c:v>70.736362991999997</c:v>
                </c:pt>
                <c:pt idx="1752">
                  <c:v>69.916835484999993</c:v>
                </c:pt>
                <c:pt idx="1753">
                  <c:v>71.218910210000004</c:v>
                </c:pt>
                <c:pt idx="1754">
                  <c:v>73.662323776999997</c:v>
                </c:pt>
                <c:pt idx="1755">
                  <c:v>73.213247327999994</c:v>
                </c:pt>
                <c:pt idx="1756">
                  <c:v>74.329741979999994</c:v>
                </c:pt>
                <c:pt idx="1757">
                  <c:v>72.317044155999994</c:v>
                </c:pt>
                <c:pt idx="1758">
                  <c:v>73.630263036000002</c:v>
                </c:pt>
                <c:pt idx="1759">
                  <c:v>74.121214696999999</c:v>
                </c:pt>
                <c:pt idx="1760">
                  <c:v>74.218434170999998</c:v>
                </c:pt>
                <c:pt idx="1761">
                  <c:v>73.487562124999997</c:v>
                </c:pt>
                <c:pt idx="1762">
                  <c:v>69.375413699999996</c:v>
                </c:pt>
                <c:pt idx="1763">
                  <c:v>67.333742440999998</c:v>
                </c:pt>
                <c:pt idx="1764">
                  <c:v>64.566924799999995</c:v>
                </c:pt>
                <c:pt idx="1765">
                  <c:v>64.591174620000004</c:v>
                </c:pt>
                <c:pt idx="1766">
                  <c:v>64.996963800000003</c:v>
                </c:pt>
                <c:pt idx="1767">
                  <c:v>63.9937209</c:v>
                </c:pt>
                <c:pt idx="1768">
                  <c:v>64.760318437999999</c:v>
                </c:pt>
                <c:pt idx="1769">
                  <c:v>64.265225090000001</c:v>
                </c:pt>
                <c:pt idx="1770">
                  <c:v>64.432197647999999</c:v>
                </c:pt>
                <c:pt idx="1771">
                  <c:v>64.451582790000003</c:v>
                </c:pt>
                <c:pt idx="1772">
                  <c:v>64.453119164</c:v>
                </c:pt>
                <c:pt idx="1773">
                  <c:v>65.341556736000001</c:v>
                </c:pt>
                <c:pt idx="1774">
                  <c:v>63.789568822</c:v>
                </c:pt>
                <c:pt idx="1775">
                  <c:v>63.976001580000002</c:v>
                </c:pt>
                <c:pt idx="1776">
                  <c:v>64.953508787999994</c:v>
                </c:pt>
                <c:pt idx="1777">
                  <c:v>64.791626828999995</c:v>
                </c:pt>
                <c:pt idx="1778">
                  <c:v>64.256278418999997</c:v>
                </c:pt>
                <c:pt idx="1779">
                  <c:v>64.396514483999994</c:v>
                </c:pt>
                <c:pt idx="1780">
                  <c:v>63.904638050000003</c:v>
                </c:pt>
                <c:pt idx="1781">
                  <c:v>62.839173031999998</c:v>
                </c:pt>
                <c:pt idx="1782">
                  <c:v>61.945394225999998</c:v>
                </c:pt>
                <c:pt idx="1783">
                  <c:v>59.570527786</c:v>
                </c:pt>
                <c:pt idx="1784">
                  <c:v>59.306462304</c:v>
                </c:pt>
                <c:pt idx="1785">
                  <c:v>59.515606875000003</c:v>
                </c:pt>
                <c:pt idx="1786">
                  <c:v>60.897824524999997</c:v>
                </c:pt>
                <c:pt idx="1787">
                  <c:v>62.126847634000001</c:v>
                </c:pt>
                <c:pt idx="1788">
                  <c:v>60.546918679999997</c:v>
                </c:pt>
                <c:pt idx="1789">
                  <c:v>63.284821911999998</c:v>
                </c:pt>
                <c:pt idx="1790">
                  <c:v>63.873144957000001</c:v>
                </c:pt>
                <c:pt idx="1791">
                  <c:v>65.117003374999996</c:v>
                </c:pt>
                <c:pt idx="1792">
                  <c:v>66.127511618</c:v>
                </c:pt>
                <c:pt idx="1793">
                  <c:v>65.284798699999996</c:v>
                </c:pt>
                <c:pt idx="1794">
                  <c:v>65.442545994</c:v>
                </c:pt>
                <c:pt idx="1795">
                  <c:v>64.408936961999999</c:v>
                </c:pt>
                <c:pt idx="1796">
                  <c:v>69.683541918000003</c:v>
                </c:pt>
                <c:pt idx="1797">
                  <c:v>77.900780957999999</c:v>
                </c:pt>
                <c:pt idx="1798">
                  <c:v>82.559497300000004</c:v>
                </c:pt>
                <c:pt idx="1799">
                  <c:v>79.196648999999994</c:v>
                </c:pt>
                <c:pt idx="1800">
                  <c:v>81.529754740000001</c:v>
                </c:pt>
                <c:pt idx="1801">
                  <c:v>80.261961369999995</c:v>
                </c:pt>
                <c:pt idx="1802">
                  <c:v>83.403466739999999</c:v>
                </c:pt>
                <c:pt idx="1803">
                  <c:v>85.227306999999996</c:v>
                </c:pt>
                <c:pt idx="1804">
                  <c:v>81.308641039999998</c:v>
                </c:pt>
                <c:pt idx="1805">
                  <c:v>83.413061549999995</c:v>
                </c:pt>
                <c:pt idx="1806">
                  <c:v>84.486344959999997</c:v>
                </c:pt>
                <c:pt idx="1807">
                  <c:v>84.793515569999997</c:v>
                </c:pt>
                <c:pt idx="1808">
                  <c:v>82.603875000000002</c:v>
                </c:pt>
                <c:pt idx="1809">
                  <c:v>86.578564920000005</c:v>
                </c:pt>
                <c:pt idx="1810">
                  <c:v>91.928434600000003</c:v>
                </c:pt>
                <c:pt idx="1811">
                  <c:v>87.389561760000007</c:v>
                </c:pt>
                <c:pt idx="1812">
                  <c:v>86.806437450000004</c:v>
                </c:pt>
                <c:pt idx="1813">
                  <c:v>83.164979799999998</c:v>
                </c:pt>
                <c:pt idx="1814">
                  <c:v>79.64895258</c:v>
                </c:pt>
                <c:pt idx="1815">
                  <c:v>78.805803879999999</c:v>
                </c:pt>
                <c:pt idx="1816">
                  <c:v>80.41623543</c:v>
                </c:pt>
                <c:pt idx="1817">
                  <c:v>82.134670200000002</c:v>
                </c:pt>
                <c:pt idx="1818">
                  <c:v>82.550878339999997</c:v>
                </c:pt>
                <c:pt idx="1819">
                  <c:v>85.031521179999999</c:v>
                </c:pt>
                <c:pt idx="1820">
                  <c:v>86.891164799999999</c:v>
                </c:pt>
                <c:pt idx="1821">
                  <c:v>88.069764640000002</c:v>
                </c:pt>
                <c:pt idx="1822">
                  <c:v>86.101641639999997</c:v>
                </c:pt>
                <c:pt idx="1823">
                  <c:v>85.18532802</c:v>
                </c:pt>
                <c:pt idx="1824">
                  <c:v>83.706568649999994</c:v>
                </c:pt>
                <c:pt idx="1825">
                  <c:v>83.2444512</c:v>
                </c:pt>
                <c:pt idx="1826">
                  <c:v>81.965206960000003</c:v>
                </c:pt>
                <c:pt idx="1827">
                  <c:v>82.200374839999995</c:v>
                </c:pt>
                <c:pt idx="1828">
                  <c:v>81.770167150000006</c:v>
                </c:pt>
                <c:pt idx="1829">
                  <c:v>81.012224009999997</c:v>
                </c:pt>
                <c:pt idx="1830">
                  <c:v>81.023204570000004</c:v>
                </c:pt>
                <c:pt idx="1831">
                  <c:v>82.794683680000006</c:v>
                </c:pt>
                <c:pt idx="1832">
                  <c:v>82.867748340000006</c:v>
                </c:pt>
                <c:pt idx="1833">
                  <c:v>81.800458079999999</c:v>
                </c:pt>
                <c:pt idx="1834">
                  <c:v>81.15915072</c:v>
                </c:pt>
                <c:pt idx="1835">
                  <c:v>81.216628799999995</c:v>
                </c:pt>
                <c:pt idx="1836">
                  <c:v>80.468351100000007</c:v>
                </c:pt>
                <c:pt idx="1837">
                  <c:v>80.580405780000007</c:v>
                </c:pt>
                <c:pt idx="1838">
                  <c:v>80.792212280000001</c:v>
                </c:pt>
                <c:pt idx="1839">
                  <c:v>80.876779299999995</c:v>
                </c:pt>
                <c:pt idx="1840">
                  <c:v>81.561459240000005</c:v>
                </c:pt>
                <c:pt idx="1841">
                  <c:v>82.671094890000006</c:v>
                </c:pt>
                <c:pt idx="1842">
                  <c:v>83.454855769999995</c:v>
                </c:pt>
                <c:pt idx="1843">
                  <c:v>83.012760810000003</c:v>
                </c:pt>
                <c:pt idx="1844">
                  <c:v>82.323925360000004</c:v>
                </c:pt>
                <c:pt idx="1845">
                  <c:v>82.345372400000002</c:v>
                </c:pt>
                <c:pt idx="1846">
                  <c:v>83.603993759999994</c:v>
                </c:pt>
                <c:pt idx="1847">
                  <c:v>81.137173619999999</c:v>
                </c:pt>
                <c:pt idx="1848">
                  <c:v>80.211197960000007</c:v>
                </c:pt>
                <c:pt idx="1849">
                  <c:v>81.402520440000004</c:v>
                </c:pt>
                <c:pt idx="1850">
                  <c:v>82.057148319999996</c:v>
                </c:pt>
                <c:pt idx="1851">
                  <c:v>79.59190692</c:v>
                </c:pt>
                <c:pt idx="1852">
                  <c:v>79.29237096</c:v>
                </c:pt>
                <c:pt idx="1853">
                  <c:v>77.493007559999995</c:v>
                </c:pt>
                <c:pt idx="1854">
                  <c:v>78.227721000000003</c:v>
                </c:pt>
                <c:pt idx="1855">
                  <c:v>79.018175970000001</c:v>
                </c:pt>
                <c:pt idx="1856">
                  <c:v>79.622092989999999</c:v>
                </c:pt>
                <c:pt idx="1857">
                  <c:v>80.010886799999994</c:v>
                </c:pt>
                <c:pt idx="1858">
                  <c:v>79.083441649999997</c:v>
                </c:pt>
                <c:pt idx="1859">
                  <c:v>77.817406800000001</c:v>
                </c:pt>
                <c:pt idx="1860">
                  <c:v>76.961913760000002</c:v>
                </c:pt>
                <c:pt idx="1861">
                  <c:v>76.680825960000007</c:v>
                </c:pt>
                <c:pt idx="1862">
                  <c:v>76.81162114</c:v>
                </c:pt>
                <c:pt idx="1863">
                  <c:v>77.135970319999998</c:v>
                </c:pt>
                <c:pt idx="1864">
                  <c:v>77.937225720000001</c:v>
                </c:pt>
                <c:pt idx="1865">
                  <c:v>78.68115195</c:v>
                </c:pt>
                <c:pt idx="1866">
                  <c:v>77.450080560000004</c:v>
                </c:pt>
                <c:pt idx="1867">
                  <c:v>78.138102799999999</c:v>
                </c:pt>
                <c:pt idx="1868">
                  <c:v>79.909015539999999</c:v>
                </c:pt>
                <c:pt idx="1869">
                  <c:v>79.882906950000006</c:v>
                </c:pt>
                <c:pt idx="1870">
                  <c:v>79.375624770000002</c:v>
                </c:pt>
                <c:pt idx="1871">
                  <c:v>79.868122249999999</c:v>
                </c:pt>
                <c:pt idx="1872">
                  <c:v>76.853751160000002</c:v>
                </c:pt>
                <c:pt idx="1873">
                  <c:v>76.785284219999994</c:v>
                </c:pt>
                <c:pt idx="1874">
                  <c:v>76.722466080000004</c:v>
                </c:pt>
                <c:pt idx="1875">
                  <c:v>77.153216839999999</c:v>
                </c:pt>
                <c:pt idx="1876">
                  <c:v>77.795323839999995</c:v>
                </c:pt>
                <c:pt idx="1877">
                  <c:v>75.775289670000006</c:v>
                </c:pt>
                <c:pt idx="1878">
                  <c:v>76.061486840000001</c:v>
                </c:pt>
                <c:pt idx="1879">
                  <c:v>75.760683110000002</c:v>
                </c:pt>
                <c:pt idx="1880">
                  <c:v>73.741073229999998</c:v>
                </c:pt>
                <c:pt idx="1881">
                  <c:v>71.572847150000001</c:v>
                </c:pt>
                <c:pt idx="1882">
                  <c:v>70.230608500000002</c:v>
                </c:pt>
                <c:pt idx="1883">
                  <c:v>70.422246700000002</c:v>
                </c:pt>
                <c:pt idx="1884">
                  <c:v>71.984101800000005</c:v>
                </c:pt>
                <c:pt idx="1885">
                  <c:v>72.330462120000007</c:v>
                </c:pt>
                <c:pt idx="1886">
                  <c:v>72.718361759999993</c:v>
                </c:pt>
                <c:pt idx="1887">
                  <c:v>71.113048640000002</c:v>
                </c:pt>
                <c:pt idx="1888">
                  <c:v>71.125582420000001</c:v>
                </c:pt>
                <c:pt idx="1889">
                  <c:v>70.272780900000001</c:v>
                </c:pt>
                <c:pt idx="1890">
                  <c:v>69.419887919999994</c:v>
                </c:pt>
                <c:pt idx="1891">
                  <c:v>69.250123759999994</c:v>
                </c:pt>
                <c:pt idx="1892">
                  <c:v>68.79894539</c:v>
                </c:pt>
                <c:pt idx="1893">
                  <c:v>69.651353200000003</c:v>
                </c:pt>
                <c:pt idx="1894">
                  <c:v>70.855522780000001</c:v>
                </c:pt>
                <c:pt idx="1895">
                  <c:v>70.202638449999995</c:v>
                </c:pt>
                <c:pt idx="1896">
                  <c:v>70.588901250000006</c:v>
                </c:pt>
                <c:pt idx="1897">
                  <c:v>71.415982779999993</c:v>
                </c:pt>
                <c:pt idx="1898">
                  <c:v>71.472830450000004</c:v>
                </c:pt>
                <c:pt idx="1899">
                  <c:v>72.811521200000001</c:v>
                </c:pt>
                <c:pt idx="1900">
                  <c:v>74.508045150000001</c:v>
                </c:pt>
                <c:pt idx="1901">
                  <c:v>74.767478249999996</c:v>
                </c:pt>
                <c:pt idx="1902">
                  <c:v>73.599835799999994</c:v>
                </c:pt>
                <c:pt idx="1903">
                  <c:v>74.707217920000005</c:v>
                </c:pt>
                <c:pt idx="1904">
                  <c:v>74.604387000000003</c:v>
                </c:pt>
                <c:pt idx="1905">
                  <c:v>74.558076249999999</c:v>
                </c:pt>
                <c:pt idx="1906">
                  <c:v>75.034387719999998</c:v>
                </c:pt>
                <c:pt idx="1907">
                  <c:v>69.315181499999994</c:v>
                </c:pt>
                <c:pt idx="1908">
                  <c:v>69.024579299999999</c:v>
                </c:pt>
                <c:pt idx="1909">
                  <c:v>68.468479200000004</c:v>
                </c:pt>
                <c:pt idx="1910">
                  <c:v>67.680046469999994</c:v>
                </c:pt>
                <c:pt idx="1911">
                  <c:v>67.416389319999993</c:v>
                </c:pt>
                <c:pt idx="1912">
                  <c:v>67.821023420000003</c:v>
                </c:pt>
                <c:pt idx="1913">
                  <c:v>67.878852289999998</c:v>
                </c:pt>
                <c:pt idx="1914">
                  <c:v>66.868538220000005</c:v>
                </c:pt>
                <c:pt idx="1915">
                  <c:v>67.402792379999994</c:v>
                </c:pt>
                <c:pt idx="1916">
                  <c:v>65.02739656</c:v>
                </c:pt>
                <c:pt idx="1917">
                  <c:v>64.494535760000005</c:v>
                </c:pt>
                <c:pt idx="1918">
                  <c:v>63.970234519999998</c:v>
                </c:pt>
                <c:pt idx="1919">
                  <c:v>64.19084024</c:v>
                </c:pt>
                <c:pt idx="1920">
                  <c:v>64.436870159999998</c:v>
                </c:pt>
                <c:pt idx="1921">
                  <c:v>63.560289599999997</c:v>
                </c:pt>
                <c:pt idx="1922">
                  <c:v>63.952616880000001</c:v>
                </c:pt>
                <c:pt idx="1923">
                  <c:v>63.852477620000002</c:v>
                </c:pt>
                <c:pt idx="1924">
                  <c:v>68.710323119999998</c:v>
                </c:pt>
                <c:pt idx="1925">
                  <c:v>66.605187950000001</c:v>
                </c:pt>
                <c:pt idx="1926">
                  <c:v>64.659025200000002</c:v>
                </c:pt>
                <c:pt idx="1927">
                  <c:v>63.569370960000001</c:v>
                </c:pt>
                <c:pt idx="1928">
                  <c:v>63.919643440000002</c:v>
                </c:pt>
                <c:pt idx="1929">
                  <c:v>62.600624670000002</c:v>
                </c:pt>
                <c:pt idx="1930">
                  <c:v>61.842933600000002</c:v>
                </c:pt>
                <c:pt idx="1931">
                  <c:v>61.343220959999996</c:v>
                </c:pt>
                <c:pt idx="1932">
                  <c:v>62.587764749999998</c:v>
                </c:pt>
                <c:pt idx="1933">
                  <c:v>62.750168129999999</c:v>
                </c:pt>
                <c:pt idx="1934">
                  <c:v>62.985380640000002</c:v>
                </c:pt>
                <c:pt idx="1935">
                  <c:v>61.752752620000003</c:v>
                </c:pt>
                <c:pt idx="1936">
                  <c:v>61.682671820000003</c:v>
                </c:pt>
                <c:pt idx="1937">
                  <c:v>62.265381920000003</c:v>
                </c:pt>
                <c:pt idx="1938">
                  <c:v>62.538023000000003</c:v>
                </c:pt>
                <c:pt idx="1939">
                  <c:v>61.74518131</c:v>
                </c:pt>
                <c:pt idx="1940">
                  <c:v>60.608698080000003</c:v>
                </c:pt>
                <c:pt idx="1941">
                  <c:v>60.616177810000003</c:v>
                </c:pt>
                <c:pt idx="1942">
                  <c:v>60.024577649999998</c:v>
                </c:pt>
                <c:pt idx="1943">
                  <c:v>59.582082489999998</c:v>
                </c:pt>
                <c:pt idx="1944">
                  <c:v>59.374677589999997</c:v>
                </c:pt>
                <c:pt idx="1945">
                  <c:v>58.368512789999997</c:v>
                </c:pt>
                <c:pt idx="1946">
                  <c:v>58.707195200000001</c:v>
                </c:pt>
                <c:pt idx="1947">
                  <c:v>58.920128820000002</c:v>
                </c:pt>
                <c:pt idx="1948">
                  <c:v>59.872933760000002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'Time Series Query'!$N$5:$N$1953</c:f>
              <c:strCache>
                <c:ptCount val="1949"/>
                <c:pt idx="0">
                  <c:v>2009-08-28</c:v>
                </c:pt>
                <c:pt idx="1">
                  <c:v>2009-08-31</c:v>
                </c:pt>
                <c:pt idx="2">
                  <c:v>2009-09-01</c:v>
                </c:pt>
                <c:pt idx="3">
                  <c:v>2009-09-02</c:v>
                </c:pt>
                <c:pt idx="4">
                  <c:v>2009-09-03</c:v>
                </c:pt>
                <c:pt idx="5">
                  <c:v>2009-09-04</c:v>
                </c:pt>
                <c:pt idx="6">
                  <c:v>2009-09-08</c:v>
                </c:pt>
                <c:pt idx="7">
                  <c:v>2009-09-09</c:v>
                </c:pt>
                <c:pt idx="8">
                  <c:v>2009-09-10</c:v>
                </c:pt>
                <c:pt idx="9">
                  <c:v>2009-09-11</c:v>
                </c:pt>
                <c:pt idx="10">
                  <c:v>2009-09-14</c:v>
                </c:pt>
                <c:pt idx="11">
                  <c:v>2009-09-15</c:v>
                </c:pt>
                <c:pt idx="12">
                  <c:v>2009-09-16</c:v>
                </c:pt>
                <c:pt idx="13">
                  <c:v>2009-09-17</c:v>
                </c:pt>
                <c:pt idx="14">
                  <c:v>2009-09-18</c:v>
                </c:pt>
                <c:pt idx="15">
                  <c:v>2009-09-21</c:v>
                </c:pt>
                <c:pt idx="16">
                  <c:v>2009-09-22</c:v>
                </c:pt>
                <c:pt idx="17">
                  <c:v>2009-09-23</c:v>
                </c:pt>
                <c:pt idx="18">
                  <c:v>2009-09-24</c:v>
                </c:pt>
                <c:pt idx="19">
                  <c:v>2009-09-25</c:v>
                </c:pt>
                <c:pt idx="20">
                  <c:v>2009-09-28</c:v>
                </c:pt>
                <c:pt idx="21">
                  <c:v>2009-09-29</c:v>
                </c:pt>
                <c:pt idx="22">
                  <c:v>2009-09-30</c:v>
                </c:pt>
                <c:pt idx="23">
                  <c:v>2009-10-01</c:v>
                </c:pt>
                <c:pt idx="24">
                  <c:v>2009-10-02</c:v>
                </c:pt>
                <c:pt idx="25">
                  <c:v>2009-10-05</c:v>
                </c:pt>
                <c:pt idx="26">
                  <c:v>2009-10-06</c:v>
                </c:pt>
                <c:pt idx="27">
                  <c:v>2009-10-07</c:v>
                </c:pt>
                <c:pt idx="28">
                  <c:v>2009-10-08</c:v>
                </c:pt>
                <c:pt idx="29">
                  <c:v>2009-10-09</c:v>
                </c:pt>
                <c:pt idx="30">
                  <c:v>2009-10-13</c:v>
                </c:pt>
                <c:pt idx="31">
                  <c:v>2009-10-14</c:v>
                </c:pt>
                <c:pt idx="32">
                  <c:v>2009-10-15</c:v>
                </c:pt>
                <c:pt idx="33">
                  <c:v>2009-10-16</c:v>
                </c:pt>
                <c:pt idx="34">
                  <c:v>2009-10-19</c:v>
                </c:pt>
                <c:pt idx="35">
                  <c:v>2009-10-20</c:v>
                </c:pt>
                <c:pt idx="36">
                  <c:v>2009-10-21</c:v>
                </c:pt>
                <c:pt idx="37">
                  <c:v>2009-10-22</c:v>
                </c:pt>
                <c:pt idx="38">
                  <c:v>2009-10-23</c:v>
                </c:pt>
                <c:pt idx="39">
                  <c:v>2009-10-26</c:v>
                </c:pt>
                <c:pt idx="40">
                  <c:v>2009-10-27</c:v>
                </c:pt>
                <c:pt idx="41">
                  <c:v>2009-10-28</c:v>
                </c:pt>
                <c:pt idx="42">
                  <c:v>2009-10-29</c:v>
                </c:pt>
                <c:pt idx="43">
                  <c:v>2009-10-30</c:v>
                </c:pt>
                <c:pt idx="44">
                  <c:v>2009-11-02</c:v>
                </c:pt>
                <c:pt idx="45">
                  <c:v>2009-11-03</c:v>
                </c:pt>
                <c:pt idx="46">
                  <c:v>2009-11-04</c:v>
                </c:pt>
                <c:pt idx="47">
                  <c:v>2009-11-05</c:v>
                </c:pt>
                <c:pt idx="48">
                  <c:v>2009-11-06</c:v>
                </c:pt>
                <c:pt idx="49">
                  <c:v>2009-11-09</c:v>
                </c:pt>
                <c:pt idx="50">
                  <c:v>2009-11-10</c:v>
                </c:pt>
                <c:pt idx="51">
                  <c:v>2009-11-12</c:v>
                </c:pt>
                <c:pt idx="52">
                  <c:v>2009-11-13</c:v>
                </c:pt>
                <c:pt idx="53">
                  <c:v>2009-11-16</c:v>
                </c:pt>
                <c:pt idx="54">
                  <c:v>2009-11-17</c:v>
                </c:pt>
                <c:pt idx="55">
                  <c:v>2009-11-18</c:v>
                </c:pt>
                <c:pt idx="56">
                  <c:v>2009-11-19</c:v>
                </c:pt>
                <c:pt idx="57">
                  <c:v>2009-11-20</c:v>
                </c:pt>
                <c:pt idx="58">
                  <c:v>2009-11-23</c:v>
                </c:pt>
                <c:pt idx="59">
                  <c:v>2009-11-24</c:v>
                </c:pt>
                <c:pt idx="60">
                  <c:v>2009-11-25</c:v>
                </c:pt>
                <c:pt idx="61">
                  <c:v>2009-11-27</c:v>
                </c:pt>
                <c:pt idx="62">
                  <c:v>2009-11-30</c:v>
                </c:pt>
                <c:pt idx="63">
                  <c:v>2009-12-01</c:v>
                </c:pt>
                <c:pt idx="64">
                  <c:v>2009-12-02</c:v>
                </c:pt>
                <c:pt idx="65">
                  <c:v>2009-12-03</c:v>
                </c:pt>
                <c:pt idx="66">
                  <c:v>2009-12-04</c:v>
                </c:pt>
                <c:pt idx="67">
                  <c:v>2009-12-07</c:v>
                </c:pt>
                <c:pt idx="68">
                  <c:v>2009-12-08</c:v>
                </c:pt>
                <c:pt idx="69">
                  <c:v>2009-12-09</c:v>
                </c:pt>
                <c:pt idx="70">
                  <c:v>2009-12-10</c:v>
                </c:pt>
                <c:pt idx="71">
                  <c:v>2009-12-11</c:v>
                </c:pt>
                <c:pt idx="72">
                  <c:v>2009-12-14</c:v>
                </c:pt>
                <c:pt idx="73">
                  <c:v>2009-12-15</c:v>
                </c:pt>
                <c:pt idx="74">
                  <c:v>2009-12-16</c:v>
                </c:pt>
                <c:pt idx="75">
                  <c:v>2009-12-17</c:v>
                </c:pt>
                <c:pt idx="76">
                  <c:v>2009-12-18</c:v>
                </c:pt>
                <c:pt idx="77">
                  <c:v>2009-12-21</c:v>
                </c:pt>
                <c:pt idx="78">
                  <c:v>2009-12-22</c:v>
                </c:pt>
                <c:pt idx="79">
                  <c:v>2009-12-23</c:v>
                </c:pt>
                <c:pt idx="80">
                  <c:v>2009-12-24</c:v>
                </c:pt>
                <c:pt idx="81">
                  <c:v>2009-12-28</c:v>
                </c:pt>
                <c:pt idx="82">
                  <c:v>2009-12-29</c:v>
                </c:pt>
                <c:pt idx="83">
                  <c:v>2009-12-30</c:v>
                </c:pt>
                <c:pt idx="84">
                  <c:v>2009-12-31</c:v>
                </c:pt>
                <c:pt idx="85">
                  <c:v>2010-01-04</c:v>
                </c:pt>
                <c:pt idx="86">
                  <c:v>2010-01-05</c:v>
                </c:pt>
                <c:pt idx="87">
                  <c:v>2010-01-06</c:v>
                </c:pt>
                <c:pt idx="88">
                  <c:v>2010-01-07</c:v>
                </c:pt>
                <c:pt idx="89">
                  <c:v>2010-01-08</c:v>
                </c:pt>
                <c:pt idx="90">
                  <c:v>2010-01-11</c:v>
                </c:pt>
                <c:pt idx="91">
                  <c:v>2010-01-12</c:v>
                </c:pt>
                <c:pt idx="92">
                  <c:v>2010-01-13</c:v>
                </c:pt>
                <c:pt idx="93">
                  <c:v>2010-01-14</c:v>
                </c:pt>
                <c:pt idx="94">
                  <c:v>2010-01-15</c:v>
                </c:pt>
                <c:pt idx="95">
                  <c:v>2010-01-19</c:v>
                </c:pt>
                <c:pt idx="96">
                  <c:v>2010-01-20</c:v>
                </c:pt>
                <c:pt idx="97">
                  <c:v>2010-01-21</c:v>
                </c:pt>
                <c:pt idx="98">
                  <c:v>2010-01-22</c:v>
                </c:pt>
                <c:pt idx="99">
                  <c:v>2010-01-25</c:v>
                </c:pt>
                <c:pt idx="100">
                  <c:v>2010-01-26</c:v>
                </c:pt>
                <c:pt idx="101">
                  <c:v>2010-01-27</c:v>
                </c:pt>
                <c:pt idx="102">
                  <c:v>2010-01-28</c:v>
                </c:pt>
                <c:pt idx="103">
                  <c:v>2010-01-29</c:v>
                </c:pt>
                <c:pt idx="104">
                  <c:v>2010-02-01</c:v>
                </c:pt>
                <c:pt idx="105">
                  <c:v>2010-02-02</c:v>
                </c:pt>
                <c:pt idx="106">
                  <c:v>2010-02-03</c:v>
                </c:pt>
                <c:pt idx="107">
                  <c:v>2010-02-04</c:v>
                </c:pt>
                <c:pt idx="108">
                  <c:v>2010-02-05</c:v>
                </c:pt>
                <c:pt idx="109">
                  <c:v>2010-02-08</c:v>
                </c:pt>
                <c:pt idx="110">
                  <c:v>2010-02-09</c:v>
                </c:pt>
                <c:pt idx="111">
                  <c:v>2010-02-10</c:v>
                </c:pt>
                <c:pt idx="112">
                  <c:v>2010-02-11</c:v>
                </c:pt>
                <c:pt idx="113">
                  <c:v>2010-02-12</c:v>
                </c:pt>
                <c:pt idx="114">
                  <c:v>2010-02-16</c:v>
                </c:pt>
                <c:pt idx="115">
                  <c:v>2010-02-17</c:v>
                </c:pt>
                <c:pt idx="116">
                  <c:v>2010-02-18</c:v>
                </c:pt>
                <c:pt idx="117">
                  <c:v>2010-02-19</c:v>
                </c:pt>
                <c:pt idx="118">
                  <c:v>2010-02-22</c:v>
                </c:pt>
                <c:pt idx="119">
                  <c:v>2010-02-23</c:v>
                </c:pt>
                <c:pt idx="120">
                  <c:v>2010-02-24</c:v>
                </c:pt>
                <c:pt idx="121">
                  <c:v>2010-02-25</c:v>
                </c:pt>
                <c:pt idx="122">
                  <c:v>2010-02-26</c:v>
                </c:pt>
                <c:pt idx="123">
                  <c:v>2010-03-01</c:v>
                </c:pt>
                <c:pt idx="124">
                  <c:v>2010-03-02</c:v>
                </c:pt>
                <c:pt idx="125">
                  <c:v>2010-03-03</c:v>
                </c:pt>
                <c:pt idx="126">
                  <c:v>2010-03-04</c:v>
                </c:pt>
                <c:pt idx="127">
                  <c:v>2010-03-05</c:v>
                </c:pt>
                <c:pt idx="128">
                  <c:v>2010-03-08</c:v>
                </c:pt>
                <c:pt idx="129">
                  <c:v>2010-03-09</c:v>
                </c:pt>
                <c:pt idx="130">
                  <c:v>2010-03-10</c:v>
                </c:pt>
                <c:pt idx="131">
                  <c:v>2010-03-11</c:v>
                </c:pt>
                <c:pt idx="132">
                  <c:v>2010-03-12</c:v>
                </c:pt>
                <c:pt idx="133">
                  <c:v>2010-03-15</c:v>
                </c:pt>
                <c:pt idx="134">
                  <c:v>2010-03-16</c:v>
                </c:pt>
                <c:pt idx="135">
                  <c:v>2010-03-17</c:v>
                </c:pt>
                <c:pt idx="136">
                  <c:v>2010-03-18</c:v>
                </c:pt>
                <c:pt idx="137">
                  <c:v>2010-03-19</c:v>
                </c:pt>
                <c:pt idx="138">
                  <c:v>2010-03-22</c:v>
                </c:pt>
                <c:pt idx="139">
                  <c:v>2010-03-23</c:v>
                </c:pt>
                <c:pt idx="140">
                  <c:v>2010-03-24</c:v>
                </c:pt>
                <c:pt idx="141">
                  <c:v>2010-03-25</c:v>
                </c:pt>
                <c:pt idx="142">
                  <c:v>2010-03-26</c:v>
                </c:pt>
                <c:pt idx="143">
                  <c:v>2010-03-29</c:v>
                </c:pt>
                <c:pt idx="144">
                  <c:v>2010-03-30</c:v>
                </c:pt>
                <c:pt idx="145">
                  <c:v>2010-03-31</c:v>
                </c:pt>
                <c:pt idx="146">
                  <c:v>2010-04-01</c:v>
                </c:pt>
                <c:pt idx="147">
                  <c:v>2010-04-05</c:v>
                </c:pt>
                <c:pt idx="148">
                  <c:v>2010-04-06</c:v>
                </c:pt>
                <c:pt idx="149">
                  <c:v>2010-04-07</c:v>
                </c:pt>
                <c:pt idx="150">
                  <c:v>2010-04-08</c:v>
                </c:pt>
                <c:pt idx="151">
                  <c:v>2010-04-09</c:v>
                </c:pt>
                <c:pt idx="152">
                  <c:v>2010-04-12</c:v>
                </c:pt>
                <c:pt idx="153">
                  <c:v>2010-04-13</c:v>
                </c:pt>
                <c:pt idx="154">
                  <c:v>2010-04-14</c:v>
                </c:pt>
                <c:pt idx="155">
                  <c:v>2010-04-15</c:v>
                </c:pt>
                <c:pt idx="156">
                  <c:v>2010-04-16</c:v>
                </c:pt>
                <c:pt idx="157">
                  <c:v>2010-04-19</c:v>
                </c:pt>
                <c:pt idx="158">
                  <c:v>2010-04-20</c:v>
                </c:pt>
                <c:pt idx="159">
                  <c:v>2010-04-21</c:v>
                </c:pt>
                <c:pt idx="160">
                  <c:v>2010-04-22</c:v>
                </c:pt>
                <c:pt idx="161">
                  <c:v>2010-04-23</c:v>
                </c:pt>
                <c:pt idx="162">
                  <c:v>2010-04-26</c:v>
                </c:pt>
                <c:pt idx="163">
                  <c:v>2010-04-27</c:v>
                </c:pt>
                <c:pt idx="164">
                  <c:v>2010-04-28</c:v>
                </c:pt>
                <c:pt idx="165">
                  <c:v>2010-04-29</c:v>
                </c:pt>
                <c:pt idx="166">
                  <c:v>2010-04-30</c:v>
                </c:pt>
                <c:pt idx="167">
                  <c:v>2010-05-03</c:v>
                </c:pt>
                <c:pt idx="168">
                  <c:v>2010-05-04</c:v>
                </c:pt>
                <c:pt idx="169">
                  <c:v>2010-05-05</c:v>
                </c:pt>
                <c:pt idx="170">
                  <c:v>2010-05-06</c:v>
                </c:pt>
                <c:pt idx="171">
                  <c:v>2010-05-07</c:v>
                </c:pt>
                <c:pt idx="172">
                  <c:v>2010-05-10</c:v>
                </c:pt>
                <c:pt idx="173">
                  <c:v>2010-05-11</c:v>
                </c:pt>
                <c:pt idx="174">
                  <c:v>2010-05-12</c:v>
                </c:pt>
                <c:pt idx="175">
                  <c:v>2010-05-13</c:v>
                </c:pt>
                <c:pt idx="176">
                  <c:v>2010-05-14</c:v>
                </c:pt>
                <c:pt idx="177">
                  <c:v>2010-05-17</c:v>
                </c:pt>
                <c:pt idx="178">
                  <c:v>2010-05-18</c:v>
                </c:pt>
                <c:pt idx="179">
                  <c:v>2010-05-19</c:v>
                </c:pt>
                <c:pt idx="180">
                  <c:v>2010-05-20</c:v>
                </c:pt>
                <c:pt idx="181">
                  <c:v>2010-05-21</c:v>
                </c:pt>
                <c:pt idx="182">
                  <c:v>2010-05-24</c:v>
                </c:pt>
                <c:pt idx="183">
                  <c:v>2010-05-25</c:v>
                </c:pt>
                <c:pt idx="184">
                  <c:v>2010-05-26</c:v>
                </c:pt>
                <c:pt idx="185">
                  <c:v>2010-05-27</c:v>
                </c:pt>
                <c:pt idx="186">
                  <c:v>2010-05-28</c:v>
                </c:pt>
                <c:pt idx="187">
                  <c:v>2010-06-01</c:v>
                </c:pt>
                <c:pt idx="188">
                  <c:v>2010-06-02</c:v>
                </c:pt>
                <c:pt idx="189">
                  <c:v>2010-06-03</c:v>
                </c:pt>
                <c:pt idx="190">
                  <c:v>2010-06-04</c:v>
                </c:pt>
                <c:pt idx="191">
                  <c:v>2010-06-07</c:v>
                </c:pt>
                <c:pt idx="192">
                  <c:v>2010-06-08</c:v>
                </c:pt>
                <c:pt idx="193">
                  <c:v>2010-06-09</c:v>
                </c:pt>
                <c:pt idx="194">
                  <c:v>2010-06-10</c:v>
                </c:pt>
                <c:pt idx="195">
                  <c:v>2010-06-11</c:v>
                </c:pt>
                <c:pt idx="196">
                  <c:v>2010-06-14</c:v>
                </c:pt>
                <c:pt idx="197">
                  <c:v>2010-06-15</c:v>
                </c:pt>
                <c:pt idx="198">
                  <c:v>2010-06-16</c:v>
                </c:pt>
                <c:pt idx="199">
                  <c:v>2010-06-17</c:v>
                </c:pt>
                <c:pt idx="200">
                  <c:v>2010-06-18</c:v>
                </c:pt>
                <c:pt idx="201">
                  <c:v>2010-06-21</c:v>
                </c:pt>
                <c:pt idx="202">
                  <c:v>2010-06-22</c:v>
                </c:pt>
                <c:pt idx="203">
                  <c:v>2010-06-23</c:v>
                </c:pt>
                <c:pt idx="204">
                  <c:v>2010-06-24</c:v>
                </c:pt>
                <c:pt idx="205">
                  <c:v>2010-06-25</c:v>
                </c:pt>
                <c:pt idx="206">
                  <c:v>2010-06-28</c:v>
                </c:pt>
                <c:pt idx="207">
                  <c:v>2010-06-29</c:v>
                </c:pt>
                <c:pt idx="208">
                  <c:v>2010-06-30</c:v>
                </c:pt>
                <c:pt idx="209">
                  <c:v>2010-07-01</c:v>
                </c:pt>
                <c:pt idx="210">
                  <c:v>2010-07-02</c:v>
                </c:pt>
                <c:pt idx="211">
                  <c:v>2010-07-06</c:v>
                </c:pt>
                <c:pt idx="212">
                  <c:v>2010-07-07</c:v>
                </c:pt>
                <c:pt idx="213">
                  <c:v>2010-07-08</c:v>
                </c:pt>
                <c:pt idx="214">
                  <c:v>2010-07-09</c:v>
                </c:pt>
                <c:pt idx="215">
                  <c:v>2010-07-12</c:v>
                </c:pt>
                <c:pt idx="216">
                  <c:v>2010-07-13</c:v>
                </c:pt>
                <c:pt idx="217">
                  <c:v>2010-07-14</c:v>
                </c:pt>
                <c:pt idx="218">
                  <c:v>2010-07-15</c:v>
                </c:pt>
                <c:pt idx="219">
                  <c:v>2010-07-16</c:v>
                </c:pt>
                <c:pt idx="220">
                  <c:v>2010-07-19</c:v>
                </c:pt>
                <c:pt idx="221">
                  <c:v>2010-07-20</c:v>
                </c:pt>
                <c:pt idx="222">
                  <c:v>2010-07-21</c:v>
                </c:pt>
                <c:pt idx="223">
                  <c:v>2010-07-22</c:v>
                </c:pt>
                <c:pt idx="224">
                  <c:v>2010-07-23</c:v>
                </c:pt>
                <c:pt idx="225">
                  <c:v>2010-07-26</c:v>
                </c:pt>
                <c:pt idx="226">
                  <c:v>2010-07-27</c:v>
                </c:pt>
                <c:pt idx="227">
                  <c:v>2010-07-28</c:v>
                </c:pt>
                <c:pt idx="228">
                  <c:v>2010-07-29</c:v>
                </c:pt>
                <c:pt idx="229">
                  <c:v>2010-07-30</c:v>
                </c:pt>
                <c:pt idx="230">
                  <c:v>2010-08-02</c:v>
                </c:pt>
                <c:pt idx="231">
                  <c:v>2010-08-03</c:v>
                </c:pt>
                <c:pt idx="232">
                  <c:v>2010-08-04</c:v>
                </c:pt>
                <c:pt idx="233">
                  <c:v>2010-08-05</c:v>
                </c:pt>
                <c:pt idx="234">
                  <c:v>2010-08-06</c:v>
                </c:pt>
                <c:pt idx="235">
                  <c:v>2010-08-09</c:v>
                </c:pt>
                <c:pt idx="236">
                  <c:v>2010-08-10</c:v>
                </c:pt>
                <c:pt idx="237">
                  <c:v>2010-08-11</c:v>
                </c:pt>
                <c:pt idx="238">
                  <c:v>2010-08-12</c:v>
                </c:pt>
                <c:pt idx="239">
                  <c:v>2010-08-13</c:v>
                </c:pt>
                <c:pt idx="240">
                  <c:v>2010-08-16</c:v>
                </c:pt>
                <c:pt idx="241">
                  <c:v>2010-08-17</c:v>
                </c:pt>
                <c:pt idx="242">
                  <c:v>2010-08-18</c:v>
                </c:pt>
                <c:pt idx="243">
                  <c:v>2010-08-19</c:v>
                </c:pt>
                <c:pt idx="244">
                  <c:v>2010-08-20</c:v>
                </c:pt>
                <c:pt idx="245">
                  <c:v>2010-08-23</c:v>
                </c:pt>
                <c:pt idx="246">
                  <c:v>2010-08-24</c:v>
                </c:pt>
                <c:pt idx="247">
                  <c:v>2010-08-25</c:v>
                </c:pt>
                <c:pt idx="248">
                  <c:v>2010-08-26</c:v>
                </c:pt>
                <c:pt idx="249">
                  <c:v>2010-08-27</c:v>
                </c:pt>
                <c:pt idx="250">
                  <c:v>2010-08-30</c:v>
                </c:pt>
                <c:pt idx="251">
                  <c:v>2010-08-31</c:v>
                </c:pt>
                <c:pt idx="252">
                  <c:v>2010-09-01</c:v>
                </c:pt>
                <c:pt idx="253">
                  <c:v>2010-09-02</c:v>
                </c:pt>
                <c:pt idx="254">
                  <c:v>2010-09-03</c:v>
                </c:pt>
                <c:pt idx="255">
                  <c:v>2010-09-07</c:v>
                </c:pt>
                <c:pt idx="256">
                  <c:v>2010-09-08</c:v>
                </c:pt>
                <c:pt idx="257">
                  <c:v>2010-09-09</c:v>
                </c:pt>
                <c:pt idx="258">
                  <c:v>2010-09-10</c:v>
                </c:pt>
                <c:pt idx="259">
                  <c:v>2010-09-13</c:v>
                </c:pt>
                <c:pt idx="260">
                  <c:v>2010-09-14</c:v>
                </c:pt>
                <c:pt idx="261">
                  <c:v>2010-09-15</c:v>
                </c:pt>
                <c:pt idx="262">
                  <c:v>2010-09-16</c:v>
                </c:pt>
                <c:pt idx="263">
                  <c:v>2010-09-17</c:v>
                </c:pt>
                <c:pt idx="264">
                  <c:v>2010-09-20</c:v>
                </c:pt>
                <c:pt idx="265">
                  <c:v>2010-09-21</c:v>
                </c:pt>
                <c:pt idx="266">
                  <c:v>2010-09-22</c:v>
                </c:pt>
                <c:pt idx="267">
                  <c:v>2010-09-23</c:v>
                </c:pt>
                <c:pt idx="268">
                  <c:v>2010-09-24</c:v>
                </c:pt>
                <c:pt idx="269">
                  <c:v>2010-09-27</c:v>
                </c:pt>
                <c:pt idx="270">
                  <c:v>2010-09-28</c:v>
                </c:pt>
                <c:pt idx="271">
                  <c:v>2010-09-29</c:v>
                </c:pt>
                <c:pt idx="272">
                  <c:v>2010-09-30</c:v>
                </c:pt>
                <c:pt idx="273">
                  <c:v>2010-10-01</c:v>
                </c:pt>
                <c:pt idx="274">
                  <c:v>2010-10-04</c:v>
                </c:pt>
                <c:pt idx="275">
                  <c:v>2010-10-05</c:v>
                </c:pt>
                <c:pt idx="276">
                  <c:v>2010-10-06</c:v>
                </c:pt>
                <c:pt idx="277">
                  <c:v>2010-10-07</c:v>
                </c:pt>
                <c:pt idx="278">
                  <c:v>2010-10-08</c:v>
                </c:pt>
                <c:pt idx="279">
                  <c:v>2010-10-12</c:v>
                </c:pt>
                <c:pt idx="280">
                  <c:v>2010-10-13</c:v>
                </c:pt>
                <c:pt idx="281">
                  <c:v>2010-10-14</c:v>
                </c:pt>
                <c:pt idx="282">
                  <c:v>2010-10-15</c:v>
                </c:pt>
                <c:pt idx="283">
                  <c:v>2010-10-18</c:v>
                </c:pt>
                <c:pt idx="284">
                  <c:v>2010-10-19</c:v>
                </c:pt>
                <c:pt idx="285">
                  <c:v>2010-10-20</c:v>
                </c:pt>
                <c:pt idx="286">
                  <c:v>2010-10-21</c:v>
                </c:pt>
                <c:pt idx="287">
                  <c:v>2010-10-22</c:v>
                </c:pt>
                <c:pt idx="288">
                  <c:v>2010-10-25</c:v>
                </c:pt>
                <c:pt idx="289">
                  <c:v>2010-10-26</c:v>
                </c:pt>
                <c:pt idx="290">
                  <c:v>2010-10-27</c:v>
                </c:pt>
                <c:pt idx="291">
                  <c:v>2010-10-28</c:v>
                </c:pt>
                <c:pt idx="292">
                  <c:v>2010-10-29</c:v>
                </c:pt>
                <c:pt idx="293">
                  <c:v>2010-11-01</c:v>
                </c:pt>
                <c:pt idx="294">
                  <c:v>2010-11-02</c:v>
                </c:pt>
                <c:pt idx="295">
                  <c:v>2010-11-03</c:v>
                </c:pt>
                <c:pt idx="296">
                  <c:v>2010-11-04</c:v>
                </c:pt>
                <c:pt idx="297">
                  <c:v>2010-11-05</c:v>
                </c:pt>
                <c:pt idx="298">
                  <c:v>2010-11-08</c:v>
                </c:pt>
                <c:pt idx="299">
                  <c:v>2010-11-09</c:v>
                </c:pt>
                <c:pt idx="300">
                  <c:v>2010-11-10</c:v>
                </c:pt>
                <c:pt idx="301">
                  <c:v>2010-11-12</c:v>
                </c:pt>
                <c:pt idx="302">
                  <c:v>2010-11-15</c:v>
                </c:pt>
                <c:pt idx="303">
                  <c:v>2010-11-16</c:v>
                </c:pt>
                <c:pt idx="304">
                  <c:v>2010-11-17</c:v>
                </c:pt>
                <c:pt idx="305">
                  <c:v>2010-11-18</c:v>
                </c:pt>
                <c:pt idx="306">
                  <c:v>2010-11-19</c:v>
                </c:pt>
                <c:pt idx="307">
                  <c:v>2010-11-22</c:v>
                </c:pt>
                <c:pt idx="308">
                  <c:v>2010-11-23</c:v>
                </c:pt>
                <c:pt idx="309">
                  <c:v>2010-11-24</c:v>
                </c:pt>
                <c:pt idx="310">
                  <c:v>2010-11-26</c:v>
                </c:pt>
                <c:pt idx="311">
                  <c:v>2010-11-29</c:v>
                </c:pt>
                <c:pt idx="312">
                  <c:v>2010-11-30</c:v>
                </c:pt>
                <c:pt idx="313">
                  <c:v>2010-12-01</c:v>
                </c:pt>
                <c:pt idx="314">
                  <c:v>2010-12-02</c:v>
                </c:pt>
                <c:pt idx="315">
                  <c:v>2010-12-03</c:v>
                </c:pt>
                <c:pt idx="316">
                  <c:v>2010-12-06</c:v>
                </c:pt>
                <c:pt idx="317">
                  <c:v>2010-12-07</c:v>
                </c:pt>
                <c:pt idx="318">
                  <c:v>2010-12-08</c:v>
                </c:pt>
                <c:pt idx="319">
                  <c:v>2010-12-09</c:v>
                </c:pt>
                <c:pt idx="320">
                  <c:v>2010-12-10</c:v>
                </c:pt>
                <c:pt idx="321">
                  <c:v>2010-12-13</c:v>
                </c:pt>
                <c:pt idx="322">
                  <c:v>2010-12-14</c:v>
                </c:pt>
                <c:pt idx="323">
                  <c:v>2010-12-15</c:v>
                </c:pt>
                <c:pt idx="324">
                  <c:v>2010-12-16</c:v>
                </c:pt>
                <c:pt idx="325">
                  <c:v>2010-12-17</c:v>
                </c:pt>
                <c:pt idx="326">
                  <c:v>2010-12-20</c:v>
                </c:pt>
                <c:pt idx="327">
                  <c:v>2010-12-21</c:v>
                </c:pt>
                <c:pt idx="328">
                  <c:v>2010-12-22</c:v>
                </c:pt>
                <c:pt idx="329">
                  <c:v>2010-12-23</c:v>
                </c:pt>
                <c:pt idx="330">
                  <c:v>2010-12-27</c:v>
                </c:pt>
                <c:pt idx="331">
                  <c:v>2010-12-28</c:v>
                </c:pt>
                <c:pt idx="332">
                  <c:v>2010-12-29</c:v>
                </c:pt>
                <c:pt idx="333">
                  <c:v>2010-12-30</c:v>
                </c:pt>
                <c:pt idx="334">
                  <c:v>2010-12-31</c:v>
                </c:pt>
                <c:pt idx="335">
                  <c:v>2011-01-03</c:v>
                </c:pt>
                <c:pt idx="336">
                  <c:v>2011-01-04</c:v>
                </c:pt>
                <c:pt idx="337">
                  <c:v>2011-01-05</c:v>
                </c:pt>
                <c:pt idx="338">
                  <c:v>2011-01-06</c:v>
                </c:pt>
                <c:pt idx="339">
                  <c:v>2011-01-07</c:v>
                </c:pt>
                <c:pt idx="340">
                  <c:v>2011-01-10</c:v>
                </c:pt>
                <c:pt idx="341">
                  <c:v>2011-01-11</c:v>
                </c:pt>
                <c:pt idx="342">
                  <c:v>2011-01-12</c:v>
                </c:pt>
                <c:pt idx="343">
                  <c:v>2011-01-13</c:v>
                </c:pt>
                <c:pt idx="344">
                  <c:v>2011-01-14</c:v>
                </c:pt>
                <c:pt idx="345">
                  <c:v>2011-01-18</c:v>
                </c:pt>
                <c:pt idx="346">
                  <c:v>2011-01-19</c:v>
                </c:pt>
                <c:pt idx="347">
                  <c:v>2011-01-20</c:v>
                </c:pt>
                <c:pt idx="348">
                  <c:v>2011-01-21</c:v>
                </c:pt>
                <c:pt idx="349">
                  <c:v>2011-01-24</c:v>
                </c:pt>
                <c:pt idx="350">
                  <c:v>2011-01-25</c:v>
                </c:pt>
                <c:pt idx="351">
                  <c:v>2011-01-26</c:v>
                </c:pt>
                <c:pt idx="352">
                  <c:v>2011-01-27</c:v>
                </c:pt>
                <c:pt idx="353">
                  <c:v>2011-01-28</c:v>
                </c:pt>
                <c:pt idx="354">
                  <c:v>2011-01-31</c:v>
                </c:pt>
                <c:pt idx="355">
                  <c:v>2011-02-01</c:v>
                </c:pt>
                <c:pt idx="356">
                  <c:v>2011-02-02</c:v>
                </c:pt>
                <c:pt idx="357">
                  <c:v>2011-02-03</c:v>
                </c:pt>
                <c:pt idx="358">
                  <c:v>2011-02-04</c:v>
                </c:pt>
                <c:pt idx="359">
                  <c:v>2011-02-07</c:v>
                </c:pt>
                <c:pt idx="360">
                  <c:v>2011-02-08</c:v>
                </c:pt>
                <c:pt idx="361">
                  <c:v>2011-02-09</c:v>
                </c:pt>
                <c:pt idx="362">
                  <c:v>2011-02-10</c:v>
                </c:pt>
                <c:pt idx="363">
                  <c:v>2011-02-11</c:v>
                </c:pt>
                <c:pt idx="364">
                  <c:v>2011-02-14</c:v>
                </c:pt>
                <c:pt idx="365">
                  <c:v>2011-02-15</c:v>
                </c:pt>
                <c:pt idx="366">
                  <c:v>2011-02-16</c:v>
                </c:pt>
                <c:pt idx="367">
                  <c:v>2011-02-17</c:v>
                </c:pt>
                <c:pt idx="368">
                  <c:v>2011-02-18</c:v>
                </c:pt>
                <c:pt idx="369">
                  <c:v>2011-02-22</c:v>
                </c:pt>
                <c:pt idx="370">
                  <c:v>2011-02-23</c:v>
                </c:pt>
                <c:pt idx="371">
                  <c:v>2011-02-24</c:v>
                </c:pt>
                <c:pt idx="372">
                  <c:v>2011-02-25</c:v>
                </c:pt>
                <c:pt idx="373">
                  <c:v>2011-02-28</c:v>
                </c:pt>
                <c:pt idx="374">
                  <c:v>2011-03-01</c:v>
                </c:pt>
                <c:pt idx="375">
                  <c:v>2011-03-02</c:v>
                </c:pt>
                <c:pt idx="376">
                  <c:v>2011-03-03</c:v>
                </c:pt>
                <c:pt idx="377">
                  <c:v>2011-03-04</c:v>
                </c:pt>
                <c:pt idx="378">
                  <c:v>2011-03-07</c:v>
                </c:pt>
                <c:pt idx="379">
                  <c:v>2011-03-08</c:v>
                </c:pt>
                <c:pt idx="380">
                  <c:v>2011-03-09</c:v>
                </c:pt>
                <c:pt idx="381">
                  <c:v>2011-03-10</c:v>
                </c:pt>
                <c:pt idx="382">
                  <c:v>2011-03-11</c:v>
                </c:pt>
                <c:pt idx="383">
                  <c:v>2011-03-14</c:v>
                </c:pt>
                <c:pt idx="384">
                  <c:v>2011-03-15</c:v>
                </c:pt>
                <c:pt idx="385">
                  <c:v>2011-03-16</c:v>
                </c:pt>
                <c:pt idx="386">
                  <c:v>2011-03-17</c:v>
                </c:pt>
                <c:pt idx="387">
                  <c:v>2011-03-18</c:v>
                </c:pt>
                <c:pt idx="388">
                  <c:v>2011-03-21</c:v>
                </c:pt>
                <c:pt idx="389">
                  <c:v>2011-03-22</c:v>
                </c:pt>
                <c:pt idx="390">
                  <c:v>2011-03-23</c:v>
                </c:pt>
                <c:pt idx="391">
                  <c:v>2011-03-24</c:v>
                </c:pt>
                <c:pt idx="392">
                  <c:v>2011-03-25</c:v>
                </c:pt>
                <c:pt idx="393">
                  <c:v>2011-03-28</c:v>
                </c:pt>
                <c:pt idx="394">
                  <c:v>2011-03-29</c:v>
                </c:pt>
                <c:pt idx="395">
                  <c:v>2011-03-30</c:v>
                </c:pt>
                <c:pt idx="396">
                  <c:v>2011-03-31</c:v>
                </c:pt>
                <c:pt idx="397">
                  <c:v>2011-04-01</c:v>
                </c:pt>
                <c:pt idx="398">
                  <c:v>2011-04-04</c:v>
                </c:pt>
                <c:pt idx="399">
                  <c:v>2011-04-05</c:v>
                </c:pt>
                <c:pt idx="400">
                  <c:v>2011-04-06</c:v>
                </c:pt>
                <c:pt idx="401">
                  <c:v>2011-04-07</c:v>
                </c:pt>
                <c:pt idx="402">
                  <c:v>2011-04-08</c:v>
                </c:pt>
                <c:pt idx="403">
                  <c:v>2011-04-11</c:v>
                </c:pt>
                <c:pt idx="404">
                  <c:v>2011-04-12</c:v>
                </c:pt>
                <c:pt idx="405">
                  <c:v>2011-04-13</c:v>
                </c:pt>
                <c:pt idx="406">
                  <c:v>2011-04-14</c:v>
                </c:pt>
                <c:pt idx="407">
                  <c:v>2011-04-15</c:v>
                </c:pt>
                <c:pt idx="408">
                  <c:v>2011-04-18</c:v>
                </c:pt>
                <c:pt idx="409">
                  <c:v>2011-04-19</c:v>
                </c:pt>
                <c:pt idx="410">
                  <c:v>2011-04-20</c:v>
                </c:pt>
                <c:pt idx="411">
                  <c:v>2011-04-21</c:v>
                </c:pt>
                <c:pt idx="412">
                  <c:v>2011-04-25</c:v>
                </c:pt>
                <c:pt idx="413">
                  <c:v>2011-04-26</c:v>
                </c:pt>
                <c:pt idx="414">
                  <c:v>2011-04-27</c:v>
                </c:pt>
                <c:pt idx="415">
                  <c:v>2011-04-28</c:v>
                </c:pt>
                <c:pt idx="416">
                  <c:v>2011-04-29</c:v>
                </c:pt>
                <c:pt idx="417">
                  <c:v>2011-05-02</c:v>
                </c:pt>
                <c:pt idx="418">
                  <c:v>2011-05-03</c:v>
                </c:pt>
                <c:pt idx="419">
                  <c:v>2011-05-04</c:v>
                </c:pt>
                <c:pt idx="420">
                  <c:v>2011-05-05</c:v>
                </c:pt>
                <c:pt idx="421">
                  <c:v>2011-05-06</c:v>
                </c:pt>
                <c:pt idx="422">
                  <c:v>2011-05-09</c:v>
                </c:pt>
                <c:pt idx="423">
                  <c:v>2011-05-10</c:v>
                </c:pt>
                <c:pt idx="424">
                  <c:v>2011-05-11</c:v>
                </c:pt>
                <c:pt idx="425">
                  <c:v>2011-05-12</c:v>
                </c:pt>
                <c:pt idx="426">
                  <c:v>2011-05-13</c:v>
                </c:pt>
                <c:pt idx="427">
                  <c:v>2011-05-16</c:v>
                </c:pt>
                <c:pt idx="428">
                  <c:v>2011-05-17</c:v>
                </c:pt>
                <c:pt idx="429">
                  <c:v>2011-05-18</c:v>
                </c:pt>
                <c:pt idx="430">
                  <c:v>2011-05-19</c:v>
                </c:pt>
                <c:pt idx="431">
                  <c:v>2011-05-20</c:v>
                </c:pt>
                <c:pt idx="432">
                  <c:v>2011-05-23</c:v>
                </c:pt>
                <c:pt idx="433">
                  <c:v>2011-05-24</c:v>
                </c:pt>
                <c:pt idx="434">
                  <c:v>2011-05-25</c:v>
                </c:pt>
                <c:pt idx="435">
                  <c:v>2011-05-26</c:v>
                </c:pt>
                <c:pt idx="436">
                  <c:v>2011-05-27</c:v>
                </c:pt>
                <c:pt idx="437">
                  <c:v>2011-05-31</c:v>
                </c:pt>
                <c:pt idx="438">
                  <c:v>2011-06-01</c:v>
                </c:pt>
                <c:pt idx="439">
                  <c:v>2011-06-02</c:v>
                </c:pt>
                <c:pt idx="440">
                  <c:v>2011-06-03</c:v>
                </c:pt>
                <c:pt idx="441">
                  <c:v>2011-06-06</c:v>
                </c:pt>
                <c:pt idx="442">
                  <c:v>2011-06-07</c:v>
                </c:pt>
                <c:pt idx="443">
                  <c:v>2011-06-08</c:v>
                </c:pt>
                <c:pt idx="444">
                  <c:v>2011-06-09</c:v>
                </c:pt>
                <c:pt idx="445">
                  <c:v>2011-06-10</c:v>
                </c:pt>
                <c:pt idx="446">
                  <c:v>2011-06-13</c:v>
                </c:pt>
                <c:pt idx="447">
                  <c:v>2011-06-14</c:v>
                </c:pt>
                <c:pt idx="448">
                  <c:v>2011-06-15</c:v>
                </c:pt>
                <c:pt idx="449">
                  <c:v>2011-06-16</c:v>
                </c:pt>
                <c:pt idx="450">
                  <c:v>2011-06-17</c:v>
                </c:pt>
                <c:pt idx="451">
                  <c:v>2011-06-20</c:v>
                </c:pt>
                <c:pt idx="452">
                  <c:v>2011-06-21</c:v>
                </c:pt>
                <c:pt idx="453">
                  <c:v>2011-06-22</c:v>
                </c:pt>
                <c:pt idx="454">
                  <c:v>2011-06-23</c:v>
                </c:pt>
                <c:pt idx="455">
                  <c:v>2011-06-24</c:v>
                </c:pt>
                <c:pt idx="456">
                  <c:v>2011-06-27</c:v>
                </c:pt>
                <c:pt idx="457">
                  <c:v>2011-06-28</c:v>
                </c:pt>
                <c:pt idx="458">
                  <c:v>2011-06-29</c:v>
                </c:pt>
                <c:pt idx="459">
                  <c:v>2011-06-30</c:v>
                </c:pt>
                <c:pt idx="460">
                  <c:v>2011-07-01</c:v>
                </c:pt>
                <c:pt idx="461">
                  <c:v>2011-07-05</c:v>
                </c:pt>
                <c:pt idx="462">
                  <c:v>2011-07-06</c:v>
                </c:pt>
                <c:pt idx="463">
                  <c:v>2011-07-07</c:v>
                </c:pt>
                <c:pt idx="464">
                  <c:v>2011-07-08</c:v>
                </c:pt>
                <c:pt idx="465">
                  <c:v>2011-07-11</c:v>
                </c:pt>
                <c:pt idx="466">
                  <c:v>2011-07-12</c:v>
                </c:pt>
                <c:pt idx="467">
                  <c:v>2011-07-13</c:v>
                </c:pt>
                <c:pt idx="468">
                  <c:v>2011-07-14</c:v>
                </c:pt>
                <c:pt idx="469">
                  <c:v>2011-07-15</c:v>
                </c:pt>
                <c:pt idx="470">
                  <c:v>2011-07-18</c:v>
                </c:pt>
                <c:pt idx="471">
                  <c:v>2011-07-19</c:v>
                </c:pt>
                <c:pt idx="472">
                  <c:v>2011-07-20</c:v>
                </c:pt>
                <c:pt idx="473">
                  <c:v>2011-07-21</c:v>
                </c:pt>
                <c:pt idx="474">
                  <c:v>2011-07-22</c:v>
                </c:pt>
                <c:pt idx="475">
                  <c:v>2011-07-25</c:v>
                </c:pt>
                <c:pt idx="476">
                  <c:v>2011-07-26</c:v>
                </c:pt>
                <c:pt idx="477">
                  <c:v>2011-07-27</c:v>
                </c:pt>
                <c:pt idx="478">
                  <c:v>2011-07-28</c:v>
                </c:pt>
                <c:pt idx="479">
                  <c:v>2011-07-29</c:v>
                </c:pt>
                <c:pt idx="480">
                  <c:v>2011-08-01</c:v>
                </c:pt>
                <c:pt idx="481">
                  <c:v>2011-08-02</c:v>
                </c:pt>
                <c:pt idx="482">
                  <c:v>2011-08-03</c:v>
                </c:pt>
                <c:pt idx="483">
                  <c:v>2011-08-04</c:v>
                </c:pt>
                <c:pt idx="484">
                  <c:v>2011-08-05</c:v>
                </c:pt>
                <c:pt idx="485">
                  <c:v>2011-08-08</c:v>
                </c:pt>
                <c:pt idx="486">
                  <c:v>2011-08-09</c:v>
                </c:pt>
                <c:pt idx="487">
                  <c:v>2011-08-10</c:v>
                </c:pt>
                <c:pt idx="488">
                  <c:v>2011-08-11</c:v>
                </c:pt>
                <c:pt idx="489">
                  <c:v>2011-08-12</c:v>
                </c:pt>
                <c:pt idx="490">
                  <c:v>2011-08-15</c:v>
                </c:pt>
                <c:pt idx="491">
                  <c:v>2011-08-16</c:v>
                </c:pt>
                <c:pt idx="492">
                  <c:v>2011-08-17</c:v>
                </c:pt>
                <c:pt idx="493">
                  <c:v>2011-08-18</c:v>
                </c:pt>
                <c:pt idx="494">
                  <c:v>2011-08-19</c:v>
                </c:pt>
                <c:pt idx="495">
                  <c:v>2011-08-22</c:v>
                </c:pt>
                <c:pt idx="496">
                  <c:v>2011-08-23</c:v>
                </c:pt>
                <c:pt idx="497">
                  <c:v>2011-08-24</c:v>
                </c:pt>
                <c:pt idx="498">
                  <c:v>2011-08-25</c:v>
                </c:pt>
                <c:pt idx="499">
                  <c:v>2011-08-26</c:v>
                </c:pt>
                <c:pt idx="500">
                  <c:v>2011-08-29</c:v>
                </c:pt>
                <c:pt idx="501">
                  <c:v>2011-08-30</c:v>
                </c:pt>
                <c:pt idx="502">
                  <c:v>2011-08-31</c:v>
                </c:pt>
                <c:pt idx="503">
                  <c:v>2011-09-01</c:v>
                </c:pt>
                <c:pt idx="504">
                  <c:v>2011-09-02</c:v>
                </c:pt>
                <c:pt idx="505">
                  <c:v>2011-09-06</c:v>
                </c:pt>
                <c:pt idx="506">
                  <c:v>2011-09-07</c:v>
                </c:pt>
                <c:pt idx="507">
                  <c:v>2011-09-08</c:v>
                </c:pt>
                <c:pt idx="508">
                  <c:v>2011-09-09</c:v>
                </c:pt>
                <c:pt idx="509">
                  <c:v>2011-09-12</c:v>
                </c:pt>
                <c:pt idx="510">
                  <c:v>2011-09-13</c:v>
                </c:pt>
                <c:pt idx="511">
                  <c:v>2011-09-14</c:v>
                </c:pt>
                <c:pt idx="512">
                  <c:v>2011-09-15</c:v>
                </c:pt>
                <c:pt idx="513">
                  <c:v>2011-09-16</c:v>
                </c:pt>
                <c:pt idx="514">
                  <c:v>2011-09-19</c:v>
                </c:pt>
                <c:pt idx="515">
                  <c:v>2011-09-20</c:v>
                </c:pt>
                <c:pt idx="516">
                  <c:v>2011-09-21</c:v>
                </c:pt>
                <c:pt idx="517">
                  <c:v>2011-09-22</c:v>
                </c:pt>
                <c:pt idx="518">
                  <c:v>2011-09-23</c:v>
                </c:pt>
                <c:pt idx="519">
                  <c:v>2011-09-26</c:v>
                </c:pt>
                <c:pt idx="520">
                  <c:v>2011-09-27</c:v>
                </c:pt>
                <c:pt idx="521">
                  <c:v>2011-09-28</c:v>
                </c:pt>
                <c:pt idx="522">
                  <c:v>2011-09-29</c:v>
                </c:pt>
                <c:pt idx="523">
                  <c:v>2011-09-30</c:v>
                </c:pt>
                <c:pt idx="524">
                  <c:v>2011-10-03</c:v>
                </c:pt>
                <c:pt idx="525">
                  <c:v>2011-10-04</c:v>
                </c:pt>
                <c:pt idx="526">
                  <c:v>2011-10-05</c:v>
                </c:pt>
                <c:pt idx="527">
                  <c:v>2011-10-06</c:v>
                </c:pt>
                <c:pt idx="528">
                  <c:v>2011-10-07</c:v>
                </c:pt>
                <c:pt idx="529">
                  <c:v>2011-10-11</c:v>
                </c:pt>
                <c:pt idx="530">
                  <c:v>2011-10-12</c:v>
                </c:pt>
                <c:pt idx="531">
                  <c:v>2011-10-13</c:v>
                </c:pt>
                <c:pt idx="532">
                  <c:v>2011-10-14</c:v>
                </c:pt>
                <c:pt idx="533">
                  <c:v>2011-10-17</c:v>
                </c:pt>
                <c:pt idx="534">
                  <c:v>2011-10-18</c:v>
                </c:pt>
                <c:pt idx="535">
                  <c:v>2011-10-19</c:v>
                </c:pt>
                <c:pt idx="536">
                  <c:v>2011-10-20</c:v>
                </c:pt>
                <c:pt idx="537">
                  <c:v>2011-10-21</c:v>
                </c:pt>
                <c:pt idx="538">
                  <c:v>2011-10-24</c:v>
                </c:pt>
                <c:pt idx="539">
                  <c:v>2011-10-25</c:v>
                </c:pt>
                <c:pt idx="540">
                  <c:v>2011-10-26</c:v>
                </c:pt>
                <c:pt idx="541">
                  <c:v>2011-10-27</c:v>
                </c:pt>
                <c:pt idx="542">
                  <c:v>2011-10-28</c:v>
                </c:pt>
                <c:pt idx="543">
                  <c:v>2011-10-31</c:v>
                </c:pt>
                <c:pt idx="544">
                  <c:v>2011-11-01</c:v>
                </c:pt>
                <c:pt idx="545">
                  <c:v>2011-11-02</c:v>
                </c:pt>
                <c:pt idx="546">
                  <c:v>2011-11-03</c:v>
                </c:pt>
                <c:pt idx="547">
                  <c:v>2011-11-04</c:v>
                </c:pt>
                <c:pt idx="548">
                  <c:v>2011-11-07</c:v>
                </c:pt>
                <c:pt idx="549">
                  <c:v>2011-11-08</c:v>
                </c:pt>
                <c:pt idx="550">
                  <c:v>2011-11-09</c:v>
                </c:pt>
                <c:pt idx="551">
                  <c:v>2011-11-10</c:v>
                </c:pt>
                <c:pt idx="552">
                  <c:v>2011-11-14</c:v>
                </c:pt>
                <c:pt idx="553">
                  <c:v>2011-11-15</c:v>
                </c:pt>
                <c:pt idx="554">
                  <c:v>2011-11-16</c:v>
                </c:pt>
                <c:pt idx="555">
                  <c:v>2011-11-17</c:v>
                </c:pt>
                <c:pt idx="556">
                  <c:v>2011-11-18</c:v>
                </c:pt>
                <c:pt idx="557">
                  <c:v>2011-11-21</c:v>
                </c:pt>
                <c:pt idx="558">
                  <c:v>2011-11-22</c:v>
                </c:pt>
                <c:pt idx="559">
                  <c:v>2011-11-23</c:v>
                </c:pt>
                <c:pt idx="560">
                  <c:v>2011-11-25</c:v>
                </c:pt>
                <c:pt idx="561">
                  <c:v>2011-11-28</c:v>
                </c:pt>
                <c:pt idx="562">
                  <c:v>2011-11-29</c:v>
                </c:pt>
                <c:pt idx="563">
                  <c:v>2011-11-30</c:v>
                </c:pt>
                <c:pt idx="564">
                  <c:v>2011-12-01</c:v>
                </c:pt>
                <c:pt idx="565">
                  <c:v>2011-12-02</c:v>
                </c:pt>
                <c:pt idx="566">
                  <c:v>2011-12-05</c:v>
                </c:pt>
                <c:pt idx="567">
                  <c:v>2011-12-06</c:v>
                </c:pt>
                <c:pt idx="568">
                  <c:v>2011-12-07</c:v>
                </c:pt>
                <c:pt idx="569">
                  <c:v>2011-12-08</c:v>
                </c:pt>
                <c:pt idx="570">
                  <c:v>2011-12-09</c:v>
                </c:pt>
                <c:pt idx="571">
                  <c:v>2011-12-12</c:v>
                </c:pt>
                <c:pt idx="572">
                  <c:v>2011-12-13</c:v>
                </c:pt>
                <c:pt idx="573">
                  <c:v>2011-12-14</c:v>
                </c:pt>
                <c:pt idx="574">
                  <c:v>2011-12-15</c:v>
                </c:pt>
                <c:pt idx="575">
                  <c:v>2011-12-16</c:v>
                </c:pt>
                <c:pt idx="576">
                  <c:v>2011-12-19</c:v>
                </c:pt>
                <c:pt idx="577">
                  <c:v>2011-12-20</c:v>
                </c:pt>
                <c:pt idx="578">
                  <c:v>2011-12-21</c:v>
                </c:pt>
                <c:pt idx="579">
                  <c:v>2011-12-22</c:v>
                </c:pt>
                <c:pt idx="580">
                  <c:v>2011-12-23</c:v>
                </c:pt>
                <c:pt idx="581">
                  <c:v>2011-12-27</c:v>
                </c:pt>
                <c:pt idx="582">
                  <c:v>2011-12-28</c:v>
                </c:pt>
                <c:pt idx="583">
                  <c:v>2011-12-29</c:v>
                </c:pt>
                <c:pt idx="584">
                  <c:v>2011-12-30</c:v>
                </c:pt>
                <c:pt idx="585">
                  <c:v>2012-01-03</c:v>
                </c:pt>
                <c:pt idx="586">
                  <c:v>2012-01-04</c:v>
                </c:pt>
                <c:pt idx="587">
                  <c:v>2012-01-05</c:v>
                </c:pt>
                <c:pt idx="588">
                  <c:v>2012-01-06</c:v>
                </c:pt>
                <c:pt idx="589">
                  <c:v>2012-01-09</c:v>
                </c:pt>
                <c:pt idx="590">
                  <c:v>2012-01-10</c:v>
                </c:pt>
                <c:pt idx="591">
                  <c:v>2012-01-11</c:v>
                </c:pt>
                <c:pt idx="592">
                  <c:v>2012-01-12</c:v>
                </c:pt>
                <c:pt idx="593">
                  <c:v>2012-01-13</c:v>
                </c:pt>
                <c:pt idx="594">
                  <c:v>2012-01-17</c:v>
                </c:pt>
                <c:pt idx="595">
                  <c:v>2012-01-18</c:v>
                </c:pt>
                <c:pt idx="596">
                  <c:v>2012-01-19</c:v>
                </c:pt>
                <c:pt idx="597">
                  <c:v>2012-01-20</c:v>
                </c:pt>
                <c:pt idx="598">
                  <c:v>2012-01-23</c:v>
                </c:pt>
                <c:pt idx="599">
                  <c:v>2012-01-24</c:v>
                </c:pt>
                <c:pt idx="600">
                  <c:v>2012-01-25</c:v>
                </c:pt>
                <c:pt idx="601">
                  <c:v>2012-01-26</c:v>
                </c:pt>
                <c:pt idx="602">
                  <c:v>2012-01-27</c:v>
                </c:pt>
                <c:pt idx="603">
                  <c:v>2012-01-30</c:v>
                </c:pt>
                <c:pt idx="604">
                  <c:v>2012-01-31</c:v>
                </c:pt>
                <c:pt idx="605">
                  <c:v>2012-02-01</c:v>
                </c:pt>
                <c:pt idx="606">
                  <c:v>2012-02-02</c:v>
                </c:pt>
                <c:pt idx="607">
                  <c:v>2012-02-03</c:v>
                </c:pt>
                <c:pt idx="608">
                  <c:v>2012-02-06</c:v>
                </c:pt>
                <c:pt idx="609">
                  <c:v>2012-02-07</c:v>
                </c:pt>
                <c:pt idx="610">
                  <c:v>2012-02-08</c:v>
                </c:pt>
                <c:pt idx="611">
                  <c:v>2012-02-09</c:v>
                </c:pt>
                <c:pt idx="612">
                  <c:v>2012-02-10</c:v>
                </c:pt>
                <c:pt idx="613">
                  <c:v>2012-02-13</c:v>
                </c:pt>
                <c:pt idx="614">
                  <c:v>2012-02-14</c:v>
                </c:pt>
                <c:pt idx="615">
                  <c:v>2012-02-15</c:v>
                </c:pt>
                <c:pt idx="616">
                  <c:v>2012-02-16</c:v>
                </c:pt>
                <c:pt idx="617">
                  <c:v>2012-02-17</c:v>
                </c:pt>
                <c:pt idx="618">
                  <c:v>2012-02-21</c:v>
                </c:pt>
                <c:pt idx="619">
                  <c:v>2012-02-22</c:v>
                </c:pt>
                <c:pt idx="620">
                  <c:v>2012-02-23</c:v>
                </c:pt>
                <c:pt idx="621">
                  <c:v>2012-02-24</c:v>
                </c:pt>
                <c:pt idx="622">
                  <c:v>2012-02-27</c:v>
                </c:pt>
                <c:pt idx="623">
                  <c:v>2012-02-28</c:v>
                </c:pt>
                <c:pt idx="624">
                  <c:v>2012-02-29</c:v>
                </c:pt>
                <c:pt idx="625">
                  <c:v>2012-03-01</c:v>
                </c:pt>
                <c:pt idx="626">
                  <c:v>2012-03-02</c:v>
                </c:pt>
                <c:pt idx="627">
                  <c:v>2012-03-05</c:v>
                </c:pt>
                <c:pt idx="628">
                  <c:v>2012-03-06</c:v>
                </c:pt>
                <c:pt idx="629">
                  <c:v>2012-03-07</c:v>
                </c:pt>
                <c:pt idx="630">
                  <c:v>2012-03-08</c:v>
                </c:pt>
                <c:pt idx="631">
                  <c:v>2012-03-09</c:v>
                </c:pt>
                <c:pt idx="632">
                  <c:v>2012-03-12</c:v>
                </c:pt>
                <c:pt idx="633">
                  <c:v>2012-03-13</c:v>
                </c:pt>
                <c:pt idx="634">
                  <c:v>2012-03-14</c:v>
                </c:pt>
                <c:pt idx="635">
                  <c:v>2012-03-15</c:v>
                </c:pt>
                <c:pt idx="636">
                  <c:v>2012-03-16</c:v>
                </c:pt>
                <c:pt idx="637">
                  <c:v>2012-03-19</c:v>
                </c:pt>
                <c:pt idx="638">
                  <c:v>2012-03-20</c:v>
                </c:pt>
                <c:pt idx="639">
                  <c:v>2012-03-21</c:v>
                </c:pt>
                <c:pt idx="640">
                  <c:v>2012-03-22</c:v>
                </c:pt>
                <c:pt idx="641">
                  <c:v>2012-03-23</c:v>
                </c:pt>
                <c:pt idx="642">
                  <c:v>2012-03-26</c:v>
                </c:pt>
                <c:pt idx="643">
                  <c:v>2012-03-27</c:v>
                </c:pt>
                <c:pt idx="644">
                  <c:v>2012-03-28</c:v>
                </c:pt>
                <c:pt idx="645">
                  <c:v>2012-03-29</c:v>
                </c:pt>
                <c:pt idx="646">
                  <c:v>2012-03-30</c:v>
                </c:pt>
                <c:pt idx="647">
                  <c:v>2012-04-02</c:v>
                </c:pt>
                <c:pt idx="648">
                  <c:v>2012-04-03</c:v>
                </c:pt>
                <c:pt idx="649">
                  <c:v>2012-04-04</c:v>
                </c:pt>
                <c:pt idx="650">
                  <c:v>2012-04-05</c:v>
                </c:pt>
                <c:pt idx="651">
                  <c:v>2012-04-06</c:v>
                </c:pt>
                <c:pt idx="652">
                  <c:v>2012-04-09</c:v>
                </c:pt>
                <c:pt idx="653">
                  <c:v>2012-04-10</c:v>
                </c:pt>
                <c:pt idx="654">
                  <c:v>2012-04-11</c:v>
                </c:pt>
                <c:pt idx="655">
                  <c:v>2012-04-12</c:v>
                </c:pt>
                <c:pt idx="656">
                  <c:v>2012-04-13</c:v>
                </c:pt>
                <c:pt idx="657">
                  <c:v>2012-04-16</c:v>
                </c:pt>
                <c:pt idx="658">
                  <c:v>2012-04-17</c:v>
                </c:pt>
                <c:pt idx="659">
                  <c:v>2012-04-18</c:v>
                </c:pt>
                <c:pt idx="660">
                  <c:v>2012-04-19</c:v>
                </c:pt>
                <c:pt idx="661">
                  <c:v>2012-04-20</c:v>
                </c:pt>
                <c:pt idx="662">
                  <c:v>2012-04-23</c:v>
                </c:pt>
                <c:pt idx="663">
                  <c:v>2012-04-24</c:v>
                </c:pt>
                <c:pt idx="664">
                  <c:v>2012-04-25</c:v>
                </c:pt>
                <c:pt idx="665">
                  <c:v>2012-04-26</c:v>
                </c:pt>
                <c:pt idx="666">
                  <c:v>2012-04-27</c:v>
                </c:pt>
                <c:pt idx="667">
                  <c:v>2012-04-30</c:v>
                </c:pt>
                <c:pt idx="668">
                  <c:v>2012-05-01</c:v>
                </c:pt>
                <c:pt idx="669">
                  <c:v>2012-05-02</c:v>
                </c:pt>
                <c:pt idx="670">
                  <c:v>2012-05-03</c:v>
                </c:pt>
                <c:pt idx="671">
                  <c:v>2012-05-04</c:v>
                </c:pt>
                <c:pt idx="672">
                  <c:v>2012-05-07</c:v>
                </c:pt>
                <c:pt idx="673">
                  <c:v>2012-05-08</c:v>
                </c:pt>
                <c:pt idx="674">
                  <c:v>2012-05-09</c:v>
                </c:pt>
                <c:pt idx="675">
                  <c:v>2012-05-10</c:v>
                </c:pt>
                <c:pt idx="676">
                  <c:v>2012-05-11</c:v>
                </c:pt>
                <c:pt idx="677">
                  <c:v>2012-05-14</c:v>
                </c:pt>
                <c:pt idx="678">
                  <c:v>2012-05-15</c:v>
                </c:pt>
                <c:pt idx="679">
                  <c:v>2012-05-16</c:v>
                </c:pt>
                <c:pt idx="680">
                  <c:v>2012-05-17</c:v>
                </c:pt>
                <c:pt idx="681">
                  <c:v>2012-05-18</c:v>
                </c:pt>
                <c:pt idx="682">
                  <c:v>2012-05-21</c:v>
                </c:pt>
                <c:pt idx="683">
                  <c:v>2012-05-22</c:v>
                </c:pt>
                <c:pt idx="684">
                  <c:v>2012-05-23</c:v>
                </c:pt>
                <c:pt idx="685">
                  <c:v>2012-05-24</c:v>
                </c:pt>
                <c:pt idx="686">
                  <c:v>2012-05-25</c:v>
                </c:pt>
                <c:pt idx="687">
                  <c:v>2012-05-29</c:v>
                </c:pt>
                <c:pt idx="688">
                  <c:v>2012-05-30</c:v>
                </c:pt>
                <c:pt idx="689">
                  <c:v>2012-05-31</c:v>
                </c:pt>
                <c:pt idx="690">
                  <c:v>2012-06-01</c:v>
                </c:pt>
                <c:pt idx="691">
                  <c:v>2012-06-04</c:v>
                </c:pt>
                <c:pt idx="692">
                  <c:v>2012-06-05</c:v>
                </c:pt>
                <c:pt idx="693">
                  <c:v>2012-06-06</c:v>
                </c:pt>
                <c:pt idx="694">
                  <c:v>2012-06-07</c:v>
                </c:pt>
                <c:pt idx="695">
                  <c:v>2012-06-08</c:v>
                </c:pt>
                <c:pt idx="696">
                  <c:v>2012-06-11</c:v>
                </c:pt>
                <c:pt idx="697">
                  <c:v>2012-06-12</c:v>
                </c:pt>
                <c:pt idx="698">
                  <c:v>2012-06-13</c:v>
                </c:pt>
                <c:pt idx="699">
                  <c:v>2012-06-14</c:v>
                </c:pt>
                <c:pt idx="700">
                  <c:v>2012-06-15</c:v>
                </c:pt>
                <c:pt idx="701">
                  <c:v>2012-06-18</c:v>
                </c:pt>
                <c:pt idx="702">
                  <c:v>2012-06-19</c:v>
                </c:pt>
                <c:pt idx="703">
                  <c:v>2012-06-20</c:v>
                </c:pt>
                <c:pt idx="704">
                  <c:v>2012-06-21</c:v>
                </c:pt>
                <c:pt idx="705">
                  <c:v>2012-06-22</c:v>
                </c:pt>
                <c:pt idx="706">
                  <c:v>2012-06-25</c:v>
                </c:pt>
                <c:pt idx="707">
                  <c:v>2012-06-26</c:v>
                </c:pt>
                <c:pt idx="708">
                  <c:v>2012-06-27</c:v>
                </c:pt>
                <c:pt idx="709">
                  <c:v>2012-06-28</c:v>
                </c:pt>
                <c:pt idx="710">
                  <c:v>2012-06-29</c:v>
                </c:pt>
                <c:pt idx="711">
                  <c:v>2012-07-02</c:v>
                </c:pt>
                <c:pt idx="712">
                  <c:v>2012-07-03</c:v>
                </c:pt>
                <c:pt idx="713">
                  <c:v>2012-07-05</c:v>
                </c:pt>
                <c:pt idx="714">
                  <c:v>2012-07-06</c:v>
                </c:pt>
                <c:pt idx="715">
                  <c:v>2012-07-09</c:v>
                </c:pt>
                <c:pt idx="716">
                  <c:v>2012-07-10</c:v>
                </c:pt>
                <c:pt idx="717">
                  <c:v>2012-07-11</c:v>
                </c:pt>
                <c:pt idx="718">
                  <c:v>2012-07-12</c:v>
                </c:pt>
                <c:pt idx="719">
                  <c:v>2012-07-13</c:v>
                </c:pt>
                <c:pt idx="720">
                  <c:v>2012-07-16</c:v>
                </c:pt>
                <c:pt idx="721">
                  <c:v>2012-07-17</c:v>
                </c:pt>
                <c:pt idx="722">
                  <c:v>2012-07-18</c:v>
                </c:pt>
                <c:pt idx="723">
                  <c:v>2012-07-19</c:v>
                </c:pt>
                <c:pt idx="724">
                  <c:v>2012-07-20</c:v>
                </c:pt>
                <c:pt idx="725">
                  <c:v>2012-07-23</c:v>
                </c:pt>
                <c:pt idx="726">
                  <c:v>2012-07-24</c:v>
                </c:pt>
                <c:pt idx="727">
                  <c:v>2012-07-25</c:v>
                </c:pt>
                <c:pt idx="728">
                  <c:v>2012-07-26</c:v>
                </c:pt>
                <c:pt idx="729">
                  <c:v>2012-07-27</c:v>
                </c:pt>
                <c:pt idx="730">
                  <c:v>2012-07-30</c:v>
                </c:pt>
                <c:pt idx="731">
                  <c:v>2012-07-31</c:v>
                </c:pt>
                <c:pt idx="732">
                  <c:v>2012-08-01</c:v>
                </c:pt>
                <c:pt idx="733">
                  <c:v>2012-08-02</c:v>
                </c:pt>
                <c:pt idx="734">
                  <c:v>2012-08-03</c:v>
                </c:pt>
                <c:pt idx="735">
                  <c:v>2012-08-06</c:v>
                </c:pt>
                <c:pt idx="736">
                  <c:v>2012-08-07</c:v>
                </c:pt>
                <c:pt idx="737">
                  <c:v>2012-08-08</c:v>
                </c:pt>
                <c:pt idx="738">
                  <c:v>2012-08-09</c:v>
                </c:pt>
                <c:pt idx="739">
                  <c:v>2012-08-10</c:v>
                </c:pt>
                <c:pt idx="740">
                  <c:v>2012-08-13</c:v>
                </c:pt>
                <c:pt idx="741">
                  <c:v>2012-08-14</c:v>
                </c:pt>
                <c:pt idx="742">
                  <c:v>2012-08-15</c:v>
                </c:pt>
                <c:pt idx="743">
                  <c:v>2012-08-16</c:v>
                </c:pt>
                <c:pt idx="744">
                  <c:v>2012-08-17</c:v>
                </c:pt>
                <c:pt idx="745">
                  <c:v>2012-08-20</c:v>
                </c:pt>
                <c:pt idx="746">
                  <c:v>2012-08-21</c:v>
                </c:pt>
                <c:pt idx="747">
                  <c:v>2012-08-22</c:v>
                </c:pt>
                <c:pt idx="748">
                  <c:v>2012-08-23</c:v>
                </c:pt>
                <c:pt idx="749">
                  <c:v>2012-08-24</c:v>
                </c:pt>
                <c:pt idx="750">
                  <c:v>2012-08-27</c:v>
                </c:pt>
                <c:pt idx="751">
                  <c:v>2012-08-28</c:v>
                </c:pt>
                <c:pt idx="752">
                  <c:v>2012-08-29</c:v>
                </c:pt>
                <c:pt idx="753">
                  <c:v>2012-08-30</c:v>
                </c:pt>
                <c:pt idx="754">
                  <c:v>2012-08-31</c:v>
                </c:pt>
                <c:pt idx="755">
                  <c:v>2012-09-04</c:v>
                </c:pt>
                <c:pt idx="756">
                  <c:v>2012-09-05</c:v>
                </c:pt>
                <c:pt idx="757">
                  <c:v>2012-09-06</c:v>
                </c:pt>
                <c:pt idx="758">
                  <c:v>2012-09-07</c:v>
                </c:pt>
                <c:pt idx="759">
                  <c:v>2012-09-10</c:v>
                </c:pt>
                <c:pt idx="760">
                  <c:v>2012-09-11</c:v>
                </c:pt>
                <c:pt idx="761">
                  <c:v>2012-09-12</c:v>
                </c:pt>
                <c:pt idx="762">
                  <c:v>2012-09-13</c:v>
                </c:pt>
                <c:pt idx="763">
                  <c:v>2012-09-14</c:v>
                </c:pt>
                <c:pt idx="764">
                  <c:v>2012-09-17</c:v>
                </c:pt>
                <c:pt idx="765">
                  <c:v>2012-09-18</c:v>
                </c:pt>
                <c:pt idx="766">
                  <c:v>2012-09-19</c:v>
                </c:pt>
                <c:pt idx="767">
                  <c:v>2012-09-20</c:v>
                </c:pt>
                <c:pt idx="768">
                  <c:v>2012-09-21</c:v>
                </c:pt>
                <c:pt idx="769">
                  <c:v>2012-09-24</c:v>
                </c:pt>
                <c:pt idx="770">
                  <c:v>2012-09-25</c:v>
                </c:pt>
                <c:pt idx="771">
                  <c:v>2012-09-26</c:v>
                </c:pt>
                <c:pt idx="772">
                  <c:v>2012-09-27</c:v>
                </c:pt>
                <c:pt idx="773">
                  <c:v>2012-09-28</c:v>
                </c:pt>
                <c:pt idx="774">
                  <c:v>2012-10-01</c:v>
                </c:pt>
                <c:pt idx="775">
                  <c:v>2012-10-02</c:v>
                </c:pt>
                <c:pt idx="776">
                  <c:v>2012-10-03</c:v>
                </c:pt>
                <c:pt idx="777">
                  <c:v>2012-10-04</c:v>
                </c:pt>
                <c:pt idx="778">
                  <c:v>2012-10-05</c:v>
                </c:pt>
                <c:pt idx="779">
                  <c:v>2012-10-09</c:v>
                </c:pt>
                <c:pt idx="780">
                  <c:v>2012-10-10</c:v>
                </c:pt>
                <c:pt idx="781">
                  <c:v>2012-10-11</c:v>
                </c:pt>
                <c:pt idx="782">
                  <c:v>2012-10-12</c:v>
                </c:pt>
                <c:pt idx="783">
                  <c:v>2012-10-15</c:v>
                </c:pt>
                <c:pt idx="784">
                  <c:v>2012-10-16</c:v>
                </c:pt>
                <c:pt idx="785">
                  <c:v>2012-10-17</c:v>
                </c:pt>
                <c:pt idx="786">
                  <c:v>2012-10-18</c:v>
                </c:pt>
                <c:pt idx="787">
                  <c:v>2012-10-19</c:v>
                </c:pt>
                <c:pt idx="788">
                  <c:v>2012-10-22</c:v>
                </c:pt>
                <c:pt idx="789">
                  <c:v>2012-10-23</c:v>
                </c:pt>
                <c:pt idx="790">
                  <c:v>2012-10-24</c:v>
                </c:pt>
                <c:pt idx="791">
                  <c:v>2012-10-25</c:v>
                </c:pt>
                <c:pt idx="792">
                  <c:v>2012-10-26</c:v>
                </c:pt>
                <c:pt idx="793">
                  <c:v>2012-10-29</c:v>
                </c:pt>
                <c:pt idx="794">
                  <c:v>2012-10-31</c:v>
                </c:pt>
                <c:pt idx="795">
                  <c:v>2012-11-01</c:v>
                </c:pt>
                <c:pt idx="796">
                  <c:v>2012-11-02</c:v>
                </c:pt>
                <c:pt idx="797">
                  <c:v>2012-11-05</c:v>
                </c:pt>
                <c:pt idx="798">
                  <c:v>2012-11-06</c:v>
                </c:pt>
                <c:pt idx="799">
                  <c:v>2012-11-07</c:v>
                </c:pt>
                <c:pt idx="800">
                  <c:v>2012-11-08</c:v>
                </c:pt>
                <c:pt idx="801">
                  <c:v>2012-11-09</c:v>
                </c:pt>
                <c:pt idx="802">
                  <c:v>2012-11-13</c:v>
                </c:pt>
                <c:pt idx="803">
                  <c:v>2012-11-14</c:v>
                </c:pt>
                <c:pt idx="804">
                  <c:v>2012-11-15</c:v>
                </c:pt>
                <c:pt idx="805">
                  <c:v>2012-11-16</c:v>
                </c:pt>
                <c:pt idx="806">
                  <c:v>2012-11-19</c:v>
                </c:pt>
                <c:pt idx="807">
                  <c:v>2012-11-20</c:v>
                </c:pt>
                <c:pt idx="808">
                  <c:v>2012-11-21</c:v>
                </c:pt>
                <c:pt idx="809">
                  <c:v>2012-11-23</c:v>
                </c:pt>
                <c:pt idx="810">
                  <c:v>2012-11-26</c:v>
                </c:pt>
                <c:pt idx="811">
                  <c:v>2012-11-27</c:v>
                </c:pt>
                <c:pt idx="812">
                  <c:v>2012-11-28</c:v>
                </c:pt>
                <c:pt idx="813">
                  <c:v>2012-11-29</c:v>
                </c:pt>
                <c:pt idx="814">
                  <c:v>2012-11-30</c:v>
                </c:pt>
                <c:pt idx="815">
                  <c:v>2012-12-03</c:v>
                </c:pt>
                <c:pt idx="816">
                  <c:v>2012-12-04</c:v>
                </c:pt>
                <c:pt idx="817">
                  <c:v>2012-12-05</c:v>
                </c:pt>
                <c:pt idx="818">
                  <c:v>2012-12-06</c:v>
                </c:pt>
                <c:pt idx="819">
                  <c:v>2012-12-07</c:v>
                </c:pt>
                <c:pt idx="820">
                  <c:v>2012-12-10</c:v>
                </c:pt>
                <c:pt idx="821">
                  <c:v>2012-12-11</c:v>
                </c:pt>
                <c:pt idx="822">
                  <c:v>2012-12-12</c:v>
                </c:pt>
                <c:pt idx="823">
                  <c:v>2012-12-13</c:v>
                </c:pt>
                <c:pt idx="824">
                  <c:v>2012-12-14</c:v>
                </c:pt>
                <c:pt idx="825">
                  <c:v>2012-12-17</c:v>
                </c:pt>
                <c:pt idx="826">
                  <c:v>2012-12-18</c:v>
                </c:pt>
                <c:pt idx="827">
                  <c:v>2012-12-19</c:v>
                </c:pt>
                <c:pt idx="828">
                  <c:v>2012-12-20</c:v>
                </c:pt>
                <c:pt idx="829">
                  <c:v>2012-12-21</c:v>
                </c:pt>
                <c:pt idx="830">
                  <c:v>2012-12-24</c:v>
                </c:pt>
                <c:pt idx="831">
                  <c:v>2012-12-26</c:v>
                </c:pt>
                <c:pt idx="832">
                  <c:v>2012-12-27</c:v>
                </c:pt>
                <c:pt idx="833">
                  <c:v>2012-12-28</c:v>
                </c:pt>
                <c:pt idx="834">
                  <c:v>2012-12-31</c:v>
                </c:pt>
                <c:pt idx="835">
                  <c:v>2013-01-02</c:v>
                </c:pt>
                <c:pt idx="836">
                  <c:v>2013-01-03</c:v>
                </c:pt>
                <c:pt idx="837">
                  <c:v>2013-01-04</c:v>
                </c:pt>
                <c:pt idx="838">
                  <c:v>2013-01-07</c:v>
                </c:pt>
                <c:pt idx="839">
                  <c:v>2013-01-08</c:v>
                </c:pt>
                <c:pt idx="840">
                  <c:v>2013-01-09</c:v>
                </c:pt>
                <c:pt idx="841">
                  <c:v>2013-01-10</c:v>
                </c:pt>
                <c:pt idx="842">
                  <c:v>2013-01-11</c:v>
                </c:pt>
                <c:pt idx="843">
                  <c:v>2013-01-14</c:v>
                </c:pt>
                <c:pt idx="844">
                  <c:v>2013-01-15</c:v>
                </c:pt>
                <c:pt idx="845">
                  <c:v>2013-01-16</c:v>
                </c:pt>
                <c:pt idx="846">
                  <c:v>2013-01-17</c:v>
                </c:pt>
                <c:pt idx="847">
                  <c:v>2013-01-18</c:v>
                </c:pt>
                <c:pt idx="848">
                  <c:v>2013-01-22</c:v>
                </c:pt>
                <c:pt idx="849">
                  <c:v>2013-01-23</c:v>
                </c:pt>
                <c:pt idx="850">
                  <c:v>2013-01-24</c:v>
                </c:pt>
                <c:pt idx="851">
                  <c:v>2013-01-25</c:v>
                </c:pt>
                <c:pt idx="852">
                  <c:v>2013-01-28</c:v>
                </c:pt>
                <c:pt idx="853">
                  <c:v>2013-01-29</c:v>
                </c:pt>
                <c:pt idx="854">
                  <c:v>2013-01-30</c:v>
                </c:pt>
                <c:pt idx="855">
                  <c:v>2013-01-31</c:v>
                </c:pt>
                <c:pt idx="856">
                  <c:v>2013-02-01</c:v>
                </c:pt>
                <c:pt idx="857">
                  <c:v>2013-02-04</c:v>
                </c:pt>
                <c:pt idx="858">
                  <c:v>2013-02-05</c:v>
                </c:pt>
                <c:pt idx="859">
                  <c:v>2013-02-06</c:v>
                </c:pt>
                <c:pt idx="860">
                  <c:v>2013-02-07</c:v>
                </c:pt>
                <c:pt idx="861">
                  <c:v>2013-02-08</c:v>
                </c:pt>
                <c:pt idx="862">
                  <c:v>2013-02-11</c:v>
                </c:pt>
                <c:pt idx="863">
                  <c:v>2013-02-12</c:v>
                </c:pt>
                <c:pt idx="864">
                  <c:v>2013-02-13</c:v>
                </c:pt>
                <c:pt idx="865">
                  <c:v>2013-02-14</c:v>
                </c:pt>
                <c:pt idx="866">
                  <c:v>2013-02-15</c:v>
                </c:pt>
                <c:pt idx="867">
                  <c:v>2013-02-19</c:v>
                </c:pt>
                <c:pt idx="868">
                  <c:v>2013-02-20</c:v>
                </c:pt>
                <c:pt idx="869">
                  <c:v>2013-02-21</c:v>
                </c:pt>
                <c:pt idx="870">
                  <c:v>2013-02-22</c:v>
                </c:pt>
                <c:pt idx="871">
                  <c:v>2013-02-25</c:v>
                </c:pt>
                <c:pt idx="872">
                  <c:v>2013-02-26</c:v>
                </c:pt>
                <c:pt idx="873">
                  <c:v>2013-02-27</c:v>
                </c:pt>
                <c:pt idx="874">
                  <c:v>2013-02-28</c:v>
                </c:pt>
                <c:pt idx="875">
                  <c:v>2013-03-01</c:v>
                </c:pt>
                <c:pt idx="876">
                  <c:v>2013-03-04</c:v>
                </c:pt>
                <c:pt idx="877">
                  <c:v>2013-03-05</c:v>
                </c:pt>
                <c:pt idx="878">
                  <c:v>2013-03-06</c:v>
                </c:pt>
                <c:pt idx="879">
                  <c:v>2013-03-07</c:v>
                </c:pt>
                <c:pt idx="880">
                  <c:v>2013-03-08</c:v>
                </c:pt>
                <c:pt idx="881">
                  <c:v>2013-03-11</c:v>
                </c:pt>
                <c:pt idx="882">
                  <c:v>2013-03-12</c:v>
                </c:pt>
                <c:pt idx="883">
                  <c:v>2013-03-13</c:v>
                </c:pt>
                <c:pt idx="884">
                  <c:v>2013-03-14</c:v>
                </c:pt>
                <c:pt idx="885">
                  <c:v>2013-03-15</c:v>
                </c:pt>
                <c:pt idx="886">
                  <c:v>2013-03-18</c:v>
                </c:pt>
                <c:pt idx="887">
                  <c:v>2013-03-19</c:v>
                </c:pt>
                <c:pt idx="888">
                  <c:v>2013-03-20</c:v>
                </c:pt>
                <c:pt idx="889">
                  <c:v>2013-03-21</c:v>
                </c:pt>
                <c:pt idx="890">
                  <c:v>2013-03-22</c:v>
                </c:pt>
                <c:pt idx="891">
                  <c:v>2013-03-25</c:v>
                </c:pt>
                <c:pt idx="892">
                  <c:v>2013-03-26</c:v>
                </c:pt>
                <c:pt idx="893">
                  <c:v>2013-03-27</c:v>
                </c:pt>
                <c:pt idx="894">
                  <c:v>2013-03-28</c:v>
                </c:pt>
                <c:pt idx="895">
                  <c:v>2013-04-01</c:v>
                </c:pt>
                <c:pt idx="896">
                  <c:v>2013-04-02</c:v>
                </c:pt>
                <c:pt idx="897">
                  <c:v>2013-04-03</c:v>
                </c:pt>
                <c:pt idx="898">
                  <c:v>2013-04-04</c:v>
                </c:pt>
                <c:pt idx="899">
                  <c:v>2013-04-05</c:v>
                </c:pt>
                <c:pt idx="900">
                  <c:v>2013-04-08</c:v>
                </c:pt>
                <c:pt idx="901">
                  <c:v>2013-04-09</c:v>
                </c:pt>
                <c:pt idx="902">
                  <c:v>2013-04-10</c:v>
                </c:pt>
                <c:pt idx="903">
                  <c:v>2013-04-11</c:v>
                </c:pt>
                <c:pt idx="904">
                  <c:v>2013-04-12</c:v>
                </c:pt>
                <c:pt idx="905">
                  <c:v>2013-04-15</c:v>
                </c:pt>
                <c:pt idx="906">
                  <c:v>2013-04-16</c:v>
                </c:pt>
                <c:pt idx="907">
                  <c:v>2013-04-17</c:v>
                </c:pt>
                <c:pt idx="908">
                  <c:v>2013-04-18</c:v>
                </c:pt>
                <c:pt idx="909">
                  <c:v>2013-04-19</c:v>
                </c:pt>
                <c:pt idx="910">
                  <c:v>2013-04-22</c:v>
                </c:pt>
                <c:pt idx="911">
                  <c:v>2013-04-23</c:v>
                </c:pt>
                <c:pt idx="912">
                  <c:v>2013-04-24</c:v>
                </c:pt>
                <c:pt idx="913">
                  <c:v>2013-04-25</c:v>
                </c:pt>
                <c:pt idx="914">
                  <c:v>2013-04-26</c:v>
                </c:pt>
                <c:pt idx="915">
                  <c:v>2013-04-29</c:v>
                </c:pt>
                <c:pt idx="916">
                  <c:v>2013-04-30</c:v>
                </c:pt>
                <c:pt idx="917">
                  <c:v>2013-05-01</c:v>
                </c:pt>
                <c:pt idx="918">
                  <c:v>2013-05-02</c:v>
                </c:pt>
                <c:pt idx="919">
                  <c:v>2013-05-03</c:v>
                </c:pt>
                <c:pt idx="920">
                  <c:v>2013-05-06</c:v>
                </c:pt>
                <c:pt idx="921">
                  <c:v>2013-05-07</c:v>
                </c:pt>
                <c:pt idx="922">
                  <c:v>2013-05-08</c:v>
                </c:pt>
                <c:pt idx="923">
                  <c:v>2013-05-09</c:v>
                </c:pt>
                <c:pt idx="924">
                  <c:v>2013-05-10</c:v>
                </c:pt>
                <c:pt idx="925">
                  <c:v>2013-05-13</c:v>
                </c:pt>
                <c:pt idx="926">
                  <c:v>2013-05-14</c:v>
                </c:pt>
                <c:pt idx="927">
                  <c:v>2013-05-15</c:v>
                </c:pt>
                <c:pt idx="928">
                  <c:v>2013-05-16</c:v>
                </c:pt>
                <c:pt idx="929">
                  <c:v>2013-05-17</c:v>
                </c:pt>
                <c:pt idx="930">
                  <c:v>2013-05-20</c:v>
                </c:pt>
                <c:pt idx="931">
                  <c:v>2013-05-21</c:v>
                </c:pt>
                <c:pt idx="932">
                  <c:v>2013-05-22</c:v>
                </c:pt>
                <c:pt idx="933">
                  <c:v>2013-05-23</c:v>
                </c:pt>
                <c:pt idx="934">
                  <c:v>2013-05-24</c:v>
                </c:pt>
                <c:pt idx="935">
                  <c:v>2013-05-28</c:v>
                </c:pt>
                <c:pt idx="936">
                  <c:v>2013-05-29</c:v>
                </c:pt>
                <c:pt idx="937">
                  <c:v>2013-05-30</c:v>
                </c:pt>
                <c:pt idx="938">
                  <c:v>2013-05-31</c:v>
                </c:pt>
                <c:pt idx="939">
                  <c:v>2013-06-03</c:v>
                </c:pt>
                <c:pt idx="940">
                  <c:v>2013-06-04</c:v>
                </c:pt>
                <c:pt idx="941">
                  <c:v>2013-06-05</c:v>
                </c:pt>
                <c:pt idx="942">
                  <c:v>2013-06-06</c:v>
                </c:pt>
                <c:pt idx="943">
                  <c:v>2013-06-07</c:v>
                </c:pt>
                <c:pt idx="944">
                  <c:v>2013-06-10</c:v>
                </c:pt>
                <c:pt idx="945">
                  <c:v>2013-06-11</c:v>
                </c:pt>
                <c:pt idx="946">
                  <c:v>2013-06-12</c:v>
                </c:pt>
                <c:pt idx="947">
                  <c:v>2013-06-13</c:v>
                </c:pt>
                <c:pt idx="948">
                  <c:v>2013-06-14</c:v>
                </c:pt>
                <c:pt idx="949">
                  <c:v>2013-06-17</c:v>
                </c:pt>
                <c:pt idx="950">
                  <c:v>2013-06-18</c:v>
                </c:pt>
                <c:pt idx="951">
                  <c:v>2013-06-19</c:v>
                </c:pt>
                <c:pt idx="952">
                  <c:v>2013-06-20</c:v>
                </c:pt>
                <c:pt idx="953">
                  <c:v>2013-06-21</c:v>
                </c:pt>
                <c:pt idx="954">
                  <c:v>2013-06-24</c:v>
                </c:pt>
                <c:pt idx="955">
                  <c:v>2013-06-25</c:v>
                </c:pt>
                <c:pt idx="956">
                  <c:v>2013-06-26</c:v>
                </c:pt>
                <c:pt idx="957">
                  <c:v>2013-06-27</c:v>
                </c:pt>
                <c:pt idx="958">
                  <c:v>2013-06-28</c:v>
                </c:pt>
                <c:pt idx="959">
                  <c:v>2013-07-01</c:v>
                </c:pt>
                <c:pt idx="960">
                  <c:v>2013-07-02</c:v>
                </c:pt>
                <c:pt idx="961">
                  <c:v>2013-07-03</c:v>
                </c:pt>
                <c:pt idx="962">
                  <c:v>2013-07-05</c:v>
                </c:pt>
                <c:pt idx="963">
                  <c:v>2013-07-08</c:v>
                </c:pt>
                <c:pt idx="964">
                  <c:v>2013-07-09</c:v>
                </c:pt>
                <c:pt idx="965">
                  <c:v>2013-07-10</c:v>
                </c:pt>
                <c:pt idx="966">
                  <c:v>2013-07-11</c:v>
                </c:pt>
                <c:pt idx="967">
                  <c:v>2013-07-12</c:v>
                </c:pt>
                <c:pt idx="968">
                  <c:v>2013-07-15</c:v>
                </c:pt>
                <c:pt idx="969">
                  <c:v>2013-07-16</c:v>
                </c:pt>
                <c:pt idx="970">
                  <c:v>2013-07-17</c:v>
                </c:pt>
                <c:pt idx="971">
                  <c:v>2013-07-18</c:v>
                </c:pt>
                <c:pt idx="972">
                  <c:v>2013-07-19</c:v>
                </c:pt>
                <c:pt idx="973">
                  <c:v>2013-07-22</c:v>
                </c:pt>
                <c:pt idx="974">
                  <c:v>2013-07-23</c:v>
                </c:pt>
                <c:pt idx="975">
                  <c:v>2013-07-24</c:v>
                </c:pt>
                <c:pt idx="976">
                  <c:v>2013-07-25</c:v>
                </c:pt>
                <c:pt idx="977">
                  <c:v>2013-07-26</c:v>
                </c:pt>
                <c:pt idx="978">
                  <c:v>2013-07-29</c:v>
                </c:pt>
                <c:pt idx="979">
                  <c:v>2013-07-30</c:v>
                </c:pt>
                <c:pt idx="980">
                  <c:v>2013-07-31</c:v>
                </c:pt>
                <c:pt idx="981">
                  <c:v>2013-08-01</c:v>
                </c:pt>
                <c:pt idx="982">
                  <c:v>2013-08-02</c:v>
                </c:pt>
                <c:pt idx="983">
                  <c:v>2013-08-05</c:v>
                </c:pt>
                <c:pt idx="984">
                  <c:v>2013-08-06</c:v>
                </c:pt>
                <c:pt idx="985">
                  <c:v>2013-08-07</c:v>
                </c:pt>
                <c:pt idx="986">
                  <c:v>2013-08-08</c:v>
                </c:pt>
                <c:pt idx="987">
                  <c:v>2013-08-09</c:v>
                </c:pt>
                <c:pt idx="988">
                  <c:v>2013-08-12</c:v>
                </c:pt>
                <c:pt idx="989">
                  <c:v>2013-08-13</c:v>
                </c:pt>
                <c:pt idx="990">
                  <c:v>2013-08-14</c:v>
                </c:pt>
                <c:pt idx="991">
                  <c:v>2013-08-15</c:v>
                </c:pt>
                <c:pt idx="992">
                  <c:v>2013-08-16</c:v>
                </c:pt>
                <c:pt idx="993">
                  <c:v>2013-08-19</c:v>
                </c:pt>
                <c:pt idx="994">
                  <c:v>2013-08-20</c:v>
                </c:pt>
                <c:pt idx="995">
                  <c:v>2013-08-21</c:v>
                </c:pt>
                <c:pt idx="996">
                  <c:v>2013-08-22</c:v>
                </c:pt>
                <c:pt idx="997">
                  <c:v>2013-08-23</c:v>
                </c:pt>
                <c:pt idx="998">
                  <c:v>2013-08-26</c:v>
                </c:pt>
                <c:pt idx="999">
                  <c:v>2013-08-27</c:v>
                </c:pt>
                <c:pt idx="1000">
                  <c:v>2013-08-28</c:v>
                </c:pt>
                <c:pt idx="1001">
                  <c:v>2013-08-29</c:v>
                </c:pt>
                <c:pt idx="1002">
                  <c:v>2013-08-30</c:v>
                </c:pt>
                <c:pt idx="1003">
                  <c:v>2013-09-03</c:v>
                </c:pt>
                <c:pt idx="1004">
                  <c:v>2013-09-04</c:v>
                </c:pt>
                <c:pt idx="1005">
                  <c:v>2013-09-05</c:v>
                </c:pt>
                <c:pt idx="1006">
                  <c:v>2013-09-06</c:v>
                </c:pt>
                <c:pt idx="1007">
                  <c:v>2013-09-09</c:v>
                </c:pt>
                <c:pt idx="1008">
                  <c:v>2013-09-10</c:v>
                </c:pt>
                <c:pt idx="1009">
                  <c:v>2013-09-11</c:v>
                </c:pt>
                <c:pt idx="1010">
                  <c:v>2013-09-12</c:v>
                </c:pt>
                <c:pt idx="1011">
                  <c:v>2013-09-13</c:v>
                </c:pt>
                <c:pt idx="1012">
                  <c:v>2013-09-16</c:v>
                </c:pt>
                <c:pt idx="1013">
                  <c:v>2013-09-17</c:v>
                </c:pt>
                <c:pt idx="1014">
                  <c:v>2013-09-18</c:v>
                </c:pt>
                <c:pt idx="1015">
                  <c:v>2013-09-19</c:v>
                </c:pt>
                <c:pt idx="1016">
                  <c:v>2013-09-20</c:v>
                </c:pt>
                <c:pt idx="1017">
                  <c:v>2013-09-23</c:v>
                </c:pt>
                <c:pt idx="1018">
                  <c:v>2013-09-24</c:v>
                </c:pt>
                <c:pt idx="1019">
                  <c:v>2013-09-25</c:v>
                </c:pt>
                <c:pt idx="1020">
                  <c:v>2013-09-26</c:v>
                </c:pt>
                <c:pt idx="1021">
                  <c:v>2013-09-27</c:v>
                </c:pt>
                <c:pt idx="1022">
                  <c:v>2013-09-30</c:v>
                </c:pt>
                <c:pt idx="1023">
                  <c:v>2013-10-01</c:v>
                </c:pt>
                <c:pt idx="1024">
                  <c:v>2013-10-02</c:v>
                </c:pt>
                <c:pt idx="1025">
                  <c:v>2013-10-03</c:v>
                </c:pt>
                <c:pt idx="1026">
                  <c:v>2013-10-04</c:v>
                </c:pt>
                <c:pt idx="1027">
                  <c:v>2013-10-07</c:v>
                </c:pt>
                <c:pt idx="1028">
                  <c:v>2013-10-08</c:v>
                </c:pt>
                <c:pt idx="1029">
                  <c:v>2013-10-09</c:v>
                </c:pt>
                <c:pt idx="1030">
                  <c:v>2013-10-10</c:v>
                </c:pt>
                <c:pt idx="1031">
                  <c:v>2013-10-11</c:v>
                </c:pt>
                <c:pt idx="1032">
                  <c:v>2013-10-15</c:v>
                </c:pt>
                <c:pt idx="1033">
                  <c:v>2013-10-16</c:v>
                </c:pt>
                <c:pt idx="1034">
                  <c:v>2013-10-17</c:v>
                </c:pt>
                <c:pt idx="1035">
                  <c:v>2013-10-18</c:v>
                </c:pt>
                <c:pt idx="1036">
                  <c:v>2013-10-21</c:v>
                </c:pt>
                <c:pt idx="1037">
                  <c:v>2013-10-22</c:v>
                </c:pt>
                <c:pt idx="1038">
                  <c:v>2013-10-23</c:v>
                </c:pt>
                <c:pt idx="1039">
                  <c:v>2013-10-24</c:v>
                </c:pt>
                <c:pt idx="1040">
                  <c:v>2013-10-25</c:v>
                </c:pt>
                <c:pt idx="1041">
                  <c:v>2013-10-28</c:v>
                </c:pt>
                <c:pt idx="1042">
                  <c:v>2013-10-29</c:v>
                </c:pt>
                <c:pt idx="1043">
                  <c:v>2013-10-30</c:v>
                </c:pt>
                <c:pt idx="1044">
                  <c:v>2013-10-31</c:v>
                </c:pt>
                <c:pt idx="1045">
                  <c:v>2013-11-01</c:v>
                </c:pt>
                <c:pt idx="1046">
                  <c:v>2013-11-04</c:v>
                </c:pt>
                <c:pt idx="1047">
                  <c:v>2013-11-05</c:v>
                </c:pt>
                <c:pt idx="1048">
                  <c:v>2013-11-06</c:v>
                </c:pt>
                <c:pt idx="1049">
                  <c:v>2013-11-07</c:v>
                </c:pt>
                <c:pt idx="1050">
                  <c:v>2013-11-08</c:v>
                </c:pt>
                <c:pt idx="1051">
                  <c:v>2013-11-12</c:v>
                </c:pt>
                <c:pt idx="1052">
                  <c:v>2013-11-13</c:v>
                </c:pt>
                <c:pt idx="1053">
                  <c:v>2013-11-14</c:v>
                </c:pt>
                <c:pt idx="1054">
                  <c:v>2013-11-15</c:v>
                </c:pt>
                <c:pt idx="1055">
                  <c:v>2013-11-18</c:v>
                </c:pt>
                <c:pt idx="1056">
                  <c:v>2013-11-19</c:v>
                </c:pt>
                <c:pt idx="1057">
                  <c:v>2013-11-20</c:v>
                </c:pt>
                <c:pt idx="1058">
                  <c:v>2013-11-21</c:v>
                </c:pt>
                <c:pt idx="1059">
                  <c:v>2013-11-22</c:v>
                </c:pt>
                <c:pt idx="1060">
                  <c:v>2013-12-03</c:v>
                </c:pt>
                <c:pt idx="1061">
                  <c:v>2013-12-04</c:v>
                </c:pt>
                <c:pt idx="1062">
                  <c:v>2013-12-05</c:v>
                </c:pt>
                <c:pt idx="1063">
                  <c:v>2013-12-06</c:v>
                </c:pt>
                <c:pt idx="1064">
                  <c:v>2013-12-09</c:v>
                </c:pt>
                <c:pt idx="1065">
                  <c:v>2013-12-10</c:v>
                </c:pt>
                <c:pt idx="1066">
                  <c:v>2013-12-11</c:v>
                </c:pt>
                <c:pt idx="1067">
                  <c:v>2013-12-12</c:v>
                </c:pt>
                <c:pt idx="1068">
                  <c:v>2013-12-13</c:v>
                </c:pt>
                <c:pt idx="1069">
                  <c:v>2013-12-16</c:v>
                </c:pt>
                <c:pt idx="1070">
                  <c:v>2013-12-17</c:v>
                </c:pt>
                <c:pt idx="1071">
                  <c:v>2013-12-18</c:v>
                </c:pt>
                <c:pt idx="1072">
                  <c:v>2013-12-19</c:v>
                </c:pt>
                <c:pt idx="1073">
                  <c:v>2013-12-20</c:v>
                </c:pt>
                <c:pt idx="1074">
                  <c:v>2013-12-23</c:v>
                </c:pt>
                <c:pt idx="1075">
                  <c:v>2013-12-24</c:v>
                </c:pt>
                <c:pt idx="1076">
                  <c:v>2013-12-26</c:v>
                </c:pt>
                <c:pt idx="1077">
                  <c:v>2013-12-27</c:v>
                </c:pt>
                <c:pt idx="1078">
                  <c:v>2013-12-30</c:v>
                </c:pt>
                <c:pt idx="1079">
                  <c:v>2013-12-31</c:v>
                </c:pt>
                <c:pt idx="1080">
                  <c:v>2014-01-02</c:v>
                </c:pt>
                <c:pt idx="1081">
                  <c:v>2014-01-03</c:v>
                </c:pt>
                <c:pt idx="1082">
                  <c:v>2014-01-06</c:v>
                </c:pt>
                <c:pt idx="1083">
                  <c:v>2014-01-07</c:v>
                </c:pt>
                <c:pt idx="1084">
                  <c:v>2014-01-08</c:v>
                </c:pt>
                <c:pt idx="1085">
                  <c:v>2014-01-09</c:v>
                </c:pt>
                <c:pt idx="1086">
                  <c:v>2014-01-10</c:v>
                </c:pt>
                <c:pt idx="1087">
                  <c:v>2014-01-13</c:v>
                </c:pt>
                <c:pt idx="1088">
                  <c:v>2014-01-14</c:v>
                </c:pt>
                <c:pt idx="1089">
                  <c:v>2014-01-15</c:v>
                </c:pt>
                <c:pt idx="1090">
                  <c:v>2014-01-16</c:v>
                </c:pt>
                <c:pt idx="1091">
                  <c:v>2014-01-17</c:v>
                </c:pt>
                <c:pt idx="1092">
                  <c:v>2014-01-21</c:v>
                </c:pt>
                <c:pt idx="1093">
                  <c:v>2014-01-22</c:v>
                </c:pt>
                <c:pt idx="1094">
                  <c:v>2014-01-23</c:v>
                </c:pt>
                <c:pt idx="1095">
                  <c:v>2014-01-24</c:v>
                </c:pt>
                <c:pt idx="1096">
                  <c:v>2014-01-27</c:v>
                </c:pt>
                <c:pt idx="1097">
                  <c:v>2014-01-28</c:v>
                </c:pt>
                <c:pt idx="1098">
                  <c:v>2014-01-29</c:v>
                </c:pt>
                <c:pt idx="1099">
                  <c:v>2014-01-30</c:v>
                </c:pt>
                <c:pt idx="1100">
                  <c:v>2014-01-31</c:v>
                </c:pt>
                <c:pt idx="1101">
                  <c:v>2014-02-03</c:v>
                </c:pt>
                <c:pt idx="1102">
                  <c:v>2014-02-04</c:v>
                </c:pt>
                <c:pt idx="1103">
                  <c:v>2014-02-05</c:v>
                </c:pt>
                <c:pt idx="1104">
                  <c:v>2014-02-06</c:v>
                </c:pt>
                <c:pt idx="1105">
                  <c:v>2014-02-07</c:v>
                </c:pt>
                <c:pt idx="1106">
                  <c:v>2014-02-10</c:v>
                </c:pt>
                <c:pt idx="1107">
                  <c:v>2014-02-11</c:v>
                </c:pt>
                <c:pt idx="1108">
                  <c:v>2014-02-12</c:v>
                </c:pt>
                <c:pt idx="1109">
                  <c:v>2014-02-13</c:v>
                </c:pt>
                <c:pt idx="1110">
                  <c:v>2014-02-14</c:v>
                </c:pt>
                <c:pt idx="1111">
                  <c:v>2014-02-18</c:v>
                </c:pt>
                <c:pt idx="1112">
                  <c:v>2014-02-19</c:v>
                </c:pt>
                <c:pt idx="1113">
                  <c:v>2014-02-20</c:v>
                </c:pt>
                <c:pt idx="1114">
                  <c:v>2014-02-21</c:v>
                </c:pt>
                <c:pt idx="1115">
                  <c:v>2014-02-24</c:v>
                </c:pt>
                <c:pt idx="1116">
                  <c:v>2014-02-25</c:v>
                </c:pt>
                <c:pt idx="1117">
                  <c:v>2014-02-26</c:v>
                </c:pt>
                <c:pt idx="1118">
                  <c:v>2014-02-27</c:v>
                </c:pt>
                <c:pt idx="1119">
                  <c:v>2014-02-28</c:v>
                </c:pt>
                <c:pt idx="1120">
                  <c:v>2014-03-03</c:v>
                </c:pt>
                <c:pt idx="1121">
                  <c:v>2014-03-04</c:v>
                </c:pt>
                <c:pt idx="1122">
                  <c:v>2014-03-05</c:v>
                </c:pt>
                <c:pt idx="1123">
                  <c:v>2014-03-06</c:v>
                </c:pt>
                <c:pt idx="1124">
                  <c:v>2014-03-07</c:v>
                </c:pt>
                <c:pt idx="1125">
                  <c:v>2014-03-10</c:v>
                </c:pt>
                <c:pt idx="1126">
                  <c:v>2014-03-11</c:v>
                </c:pt>
                <c:pt idx="1127">
                  <c:v>2014-03-12</c:v>
                </c:pt>
                <c:pt idx="1128">
                  <c:v>2014-03-13</c:v>
                </c:pt>
                <c:pt idx="1129">
                  <c:v>2014-03-14</c:v>
                </c:pt>
                <c:pt idx="1130">
                  <c:v>2014-03-17</c:v>
                </c:pt>
                <c:pt idx="1131">
                  <c:v>2014-03-18</c:v>
                </c:pt>
                <c:pt idx="1132">
                  <c:v>2014-03-19</c:v>
                </c:pt>
                <c:pt idx="1133">
                  <c:v>2014-03-20</c:v>
                </c:pt>
                <c:pt idx="1134">
                  <c:v>2014-03-21</c:v>
                </c:pt>
                <c:pt idx="1135">
                  <c:v>2014-03-24</c:v>
                </c:pt>
                <c:pt idx="1136">
                  <c:v>2014-03-25</c:v>
                </c:pt>
                <c:pt idx="1137">
                  <c:v>2014-03-26</c:v>
                </c:pt>
                <c:pt idx="1138">
                  <c:v>2014-03-27</c:v>
                </c:pt>
                <c:pt idx="1139">
                  <c:v>2014-03-28</c:v>
                </c:pt>
                <c:pt idx="1140">
                  <c:v>2014-03-31</c:v>
                </c:pt>
                <c:pt idx="1141">
                  <c:v>2014-04-01</c:v>
                </c:pt>
                <c:pt idx="1142">
                  <c:v>2014-04-02</c:v>
                </c:pt>
                <c:pt idx="1143">
                  <c:v>2014-04-03</c:v>
                </c:pt>
                <c:pt idx="1144">
                  <c:v>2014-04-04</c:v>
                </c:pt>
                <c:pt idx="1145">
                  <c:v>2014-04-07</c:v>
                </c:pt>
                <c:pt idx="1146">
                  <c:v>2014-04-08</c:v>
                </c:pt>
                <c:pt idx="1147">
                  <c:v>2014-04-09</c:v>
                </c:pt>
                <c:pt idx="1148">
                  <c:v>2014-04-10</c:v>
                </c:pt>
                <c:pt idx="1149">
                  <c:v>2014-04-11</c:v>
                </c:pt>
                <c:pt idx="1150">
                  <c:v>2014-04-14</c:v>
                </c:pt>
                <c:pt idx="1151">
                  <c:v>2014-04-15</c:v>
                </c:pt>
                <c:pt idx="1152">
                  <c:v>2014-04-16</c:v>
                </c:pt>
                <c:pt idx="1153">
                  <c:v>2014-04-17</c:v>
                </c:pt>
                <c:pt idx="1154">
                  <c:v>2014-04-21</c:v>
                </c:pt>
                <c:pt idx="1155">
                  <c:v>2014-04-22</c:v>
                </c:pt>
                <c:pt idx="1156">
                  <c:v>2014-04-23</c:v>
                </c:pt>
                <c:pt idx="1157">
                  <c:v>2014-04-24</c:v>
                </c:pt>
                <c:pt idx="1158">
                  <c:v>2014-04-25</c:v>
                </c:pt>
                <c:pt idx="1159">
                  <c:v>2014-04-28</c:v>
                </c:pt>
                <c:pt idx="1160">
                  <c:v>2014-04-29</c:v>
                </c:pt>
                <c:pt idx="1161">
                  <c:v>2014-04-30</c:v>
                </c:pt>
                <c:pt idx="1162">
                  <c:v>2014-05-01</c:v>
                </c:pt>
                <c:pt idx="1163">
                  <c:v>2014-05-02</c:v>
                </c:pt>
                <c:pt idx="1164">
                  <c:v>2014-05-05</c:v>
                </c:pt>
                <c:pt idx="1165">
                  <c:v>2014-05-06</c:v>
                </c:pt>
                <c:pt idx="1166">
                  <c:v>2014-05-07</c:v>
                </c:pt>
                <c:pt idx="1167">
                  <c:v>2014-05-08</c:v>
                </c:pt>
                <c:pt idx="1168">
                  <c:v>2014-05-09</c:v>
                </c:pt>
                <c:pt idx="1169">
                  <c:v>2014-05-12</c:v>
                </c:pt>
                <c:pt idx="1170">
                  <c:v>2014-05-13</c:v>
                </c:pt>
                <c:pt idx="1171">
                  <c:v>2014-05-14</c:v>
                </c:pt>
                <c:pt idx="1172">
                  <c:v>2014-05-15</c:v>
                </c:pt>
                <c:pt idx="1173">
                  <c:v>2014-05-16</c:v>
                </c:pt>
                <c:pt idx="1174">
                  <c:v>2014-05-19</c:v>
                </c:pt>
                <c:pt idx="1175">
                  <c:v>2014-05-20</c:v>
                </c:pt>
                <c:pt idx="1176">
                  <c:v>2014-05-21</c:v>
                </c:pt>
                <c:pt idx="1177">
                  <c:v>2014-05-22</c:v>
                </c:pt>
                <c:pt idx="1178">
                  <c:v>2014-05-23</c:v>
                </c:pt>
                <c:pt idx="1179">
                  <c:v>2014-05-27</c:v>
                </c:pt>
                <c:pt idx="1180">
                  <c:v>2014-05-28</c:v>
                </c:pt>
                <c:pt idx="1181">
                  <c:v>2014-05-29</c:v>
                </c:pt>
                <c:pt idx="1182">
                  <c:v>2014-05-30</c:v>
                </c:pt>
                <c:pt idx="1183">
                  <c:v>2014-06-02</c:v>
                </c:pt>
                <c:pt idx="1184">
                  <c:v>2014-06-03</c:v>
                </c:pt>
                <c:pt idx="1185">
                  <c:v>2014-06-04</c:v>
                </c:pt>
                <c:pt idx="1186">
                  <c:v>2014-06-05</c:v>
                </c:pt>
                <c:pt idx="1187">
                  <c:v>2014-06-06</c:v>
                </c:pt>
                <c:pt idx="1188">
                  <c:v>2014-06-09</c:v>
                </c:pt>
                <c:pt idx="1189">
                  <c:v>2014-06-10</c:v>
                </c:pt>
                <c:pt idx="1190">
                  <c:v>2014-06-11</c:v>
                </c:pt>
                <c:pt idx="1191">
                  <c:v>2014-06-12</c:v>
                </c:pt>
                <c:pt idx="1192">
                  <c:v>2014-06-13</c:v>
                </c:pt>
                <c:pt idx="1193">
                  <c:v>2014-06-16</c:v>
                </c:pt>
                <c:pt idx="1194">
                  <c:v>2014-06-17</c:v>
                </c:pt>
                <c:pt idx="1195">
                  <c:v>2014-06-18</c:v>
                </c:pt>
                <c:pt idx="1196">
                  <c:v>2014-06-19</c:v>
                </c:pt>
                <c:pt idx="1197">
                  <c:v>2014-06-20</c:v>
                </c:pt>
                <c:pt idx="1198">
                  <c:v>2014-06-23</c:v>
                </c:pt>
                <c:pt idx="1199">
                  <c:v>2014-06-24</c:v>
                </c:pt>
                <c:pt idx="1200">
                  <c:v>2014-06-25</c:v>
                </c:pt>
                <c:pt idx="1201">
                  <c:v>2014-06-26</c:v>
                </c:pt>
                <c:pt idx="1202">
                  <c:v>2014-06-27</c:v>
                </c:pt>
                <c:pt idx="1203">
                  <c:v>2014-06-30</c:v>
                </c:pt>
                <c:pt idx="1204">
                  <c:v>2014-07-01</c:v>
                </c:pt>
                <c:pt idx="1205">
                  <c:v>2014-07-02</c:v>
                </c:pt>
                <c:pt idx="1206">
                  <c:v>2014-07-03</c:v>
                </c:pt>
                <c:pt idx="1207">
                  <c:v>2014-07-07</c:v>
                </c:pt>
                <c:pt idx="1208">
                  <c:v>2014-07-08</c:v>
                </c:pt>
                <c:pt idx="1209">
                  <c:v>2014-07-09</c:v>
                </c:pt>
                <c:pt idx="1210">
                  <c:v>2014-07-10</c:v>
                </c:pt>
                <c:pt idx="1211">
                  <c:v>2014-07-11</c:v>
                </c:pt>
                <c:pt idx="1212">
                  <c:v>2014-07-14</c:v>
                </c:pt>
                <c:pt idx="1213">
                  <c:v>2014-07-15</c:v>
                </c:pt>
                <c:pt idx="1214">
                  <c:v>2014-07-16</c:v>
                </c:pt>
                <c:pt idx="1215">
                  <c:v>2014-07-17</c:v>
                </c:pt>
                <c:pt idx="1216">
                  <c:v>2014-07-18</c:v>
                </c:pt>
                <c:pt idx="1217">
                  <c:v>2014-07-21</c:v>
                </c:pt>
                <c:pt idx="1218">
                  <c:v>2014-07-22</c:v>
                </c:pt>
                <c:pt idx="1219">
                  <c:v>2014-07-23</c:v>
                </c:pt>
                <c:pt idx="1220">
                  <c:v>2014-07-24</c:v>
                </c:pt>
                <c:pt idx="1221">
                  <c:v>2014-07-25</c:v>
                </c:pt>
                <c:pt idx="1222">
                  <c:v>2014-07-28</c:v>
                </c:pt>
                <c:pt idx="1223">
                  <c:v>2014-07-29</c:v>
                </c:pt>
                <c:pt idx="1224">
                  <c:v>2014-07-30</c:v>
                </c:pt>
                <c:pt idx="1225">
                  <c:v>2014-07-31</c:v>
                </c:pt>
                <c:pt idx="1226">
                  <c:v>2014-08-01</c:v>
                </c:pt>
                <c:pt idx="1227">
                  <c:v>2014-08-04</c:v>
                </c:pt>
                <c:pt idx="1228">
                  <c:v>2014-08-05</c:v>
                </c:pt>
                <c:pt idx="1229">
                  <c:v>2014-08-06</c:v>
                </c:pt>
                <c:pt idx="1230">
                  <c:v>2014-08-07</c:v>
                </c:pt>
                <c:pt idx="1231">
                  <c:v>2014-08-08</c:v>
                </c:pt>
                <c:pt idx="1232">
                  <c:v>2014-08-11</c:v>
                </c:pt>
                <c:pt idx="1233">
                  <c:v>2014-08-12</c:v>
                </c:pt>
                <c:pt idx="1234">
                  <c:v>2014-08-13</c:v>
                </c:pt>
                <c:pt idx="1235">
                  <c:v>2014-08-14</c:v>
                </c:pt>
                <c:pt idx="1236">
                  <c:v>2014-08-15</c:v>
                </c:pt>
                <c:pt idx="1237">
                  <c:v>2014-08-18</c:v>
                </c:pt>
                <c:pt idx="1238">
                  <c:v>2014-08-19</c:v>
                </c:pt>
                <c:pt idx="1239">
                  <c:v>2014-08-20</c:v>
                </c:pt>
                <c:pt idx="1240">
                  <c:v>2014-08-21</c:v>
                </c:pt>
                <c:pt idx="1241">
                  <c:v>2014-08-22</c:v>
                </c:pt>
                <c:pt idx="1242">
                  <c:v>2014-08-25</c:v>
                </c:pt>
                <c:pt idx="1243">
                  <c:v>2014-08-26</c:v>
                </c:pt>
                <c:pt idx="1244">
                  <c:v>2014-08-27</c:v>
                </c:pt>
                <c:pt idx="1245">
                  <c:v>2014-08-28</c:v>
                </c:pt>
                <c:pt idx="1246">
                  <c:v>2014-08-29</c:v>
                </c:pt>
                <c:pt idx="1247">
                  <c:v>2014-09-02</c:v>
                </c:pt>
                <c:pt idx="1248">
                  <c:v>2014-09-03</c:v>
                </c:pt>
                <c:pt idx="1249">
                  <c:v>2014-09-04</c:v>
                </c:pt>
                <c:pt idx="1250">
                  <c:v>2014-09-05</c:v>
                </c:pt>
                <c:pt idx="1251">
                  <c:v>2014-09-08</c:v>
                </c:pt>
                <c:pt idx="1252">
                  <c:v>2014-09-09</c:v>
                </c:pt>
                <c:pt idx="1253">
                  <c:v>2014-09-10</c:v>
                </c:pt>
                <c:pt idx="1254">
                  <c:v>2014-09-11</c:v>
                </c:pt>
                <c:pt idx="1255">
                  <c:v>2014-09-12</c:v>
                </c:pt>
                <c:pt idx="1256">
                  <c:v>2014-09-15</c:v>
                </c:pt>
                <c:pt idx="1257">
                  <c:v>2014-09-16</c:v>
                </c:pt>
                <c:pt idx="1258">
                  <c:v>2014-09-17</c:v>
                </c:pt>
                <c:pt idx="1259">
                  <c:v>2014-09-18</c:v>
                </c:pt>
                <c:pt idx="1260">
                  <c:v>2014-09-19</c:v>
                </c:pt>
                <c:pt idx="1261">
                  <c:v>2014-09-22</c:v>
                </c:pt>
                <c:pt idx="1262">
                  <c:v>2014-09-23</c:v>
                </c:pt>
                <c:pt idx="1263">
                  <c:v>2014-09-24</c:v>
                </c:pt>
                <c:pt idx="1264">
                  <c:v>2014-09-25</c:v>
                </c:pt>
                <c:pt idx="1265">
                  <c:v>2014-09-26</c:v>
                </c:pt>
                <c:pt idx="1266">
                  <c:v>2014-09-29</c:v>
                </c:pt>
                <c:pt idx="1267">
                  <c:v>2014-09-30</c:v>
                </c:pt>
                <c:pt idx="1268">
                  <c:v>2014-10-01</c:v>
                </c:pt>
                <c:pt idx="1269">
                  <c:v>2014-10-02</c:v>
                </c:pt>
                <c:pt idx="1270">
                  <c:v>2014-10-03</c:v>
                </c:pt>
                <c:pt idx="1271">
                  <c:v>2014-10-06</c:v>
                </c:pt>
                <c:pt idx="1272">
                  <c:v>2014-10-07</c:v>
                </c:pt>
                <c:pt idx="1273">
                  <c:v>2014-10-08</c:v>
                </c:pt>
                <c:pt idx="1274">
                  <c:v>2014-10-09</c:v>
                </c:pt>
                <c:pt idx="1275">
                  <c:v>2014-10-10</c:v>
                </c:pt>
                <c:pt idx="1276">
                  <c:v>2014-10-14</c:v>
                </c:pt>
                <c:pt idx="1277">
                  <c:v>2014-10-15</c:v>
                </c:pt>
                <c:pt idx="1278">
                  <c:v>2014-10-16</c:v>
                </c:pt>
                <c:pt idx="1279">
                  <c:v>2014-10-17</c:v>
                </c:pt>
                <c:pt idx="1280">
                  <c:v>2014-10-20</c:v>
                </c:pt>
                <c:pt idx="1281">
                  <c:v>2014-10-21</c:v>
                </c:pt>
                <c:pt idx="1282">
                  <c:v>2014-10-22</c:v>
                </c:pt>
                <c:pt idx="1283">
                  <c:v>2014-10-23</c:v>
                </c:pt>
                <c:pt idx="1284">
                  <c:v>2014-10-24</c:v>
                </c:pt>
                <c:pt idx="1285">
                  <c:v>2014-10-27</c:v>
                </c:pt>
                <c:pt idx="1286">
                  <c:v>2014-10-28</c:v>
                </c:pt>
                <c:pt idx="1287">
                  <c:v>2014-10-29</c:v>
                </c:pt>
                <c:pt idx="1288">
                  <c:v>2014-10-30</c:v>
                </c:pt>
                <c:pt idx="1289">
                  <c:v>2014-10-31</c:v>
                </c:pt>
                <c:pt idx="1290">
                  <c:v>2014-11-03</c:v>
                </c:pt>
                <c:pt idx="1291">
                  <c:v>2014-11-04</c:v>
                </c:pt>
                <c:pt idx="1292">
                  <c:v>2014-11-05</c:v>
                </c:pt>
                <c:pt idx="1293">
                  <c:v>2014-11-06</c:v>
                </c:pt>
                <c:pt idx="1294">
                  <c:v>2014-11-07</c:v>
                </c:pt>
                <c:pt idx="1295">
                  <c:v>2014-11-10</c:v>
                </c:pt>
                <c:pt idx="1296">
                  <c:v>2014-11-12</c:v>
                </c:pt>
                <c:pt idx="1297">
                  <c:v>2014-11-13</c:v>
                </c:pt>
                <c:pt idx="1298">
                  <c:v>2014-11-14</c:v>
                </c:pt>
                <c:pt idx="1299">
                  <c:v>2014-11-17</c:v>
                </c:pt>
                <c:pt idx="1300">
                  <c:v>2014-11-18</c:v>
                </c:pt>
                <c:pt idx="1301">
                  <c:v>2014-11-19</c:v>
                </c:pt>
                <c:pt idx="1302">
                  <c:v>2014-11-20</c:v>
                </c:pt>
                <c:pt idx="1303">
                  <c:v>2014-11-21</c:v>
                </c:pt>
                <c:pt idx="1304">
                  <c:v>2014-11-24</c:v>
                </c:pt>
                <c:pt idx="1305">
                  <c:v>2014-11-25</c:v>
                </c:pt>
                <c:pt idx="1306">
                  <c:v>2014-11-26</c:v>
                </c:pt>
                <c:pt idx="1307">
                  <c:v>2014-11-28</c:v>
                </c:pt>
                <c:pt idx="1308">
                  <c:v>2014-12-01</c:v>
                </c:pt>
                <c:pt idx="1309">
                  <c:v>2014-12-02</c:v>
                </c:pt>
                <c:pt idx="1310">
                  <c:v>2014-12-03</c:v>
                </c:pt>
                <c:pt idx="1311">
                  <c:v>2014-12-04</c:v>
                </c:pt>
                <c:pt idx="1312">
                  <c:v>2014-12-05</c:v>
                </c:pt>
                <c:pt idx="1313">
                  <c:v>2014-12-08</c:v>
                </c:pt>
                <c:pt idx="1314">
                  <c:v>2014-12-09</c:v>
                </c:pt>
                <c:pt idx="1315">
                  <c:v>2014-12-10</c:v>
                </c:pt>
                <c:pt idx="1316">
                  <c:v>2014-12-11</c:v>
                </c:pt>
                <c:pt idx="1317">
                  <c:v>2014-12-12</c:v>
                </c:pt>
                <c:pt idx="1318">
                  <c:v>2014-12-15</c:v>
                </c:pt>
                <c:pt idx="1319">
                  <c:v>2014-12-16</c:v>
                </c:pt>
                <c:pt idx="1320">
                  <c:v>2014-12-17</c:v>
                </c:pt>
                <c:pt idx="1321">
                  <c:v>2014-12-18</c:v>
                </c:pt>
                <c:pt idx="1322">
                  <c:v>2014-12-19</c:v>
                </c:pt>
                <c:pt idx="1323">
                  <c:v>2014-12-22</c:v>
                </c:pt>
                <c:pt idx="1324">
                  <c:v>2014-12-23</c:v>
                </c:pt>
                <c:pt idx="1325">
                  <c:v>2014-12-24</c:v>
                </c:pt>
                <c:pt idx="1326">
                  <c:v>2014-12-26</c:v>
                </c:pt>
                <c:pt idx="1327">
                  <c:v>2014-12-29</c:v>
                </c:pt>
                <c:pt idx="1328">
                  <c:v>2014-12-30</c:v>
                </c:pt>
                <c:pt idx="1329">
                  <c:v>2014-12-31</c:v>
                </c:pt>
                <c:pt idx="1330">
                  <c:v>2015-01-02</c:v>
                </c:pt>
                <c:pt idx="1331">
                  <c:v>2015-01-05</c:v>
                </c:pt>
                <c:pt idx="1332">
                  <c:v>2015-01-06</c:v>
                </c:pt>
                <c:pt idx="1333">
                  <c:v>2015-01-07</c:v>
                </c:pt>
                <c:pt idx="1334">
                  <c:v>2015-01-08</c:v>
                </c:pt>
                <c:pt idx="1335">
                  <c:v>2015-01-09</c:v>
                </c:pt>
                <c:pt idx="1336">
                  <c:v>2015-01-12</c:v>
                </c:pt>
                <c:pt idx="1337">
                  <c:v>2015-01-13</c:v>
                </c:pt>
                <c:pt idx="1338">
                  <c:v>2015-01-14</c:v>
                </c:pt>
                <c:pt idx="1339">
                  <c:v>2015-01-15</c:v>
                </c:pt>
                <c:pt idx="1340">
                  <c:v>2015-01-16</c:v>
                </c:pt>
                <c:pt idx="1341">
                  <c:v>2015-01-20</c:v>
                </c:pt>
                <c:pt idx="1342">
                  <c:v>2015-01-21</c:v>
                </c:pt>
                <c:pt idx="1343">
                  <c:v>2015-01-22</c:v>
                </c:pt>
                <c:pt idx="1344">
                  <c:v>2015-01-23</c:v>
                </c:pt>
                <c:pt idx="1345">
                  <c:v>2015-01-26</c:v>
                </c:pt>
                <c:pt idx="1346">
                  <c:v>2015-01-27</c:v>
                </c:pt>
                <c:pt idx="1347">
                  <c:v>2015-01-28</c:v>
                </c:pt>
                <c:pt idx="1348">
                  <c:v>2015-01-29</c:v>
                </c:pt>
                <c:pt idx="1349">
                  <c:v>2015-01-30</c:v>
                </c:pt>
                <c:pt idx="1350">
                  <c:v>2015-02-02</c:v>
                </c:pt>
                <c:pt idx="1351">
                  <c:v>2015-02-03</c:v>
                </c:pt>
                <c:pt idx="1352">
                  <c:v>2015-02-04</c:v>
                </c:pt>
                <c:pt idx="1353">
                  <c:v>2015-02-05</c:v>
                </c:pt>
                <c:pt idx="1354">
                  <c:v>2015-02-06</c:v>
                </c:pt>
                <c:pt idx="1355">
                  <c:v>2015-02-09</c:v>
                </c:pt>
                <c:pt idx="1356">
                  <c:v>2015-02-10</c:v>
                </c:pt>
                <c:pt idx="1357">
                  <c:v>2015-02-11</c:v>
                </c:pt>
                <c:pt idx="1358">
                  <c:v>2015-02-12</c:v>
                </c:pt>
                <c:pt idx="1359">
                  <c:v>2015-02-13</c:v>
                </c:pt>
                <c:pt idx="1360">
                  <c:v>2015-02-17</c:v>
                </c:pt>
                <c:pt idx="1361">
                  <c:v>2015-02-18</c:v>
                </c:pt>
                <c:pt idx="1362">
                  <c:v>2015-02-19</c:v>
                </c:pt>
                <c:pt idx="1363">
                  <c:v>2015-02-20</c:v>
                </c:pt>
                <c:pt idx="1364">
                  <c:v>2015-02-23</c:v>
                </c:pt>
                <c:pt idx="1365">
                  <c:v>2015-02-24</c:v>
                </c:pt>
                <c:pt idx="1366">
                  <c:v>2015-02-25</c:v>
                </c:pt>
                <c:pt idx="1367">
                  <c:v>2015-02-26</c:v>
                </c:pt>
                <c:pt idx="1368">
                  <c:v>2015-02-27</c:v>
                </c:pt>
                <c:pt idx="1369">
                  <c:v>2015-03-02</c:v>
                </c:pt>
                <c:pt idx="1370">
                  <c:v>2015-03-03</c:v>
                </c:pt>
                <c:pt idx="1371">
                  <c:v>2015-03-04</c:v>
                </c:pt>
                <c:pt idx="1372">
                  <c:v>2015-03-05</c:v>
                </c:pt>
                <c:pt idx="1373">
                  <c:v>2015-03-06</c:v>
                </c:pt>
                <c:pt idx="1374">
                  <c:v>2015-03-09</c:v>
                </c:pt>
                <c:pt idx="1375">
                  <c:v>2015-03-10</c:v>
                </c:pt>
                <c:pt idx="1376">
                  <c:v>2015-03-11</c:v>
                </c:pt>
                <c:pt idx="1377">
                  <c:v>2015-03-12</c:v>
                </c:pt>
                <c:pt idx="1378">
                  <c:v>2015-03-13</c:v>
                </c:pt>
                <c:pt idx="1379">
                  <c:v>2015-03-16</c:v>
                </c:pt>
                <c:pt idx="1380">
                  <c:v>2015-03-17</c:v>
                </c:pt>
                <c:pt idx="1381">
                  <c:v>2015-03-18</c:v>
                </c:pt>
                <c:pt idx="1382">
                  <c:v>2015-03-19</c:v>
                </c:pt>
                <c:pt idx="1383">
                  <c:v>2015-03-20</c:v>
                </c:pt>
                <c:pt idx="1384">
                  <c:v>2015-03-23</c:v>
                </c:pt>
                <c:pt idx="1385">
                  <c:v>2015-03-24</c:v>
                </c:pt>
                <c:pt idx="1386">
                  <c:v>2015-03-25</c:v>
                </c:pt>
                <c:pt idx="1387">
                  <c:v>2015-03-26</c:v>
                </c:pt>
                <c:pt idx="1388">
                  <c:v>2015-03-27</c:v>
                </c:pt>
                <c:pt idx="1389">
                  <c:v>2015-03-30</c:v>
                </c:pt>
                <c:pt idx="1390">
                  <c:v>2015-03-31</c:v>
                </c:pt>
                <c:pt idx="1391">
                  <c:v>2015-04-01</c:v>
                </c:pt>
                <c:pt idx="1392">
                  <c:v>2015-04-02</c:v>
                </c:pt>
                <c:pt idx="1393">
                  <c:v>2015-04-03</c:v>
                </c:pt>
                <c:pt idx="1394">
                  <c:v>2015-04-06</c:v>
                </c:pt>
                <c:pt idx="1395">
                  <c:v>2015-04-07</c:v>
                </c:pt>
                <c:pt idx="1396">
                  <c:v>2015-04-08</c:v>
                </c:pt>
                <c:pt idx="1397">
                  <c:v>2015-04-09</c:v>
                </c:pt>
                <c:pt idx="1398">
                  <c:v>2015-04-10</c:v>
                </c:pt>
                <c:pt idx="1399">
                  <c:v>2015-04-13</c:v>
                </c:pt>
                <c:pt idx="1400">
                  <c:v>2015-04-14</c:v>
                </c:pt>
                <c:pt idx="1401">
                  <c:v>2015-04-15</c:v>
                </c:pt>
                <c:pt idx="1402">
                  <c:v>2015-04-16</c:v>
                </c:pt>
                <c:pt idx="1403">
                  <c:v>2015-04-17</c:v>
                </c:pt>
                <c:pt idx="1404">
                  <c:v>2015-04-20</c:v>
                </c:pt>
                <c:pt idx="1405">
                  <c:v>2015-04-21</c:v>
                </c:pt>
                <c:pt idx="1406">
                  <c:v>2015-04-22</c:v>
                </c:pt>
                <c:pt idx="1407">
                  <c:v>2015-04-23</c:v>
                </c:pt>
                <c:pt idx="1408">
                  <c:v>2015-04-24</c:v>
                </c:pt>
                <c:pt idx="1409">
                  <c:v>2015-04-27</c:v>
                </c:pt>
                <c:pt idx="1410">
                  <c:v>2015-04-28</c:v>
                </c:pt>
                <c:pt idx="1411">
                  <c:v>2015-04-29</c:v>
                </c:pt>
                <c:pt idx="1412">
                  <c:v>2015-04-30</c:v>
                </c:pt>
                <c:pt idx="1413">
                  <c:v>2015-05-01</c:v>
                </c:pt>
                <c:pt idx="1414">
                  <c:v>2015-05-04</c:v>
                </c:pt>
                <c:pt idx="1415">
                  <c:v>2015-05-05</c:v>
                </c:pt>
                <c:pt idx="1416">
                  <c:v>2015-05-06</c:v>
                </c:pt>
                <c:pt idx="1417">
                  <c:v>2015-05-07</c:v>
                </c:pt>
                <c:pt idx="1418">
                  <c:v>2015-05-08</c:v>
                </c:pt>
                <c:pt idx="1419">
                  <c:v>2015-05-11</c:v>
                </c:pt>
                <c:pt idx="1420">
                  <c:v>2015-05-12</c:v>
                </c:pt>
                <c:pt idx="1421">
                  <c:v>2015-05-13</c:v>
                </c:pt>
                <c:pt idx="1422">
                  <c:v>2015-05-14</c:v>
                </c:pt>
                <c:pt idx="1423">
                  <c:v>2015-05-15</c:v>
                </c:pt>
                <c:pt idx="1424">
                  <c:v>2015-05-18</c:v>
                </c:pt>
                <c:pt idx="1425">
                  <c:v>2015-05-19</c:v>
                </c:pt>
                <c:pt idx="1426">
                  <c:v>2015-05-20</c:v>
                </c:pt>
                <c:pt idx="1427">
                  <c:v>2015-05-21</c:v>
                </c:pt>
                <c:pt idx="1428">
                  <c:v>2015-05-22</c:v>
                </c:pt>
                <c:pt idx="1429">
                  <c:v>2015-05-26</c:v>
                </c:pt>
                <c:pt idx="1430">
                  <c:v>2015-05-27</c:v>
                </c:pt>
                <c:pt idx="1431">
                  <c:v>2015-05-28</c:v>
                </c:pt>
                <c:pt idx="1432">
                  <c:v>2015-05-29</c:v>
                </c:pt>
                <c:pt idx="1433">
                  <c:v>2015-06-01</c:v>
                </c:pt>
                <c:pt idx="1434">
                  <c:v>2015-06-02</c:v>
                </c:pt>
                <c:pt idx="1435">
                  <c:v>2015-06-03</c:v>
                </c:pt>
                <c:pt idx="1436">
                  <c:v>2015-06-04</c:v>
                </c:pt>
                <c:pt idx="1437">
                  <c:v>2015-06-05</c:v>
                </c:pt>
                <c:pt idx="1438">
                  <c:v>2015-06-08</c:v>
                </c:pt>
                <c:pt idx="1439">
                  <c:v>2015-06-09</c:v>
                </c:pt>
                <c:pt idx="1440">
                  <c:v>2015-06-10</c:v>
                </c:pt>
                <c:pt idx="1441">
                  <c:v>2015-06-11</c:v>
                </c:pt>
                <c:pt idx="1442">
                  <c:v>2015-06-12</c:v>
                </c:pt>
                <c:pt idx="1443">
                  <c:v>2015-06-15</c:v>
                </c:pt>
                <c:pt idx="1444">
                  <c:v>2015-06-16</c:v>
                </c:pt>
                <c:pt idx="1445">
                  <c:v>2015-06-17</c:v>
                </c:pt>
                <c:pt idx="1446">
                  <c:v>2015-06-18</c:v>
                </c:pt>
                <c:pt idx="1447">
                  <c:v>2015-06-19</c:v>
                </c:pt>
                <c:pt idx="1448">
                  <c:v>2015-06-22</c:v>
                </c:pt>
                <c:pt idx="1449">
                  <c:v>2015-06-23</c:v>
                </c:pt>
                <c:pt idx="1450">
                  <c:v>2015-06-24</c:v>
                </c:pt>
                <c:pt idx="1451">
                  <c:v>2015-06-25</c:v>
                </c:pt>
                <c:pt idx="1452">
                  <c:v>2015-06-26</c:v>
                </c:pt>
                <c:pt idx="1453">
                  <c:v>2015-06-29</c:v>
                </c:pt>
                <c:pt idx="1454">
                  <c:v>2015-06-30</c:v>
                </c:pt>
                <c:pt idx="1455">
                  <c:v>2015-07-01</c:v>
                </c:pt>
                <c:pt idx="1456">
                  <c:v>2015-07-02</c:v>
                </c:pt>
                <c:pt idx="1457">
                  <c:v>2015-07-06</c:v>
                </c:pt>
                <c:pt idx="1458">
                  <c:v>2015-07-07</c:v>
                </c:pt>
                <c:pt idx="1459">
                  <c:v>2015-07-08</c:v>
                </c:pt>
                <c:pt idx="1460">
                  <c:v>2015-07-09</c:v>
                </c:pt>
                <c:pt idx="1461">
                  <c:v>2015-07-10</c:v>
                </c:pt>
                <c:pt idx="1462">
                  <c:v>2015-07-13</c:v>
                </c:pt>
                <c:pt idx="1463">
                  <c:v>2015-07-14</c:v>
                </c:pt>
                <c:pt idx="1464">
                  <c:v>2015-07-15</c:v>
                </c:pt>
                <c:pt idx="1465">
                  <c:v>2015-07-16</c:v>
                </c:pt>
                <c:pt idx="1466">
                  <c:v>2015-07-17</c:v>
                </c:pt>
                <c:pt idx="1467">
                  <c:v>2015-07-20</c:v>
                </c:pt>
                <c:pt idx="1468">
                  <c:v>2015-07-21</c:v>
                </c:pt>
                <c:pt idx="1469">
                  <c:v>2015-07-22</c:v>
                </c:pt>
                <c:pt idx="1470">
                  <c:v>2015-07-23</c:v>
                </c:pt>
                <c:pt idx="1471">
                  <c:v>2015-07-24</c:v>
                </c:pt>
                <c:pt idx="1472">
                  <c:v>2015-07-27</c:v>
                </c:pt>
                <c:pt idx="1473">
                  <c:v>2015-07-28</c:v>
                </c:pt>
                <c:pt idx="1474">
                  <c:v>2015-07-29</c:v>
                </c:pt>
                <c:pt idx="1475">
                  <c:v>2015-07-30</c:v>
                </c:pt>
                <c:pt idx="1476">
                  <c:v>2015-07-31</c:v>
                </c:pt>
                <c:pt idx="1477">
                  <c:v>2015-08-03</c:v>
                </c:pt>
                <c:pt idx="1478">
                  <c:v>2015-08-04</c:v>
                </c:pt>
                <c:pt idx="1479">
                  <c:v>2015-08-05</c:v>
                </c:pt>
                <c:pt idx="1480">
                  <c:v>2015-08-06</c:v>
                </c:pt>
                <c:pt idx="1481">
                  <c:v>2015-08-07</c:v>
                </c:pt>
                <c:pt idx="1482">
                  <c:v>2015-08-10</c:v>
                </c:pt>
                <c:pt idx="1483">
                  <c:v>2015-08-11</c:v>
                </c:pt>
                <c:pt idx="1484">
                  <c:v>2015-08-12</c:v>
                </c:pt>
                <c:pt idx="1485">
                  <c:v>2015-08-13</c:v>
                </c:pt>
                <c:pt idx="1486">
                  <c:v>2015-08-14</c:v>
                </c:pt>
                <c:pt idx="1487">
                  <c:v>2015-08-17</c:v>
                </c:pt>
                <c:pt idx="1488">
                  <c:v>2015-08-18</c:v>
                </c:pt>
                <c:pt idx="1489">
                  <c:v>2015-08-19</c:v>
                </c:pt>
                <c:pt idx="1490">
                  <c:v>2015-08-20</c:v>
                </c:pt>
                <c:pt idx="1491">
                  <c:v>2015-08-21</c:v>
                </c:pt>
                <c:pt idx="1492">
                  <c:v>2015-08-24</c:v>
                </c:pt>
                <c:pt idx="1493">
                  <c:v>2015-08-25</c:v>
                </c:pt>
                <c:pt idx="1494">
                  <c:v>2015-08-26</c:v>
                </c:pt>
                <c:pt idx="1495">
                  <c:v>2015-08-27</c:v>
                </c:pt>
                <c:pt idx="1496">
                  <c:v>2015-08-28</c:v>
                </c:pt>
                <c:pt idx="1497">
                  <c:v>2015-08-31</c:v>
                </c:pt>
                <c:pt idx="1498">
                  <c:v>2015-09-01</c:v>
                </c:pt>
                <c:pt idx="1499">
                  <c:v>2015-09-02</c:v>
                </c:pt>
                <c:pt idx="1500">
                  <c:v>2015-09-03</c:v>
                </c:pt>
                <c:pt idx="1501">
                  <c:v>2015-09-04</c:v>
                </c:pt>
                <c:pt idx="1502">
                  <c:v>2015-09-08</c:v>
                </c:pt>
                <c:pt idx="1503">
                  <c:v>2015-09-09</c:v>
                </c:pt>
                <c:pt idx="1504">
                  <c:v>2015-09-10</c:v>
                </c:pt>
                <c:pt idx="1505">
                  <c:v>2015-09-11</c:v>
                </c:pt>
                <c:pt idx="1506">
                  <c:v>2015-09-14</c:v>
                </c:pt>
                <c:pt idx="1507">
                  <c:v>2015-09-15</c:v>
                </c:pt>
                <c:pt idx="1508">
                  <c:v>2015-09-16</c:v>
                </c:pt>
                <c:pt idx="1509">
                  <c:v>2015-09-17</c:v>
                </c:pt>
                <c:pt idx="1510">
                  <c:v>2015-09-18</c:v>
                </c:pt>
                <c:pt idx="1511">
                  <c:v>2015-09-21</c:v>
                </c:pt>
                <c:pt idx="1512">
                  <c:v>2015-09-22</c:v>
                </c:pt>
                <c:pt idx="1513">
                  <c:v>2015-09-23</c:v>
                </c:pt>
                <c:pt idx="1514">
                  <c:v>2015-09-24</c:v>
                </c:pt>
                <c:pt idx="1515">
                  <c:v>2015-09-25</c:v>
                </c:pt>
                <c:pt idx="1516">
                  <c:v>2015-09-28</c:v>
                </c:pt>
                <c:pt idx="1517">
                  <c:v>2015-09-29</c:v>
                </c:pt>
                <c:pt idx="1518">
                  <c:v>2015-09-30</c:v>
                </c:pt>
                <c:pt idx="1519">
                  <c:v>2015-10-01</c:v>
                </c:pt>
                <c:pt idx="1520">
                  <c:v>2015-10-02</c:v>
                </c:pt>
                <c:pt idx="1521">
                  <c:v>2015-10-05</c:v>
                </c:pt>
                <c:pt idx="1522">
                  <c:v>2015-10-06</c:v>
                </c:pt>
                <c:pt idx="1523">
                  <c:v>2015-10-07</c:v>
                </c:pt>
                <c:pt idx="1524">
                  <c:v>2015-10-08</c:v>
                </c:pt>
                <c:pt idx="1525">
                  <c:v>2015-10-09</c:v>
                </c:pt>
                <c:pt idx="1526">
                  <c:v>2015-10-13</c:v>
                </c:pt>
                <c:pt idx="1527">
                  <c:v>2015-10-14</c:v>
                </c:pt>
                <c:pt idx="1528">
                  <c:v>2015-10-15</c:v>
                </c:pt>
                <c:pt idx="1529">
                  <c:v>2015-10-16</c:v>
                </c:pt>
                <c:pt idx="1530">
                  <c:v>2015-10-19</c:v>
                </c:pt>
                <c:pt idx="1531">
                  <c:v>2015-10-20</c:v>
                </c:pt>
                <c:pt idx="1532">
                  <c:v>2015-10-21</c:v>
                </c:pt>
                <c:pt idx="1533">
                  <c:v>2015-10-22</c:v>
                </c:pt>
                <c:pt idx="1534">
                  <c:v>2015-10-23</c:v>
                </c:pt>
                <c:pt idx="1535">
                  <c:v>2015-10-26</c:v>
                </c:pt>
                <c:pt idx="1536">
                  <c:v>2015-10-27</c:v>
                </c:pt>
                <c:pt idx="1537">
                  <c:v>2015-10-28</c:v>
                </c:pt>
                <c:pt idx="1538">
                  <c:v>2015-10-29</c:v>
                </c:pt>
                <c:pt idx="1539">
                  <c:v>2015-10-30</c:v>
                </c:pt>
                <c:pt idx="1540">
                  <c:v>2015-11-02</c:v>
                </c:pt>
                <c:pt idx="1541">
                  <c:v>2015-11-03</c:v>
                </c:pt>
                <c:pt idx="1542">
                  <c:v>2015-11-04</c:v>
                </c:pt>
                <c:pt idx="1543">
                  <c:v>2015-11-05</c:v>
                </c:pt>
                <c:pt idx="1544">
                  <c:v>2015-11-06</c:v>
                </c:pt>
                <c:pt idx="1545">
                  <c:v>2015-11-09</c:v>
                </c:pt>
                <c:pt idx="1546">
                  <c:v>2015-11-10</c:v>
                </c:pt>
                <c:pt idx="1547">
                  <c:v>2015-11-12</c:v>
                </c:pt>
                <c:pt idx="1548">
                  <c:v>2015-11-13</c:v>
                </c:pt>
                <c:pt idx="1549">
                  <c:v>2015-11-16</c:v>
                </c:pt>
                <c:pt idx="1550">
                  <c:v>2015-11-17</c:v>
                </c:pt>
                <c:pt idx="1551">
                  <c:v>2015-11-18</c:v>
                </c:pt>
                <c:pt idx="1552">
                  <c:v>2015-11-19</c:v>
                </c:pt>
                <c:pt idx="1553">
                  <c:v>2015-11-20</c:v>
                </c:pt>
                <c:pt idx="1554">
                  <c:v>2015-11-23</c:v>
                </c:pt>
                <c:pt idx="1555">
                  <c:v>2015-11-24</c:v>
                </c:pt>
                <c:pt idx="1556">
                  <c:v>2015-11-25</c:v>
                </c:pt>
                <c:pt idx="1557">
                  <c:v>2015-11-27</c:v>
                </c:pt>
                <c:pt idx="1558">
                  <c:v>2015-11-30</c:v>
                </c:pt>
                <c:pt idx="1559">
                  <c:v>2015-12-01</c:v>
                </c:pt>
                <c:pt idx="1560">
                  <c:v>2015-12-02</c:v>
                </c:pt>
                <c:pt idx="1561">
                  <c:v>2015-12-03</c:v>
                </c:pt>
                <c:pt idx="1562">
                  <c:v>2015-12-04</c:v>
                </c:pt>
                <c:pt idx="1563">
                  <c:v>2015-12-07</c:v>
                </c:pt>
                <c:pt idx="1564">
                  <c:v>2015-12-08</c:v>
                </c:pt>
                <c:pt idx="1565">
                  <c:v>2015-12-09</c:v>
                </c:pt>
                <c:pt idx="1566">
                  <c:v>2015-12-10</c:v>
                </c:pt>
                <c:pt idx="1567">
                  <c:v>2015-12-11</c:v>
                </c:pt>
                <c:pt idx="1568">
                  <c:v>2015-12-14</c:v>
                </c:pt>
                <c:pt idx="1569">
                  <c:v>2015-12-15</c:v>
                </c:pt>
                <c:pt idx="1570">
                  <c:v>2015-12-16</c:v>
                </c:pt>
                <c:pt idx="1571">
                  <c:v>2015-12-17</c:v>
                </c:pt>
                <c:pt idx="1572">
                  <c:v>2015-12-18</c:v>
                </c:pt>
                <c:pt idx="1573">
                  <c:v>2015-12-21</c:v>
                </c:pt>
                <c:pt idx="1574">
                  <c:v>2015-12-22</c:v>
                </c:pt>
                <c:pt idx="1575">
                  <c:v>2015-12-23</c:v>
                </c:pt>
                <c:pt idx="1576">
                  <c:v>2015-12-24</c:v>
                </c:pt>
                <c:pt idx="1577">
                  <c:v>2015-12-28</c:v>
                </c:pt>
                <c:pt idx="1578">
                  <c:v>2015-12-29</c:v>
                </c:pt>
                <c:pt idx="1579">
                  <c:v>2015-12-30</c:v>
                </c:pt>
                <c:pt idx="1580">
                  <c:v>2015-12-31</c:v>
                </c:pt>
                <c:pt idx="1581">
                  <c:v>2016-01-04</c:v>
                </c:pt>
                <c:pt idx="1582">
                  <c:v>2016-01-05</c:v>
                </c:pt>
                <c:pt idx="1583">
                  <c:v>2016-01-06</c:v>
                </c:pt>
                <c:pt idx="1584">
                  <c:v>2016-01-07</c:v>
                </c:pt>
                <c:pt idx="1585">
                  <c:v>2016-01-08</c:v>
                </c:pt>
                <c:pt idx="1586">
                  <c:v>2016-01-11</c:v>
                </c:pt>
                <c:pt idx="1587">
                  <c:v>2016-01-12</c:v>
                </c:pt>
                <c:pt idx="1588">
                  <c:v>2016-01-13</c:v>
                </c:pt>
                <c:pt idx="1589">
                  <c:v>2016-01-14</c:v>
                </c:pt>
                <c:pt idx="1590">
                  <c:v>2016-01-15</c:v>
                </c:pt>
                <c:pt idx="1591">
                  <c:v>2016-01-19</c:v>
                </c:pt>
                <c:pt idx="1592">
                  <c:v>2016-01-20</c:v>
                </c:pt>
                <c:pt idx="1593">
                  <c:v>2016-01-21</c:v>
                </c:pt>
                <c:pt idx="1594">
                  <c:v>2016-01-22</c:v>
                </c:pt>
                <c:pt idx="1595">
                  <c:v>2016-01-25</c:v>
                </c:pt>
                <c:pt idx="1596">
                  <c:v>2016-01-26</c:v>
                </c:pt>
                <c:pt idx="1597">
                  <c:v>2016-01-27</c:v>
                </c:pt>
                <c:pt idx="1598">
                  <c:v>2016-01-28</c:v>
                </c:pt>
                <c:pt idx="1599">
                  <c:v>2016-01-29</c:v>
                </c:pt>
                <c:pt idx="1600">
                  <c:v>2016-02-01</c:v>
                </c:pt>
                <c:pt idx="1601">
                  <c:v>2016-02-02</c:v>
                </c:pt>
                <c:pt idx="1602">
                  <c:v>2016-02-03</c:v>
                </c:pt>
                <c:pt idx="1603">
                  <c:v>2016-02-04</c:v>
                </c:pt>
                <c:pt idx="1604">
                  <c:v>2016-02-05</c:v>
                </c:pt>
                <c:pt idx="1605">
                  <c:v>2016-02-08</c:v>
                </c:pt>
                <c:pt idx="1606">
                  <c:v>2016-02-09</c:v>
                </c:pt>
                <c:pt idx="1607">
                  <c:v>2016-02-10</c:v>
                </c:pt>
                <c:pt idx="1608">
                  <c:v>2016-02-11</c:v>
                </c:pt>
                <c:pt idx="1609">
                  <c:v>2016-02-12</c:v>
                </c:pt>
                <c:pt idx="1610">
                  <c:v>2016-02-16</c:v>
                </c:pt>
                <c:pt idx="1611">
                  <c:v>2016-02-17</c:v>
                </c:pt>
                <c:pt idx="1612">
                  <c:v>2016-02-18</c:v>
                </c:pt>
                <c:pt idx="1613">
                  <c:v>2016-02-19</c:v>
                </c:pt>
                <c:pt idx="1614">
                  <c:v>2016-02-22</c:v>
                </c:pt>
                <c:pt idx="1615">
                  <c:v>2016-02-23</c:v>
                </c:pt>
                <c:pt idx="1616">
                  <c:v>2016-02-24</c:v>
                </c:pt>
                <c:pt idx="1617">
                  <c:v>2016-02-25</c:v>
                </c:pt>
                <c:pt idx="1618">
                  <c:v>2016-02-26</c:v>
                </c:pt>
                <c:pt idx="1619">
                  <c:v>2016-02-29</c:v>
                </c:pt>
                <c:pt idx="1620">
                  <c:v>2016-03-01</c:v>
                </c:pt>
                <c:pt idx="1621">
                  <c:v>2016-03-02</c:v>
                </c:pt>
                <c:pt idx="1622">
                  <c:v>2016-03-03</c:v>
                </c:pt>
                <c:pt idx="1623">
                  <c:v>2016-03-04</c:v>
                </c:pt>
                <c:pt idx="1624">
                  <c:v>2016-03-07</c:v>
                </c:pt>
                <c:pt idx="1625">
                  <c:v>2016-03-08</c:v>
                </c:pt>
                <c:pt idx="1626">
                  <c:v>2016-03-09</c:v>
                </c:pt>
                <c:pt idx="1627">
                  <c:v>2016-03-10</c:v>
                </c:pt>
                <c:pt idx="1628">
                  <c:v>2016-03-11</c:v>
                </c:pt>
                <c:pt idx="1629">
                  <c:v>2016-03-14</c:v>
                </c:pt>
                <c:pt idx="1630">
                  <c:v>2016-03-15</c:v>
                </c:pt>
                <c:pt idx="1631">
                  <c:v>2016-03-16</c:v>
                </c:pt>
                <c:pt idx="1632">
                  <c:v>2016-03-17</c:v>
                </c:pt>
                <c:pt idx="1633">
                  <c:v>2016-03-18</c:v>
                </c:pt>
                <c:pt idx="1634">
                  <c:v>2016-03-21</c:v>
                </c:pt>
                <c:pt idx="1635">
                  <c:v>2016-03-22</c:v>
                </c:pt>
                <c:pt idx="1636">
                  <c:v>2016-03-23</c:v>
                </c:pt>
                <c:pt idx="1637">
                  <c:v>2016-03-24</c:v>
                </c:pt>
                <c:pt idx="1638">
                  <c:v>2016-03-28</c:v>
                </c:pt>
                <c:pt idx="1639">
                  <c:v>2016-03-29</c:v>
                </c:pt>
                <c:pt idx="1640">
                  <c:v>2016-03-30</c:v>
                </c:pt>
                <c:pt idx="1641">
                  <c:v>2016-03-31</c:v>
                </c:pt>
                <c:pt idx="1642">
                  <c:v>2016-04-01</c:v>
                </c:pt>
                <c:pt idx="1643">
                  <c:v>2016-04-04</c:v>
                </c:pt>
                <c:pt idx="1644">
                  <c:v>2016-04-05</c:v>
                </c:pt>
                <c:pt idx="1645">
                  <c:v>2016-04-06</c:v>
                </c:pt>
                <c:pt idx="1646">
                  <c:v>2016-04-07</c:v>
                </c:pt>
                <c:pt idx="1647">
                  <c:v>2016-04-08</c:v>
                </c:pt>
                <c:pt idx="1648">
                  <c:v>2016-04-11</c:v>
                </c:pt>
                <c:pt idx="1649">
                  <c:v>2016-04-12</c:v>
                </c:pt>
                <c:pt idx="1650">
                  <c:v>2016-04-13</c:v>
                </c:pt>
                <c:pt idx="1651">
                  <c:v>2016-04-14</c:v>
                </c:pt>
                <c:pt idx="1652">
                  <c:v>2016-04-15</c:v>
                </c:pt>
                <c:pt idx="1653">
                  <c:v>2016-04-18</c:v>
                </c:pt>
                <c:pt idx="1654">
                  <c:v>2016-04-19</c:v>
                </c:pt>
                <c:pt idx="1655">
                  <c:v>2016-04-20</c:v>
                </c:pt>
                <c:pt idx="1656">
                  <c:v>2016-04-21</c:v>
                </c:pt>
                <c:pt idx="1657">
                  <c:v>2016-04-22</c:v>
                </c:pt>
                <c:pt idx="1658">
                  <c:v>2016-04-25</c:v>
                </c:pt>
                <c:pt idx="1659">
                  <c:v>2016-04-26</c:v>
                </c:pt>
                <c:pt idx="1660">
                  <c:v>2016-04-27</c:v>
                </c:pt>
                <c:pt idx="1661">
                  <c:v>2016-04-28</c:v>
                </c:pt>
                <c:pt idx="1662">
                  <c:v>2016-04-29</c:v>
                </c:pt>
                <c:pt idx="1663">
                  <c:v>2016-05-02</c:v>
                </c:pt>
                <c:pt idx="1664">
                  <c:v>2016-05-03</c:v>
                </c:pt>
                <c:pt idx="1665">
                  <c:v>2016-05-04</c:v>
                </c:pt>
                <c:pt idx="1666">
                  <c:v>2016-05-05</c:v>
                </c:pt>
                <c:pt idx="1667">
                  <c:v>2016-05-06</c:v>
                </c:pt>
                <c:pt idx="1668">
                  <c:v>2016-05-09</c:v>
                </c:pt>
                <c:pt idx="1669">
                  <c:v>2016-05-10</c:v>
                </c:pt>
                <c:pt idx="1670">
                  <c:v>2016-05-11</c:v>
                </c:pt>
                <c:pt idx="1671">
                  <c:v>2016-05-12</c:v>
                </c:pt>
                <c:pt idx="1672">
                  <c:v>2016-05-13</c:v>
                </c:pt>
                <c:pt idx="1673">
                  <c:v>2016-05-16</c:v>
                </c:pt>
                <c:pt idx="1674">
                  <c:v>2016-05-17</c:v>
                </c:pt>
                <c:pt idx="1675">
                  <c:v>2016-05-18</c:v>
                </c:pt>
                <c:pt idx="1676">
                  <c:v>2016-05-19</c:v>
                </c:pt>
                <c:pt idx="1677">
                  <c:v>2016-05-20</c:v>
                </c:pt>
                <c:pt idx="1678">
                  <c:v>2016-05-23</c:v>
                </c:pt>
                <c:pt idx="1679">
                  <c:v>2016-05-24</c:v>
                </c:pt>
                <c:pt idx="1680">
                  <c:v>2016-05-25</c:v>
                </c:pt>
                <c:pt idx="1681">
                  <c:v>2016-05-26</c:v>
                </c:pt>
                <c:pt idx="1682">
                  <c:v>2016-05-27</c:v>
                </c:pt>
                <c:pt idx="1683">
                  <c:v>2016-05-31</c:v>
                </c:pt>
                <c:pt idx="1684">
                  <c:v>2016-06-01</c:v>
                </c:pt>
                <c:pt idx="1685">
                  <c:v>2016-06-02</c:v>
                </c:pt>
                <c:pt idx="1686">
                  <c:v>2016-06-03</c:v>
                </c:pt>
                <c:pt idx="1687">
                  <c:v>2016-06-06</c:v>
                </c:pt>
                <c:pt idx="1688">
                  <c:v>2016-06-07</c:v>
                </c:pt>
                <c:pt idx="1689">
                  <c:v>2016-06-08</c:v>
                </c:pt>
                <c:pt idx="1690">
                  <c:v>2016-06-09</c:v>
                </c:pt>
                <c:pt idx="1691">
                  <c:v>2016-06-10</c:v>
                </c:pt>
                <c:pt idx="1692">
                  <c:v>2016-06-13</c:v>
                </c:pt>
                <c:pt idx="1693">
                  <c:v>2016-06-14</c:v>
                </c:pt>
                <c:pt idx="1694">
                  <c:v>2016-06-15</c:v>
                </c:pt>
                <c:pt idx="1695">
                  <c:v>2016-06-16</c:v>
                </c:pt>
                <c:pt idx="1696">
                  <c:v>2016-06-17</c:v>
                </c:pt>
                <c:pt idx="1697">
                  <c:v>2016-06-20</c:v>
                </c:pt>
                <c:pt idx="1698">
                  <c:v>2016-06-21</c:v>
                </c:pt>
                <c:pt idx="1699">
                  <c:v>2016-06-22</c:v>
                </c:pt>
                <c:pt idx="1700">
                  <c:v>2016-06-23</c:v>
                </c:pt>
                <c:pt idx="1701">
                  <c:v>2016-06-24</c:v>
                </c:pt>
                <c:pt idx="1702">
                  <c:v>2016-06-27</c:v>
                </c:pt>
                <c:pt idx="1703">
                  <c:v>2016-06-28</c:v>
                </c:pt>
                <c:pt idx="1704">
                  <c:v>2016-06-29</c:v>
                </c:pt>
                <c:pt idx="1705">
                  <c:v>2016-06-30</c:v>
                </c:pt>
                <c:pt idx="1706">
                  <c:v>2016-07-01</c:v>
                </c:pt>
                <c:pt idx="1707">
                  <c:v>2016-07-05</c:v>
                </c:pt>
                <c:pt idx="1708">
                  <c:v>2016-07-06</c:v>
                </c:pt>
                <c:pt idx="1709">
                  <c:v>2016-07-07</c:v>
                </c:pt>
                <c:pt idx="1710">
                  <c:v>2016-07-08</c:v>
                </c:pt>
                <c:pt idx="1711">
                  <c:v>2016-07-11</c:v>
                </c:pt>
                <c:pt idx="1712">
                  <c:v>2016-07-12</c:v>
                </c:pt>
                <c:pt idx="1713">
                  <c:v>2016-07-13</c:v>
                </c:pt>
                <c:pt idx="1714">
                  <c:v>2016-07-14</c:v>
                </c:pt>
                <c:pt idx="1715">
                  <c:v>2016-07-15</c:v>
                </c:pt>
                <c:pt idx="1716">
                  <c:v>2016-07-18</c:v>
                </c:pt>
                <c:pt idx="1717">
                  <c:v>2016-07-19</c:v>
                </c:pt>
                <c:pt idx="1718">
                  <c:v>2016-07-20</c:v>
                </c:pt>
                <c:pt idx="1719">
                  <c:v>2016-07-21</c:v>
                </c:pt>
                <c:pt idx="1720">
                  <c:v>2016-07-22</c:v>
                </c:pt>
                <c:pt idx="1721">
                  <c:v>2016-07-25</c:v>
                </c:pt>
                <c:pt idx="1722">
                  <c:v>2016-07-26</c:v>
                </c:pt>
                <c:pt idx="1723">
                  <c:v>2016-07-27</c:v>
                </c:pt>
                <c:pt idx="1724">
                  <c:v>2016-07-28</c:v>
                </c:pt>
                <c:pt idx="1725">
                  <c:v>2016-07-29</c:v>
                </c:pt>
                <c:pt idx="1726">
                  <c:v>2016-08-01</c:v>
                </c:pt>
                <c:pt idx="1727">
                  <c:v>2016-08-02</c:v>
                </c:pt>
                <c:pt idx="1728">
                  <c:v>2016-08-03</c:v>
                </c:pt>
                <c:pt idx="1729">
                  <c:v>2016-08-04</c:v>
                </c:pt>
                <c:pt idx="1730">
                  <c:v>2016-08-05</c:v>
                </c:pt>
                <c:pt idx="1731">
                  <c:v>2016-08-08</c:v>
                </c:pt>
                <c:pt idx="1732">
                  <c:v>2016-08-09</c:v>
                </c:pt>
                <c:pt idx="1733">
                  <c:v>2016-08-10</c:v>
                </c:pt>
                <c:pt idx="1734">
                  <c:v>2016-08-11</c:v>
                </c:pt>
                <c:pt idx="1735">
                  <c:v>2016-08-12</c:v>
                </c:pt>
                <c:pt idx="1736">
                  <c:v>2016-08-15</c:v>
                </c:pt>
                <c:pt idx="1737">
                  <c:v>2016-08-16</c:v>
                </c:pt>
                <c:pt idx="1738">
                  <c:v>2016-08-17</c:v>
                </c:pt>
                <c:pt idx="1739">
                  <c:v>2016-08-18</c:v>
                </c:pt>
                <c:pt idx="1740">
                  <c:v>2016-08-19</c:v>
                </c:pt>
                <c:pt idx="1741">
                  <c:v>2016-08-22</c:v>
                </c:pt>
                <c:pt idx="1742">
                  <c:v>2016-08-23</c:v>
                </c:pt>
                <c:pt idx="1743">
                  <c:v>2016-08-24</c:v>
                </c:pt>
                <c:pt idx="1744">
                  <c:v>2016-08-25</c:v>
                </c:pt>
                <c:pt idx="1745">
                  <c:v>2016-08-26</c:v>
                </c:pt>
                <c:pt idx="1746">
                  <c:v>2016-08-29</c:v>
                </c:pt>
                <c:pt idx="1747">
                  <c:v>2016-08-30</c:v>
                </c:pt>
                <c:pt idx="1748">
                  <c:v>2016-08-31</c:v>
                </c:pt>
                <c:pt idx="1749">
                  <c:v>2016-09-01</c:v>
                </c:pt>
                <c:pt idx="1750">
                  <c:v>2016-09-02</c:v>
                </c:pt>
                <c:pt idx="1751">
                  <c:v>2016-09-06</c:v>
                </c:pt>
                <c:pt idx="1752">
                  <c:v>2016-09-07</c:v>
                </c:pt>
                <c:pt idx="1753">
                  <c:v>2016-09-08</c:v>
                </c:pt>
                <c:pt idx="1754">
                  <c:v>2016-09-09</c:v>
                </c:pt>
                <c:pt idx="1755">
                  <c:v>2016-09-12</c:v>
                </c:pt>
                <c:pt idx="1756">
                  <c:v>2016-09-13</c:v>
                </c:pt>
                <c:pt idx="1757">
                  <c:v>2016-09-14</c:v>
                </c:pt>
                <c:pt idx="1758">
                  <c:v>2016-09-15</c:v>
                </c:pt>
                <c:pt idx="1759">
                  <c:v>2016-09-16</c:v>
                </c:pt>
                <c:pt idx="1760">
                  <c:v>2016-09-19</c:v>
                </c:pt>
                <c:pt idx="1761">
                  <c:v>2016-09-20</c:v>
                </c:pt>
                <c:pt idx="1762">
                  <c:v>2016-09-21</c:v>
                </c:pt>
                <c:pt idx="1763">
                  <c:v>2016-09-22</c:v>
                </c:pt>
                <c:pt idx="1764">
                  <c:v>2016-09-23</c:v>
                </c:pt>
                <c:pt idx="1765">
                  <c:v>2016-09-26</c:v>
                </c:pt>
                <c:pt idx="1766">
                  <c:v>2016-09-27</c:v>
                </c:pt>
                <c:pt idx="1767">
                  <c:v>2016-09-28</c:v>
                </c:pt>
                <c:pt idx="1768">
                  <c:v>2016-09-29</c:v>
                </c:pt>
                <c:pt idx="1769">
                  <c:v>2016-09-30</c:v>
                </c:pt>
                <c:pt idx="1770">
                  <c:v>2016-10-03</c:v>
                </c:pt>
                <c:pt idx="1771">
                  <c:v>2016-10-04</c:v>
                </c:pt>
                <c:pt idx="1772">
                  <c:v>2016-10-05</c:v>
                </c:pt>
                <c:pt idx="1773">
                  <c:v>2016-10-06</c:v>
                </c:pt>
                <c:pt idx="1774">
                  <c:v>2016-10-07</c:v>
                </c:pt>
                <c:pt idx="1775">
                  <c:v>2016-10-11</c:v>
                </c:pt>
                <c:pt idx="1776">
                  <c:v>2016-10-12</c:v>
                </c:pt>
                <c:pt idx="1777">
                  <c:v>2016-10-13</c:v>
                </c:pt>
                <c:pt idx="1778">
                  <c:v>2016-10-14</c:v>
                </c:pt>
                <c:pt idx="1779">
                  <c:v>2016-10-17</c:v>
                </c:pt>
                <c:pt idx="1780">
                  <c:v>2016-10-18</c:v>
                </c:pt>
                <c:pt idx="1781">
                  <c:v>2016-10-19</c:v>
                </c:pt>
                <c:pt idx="1782">
                  <c:v>2016-10-20</c:v>
                </c:pt>
                <c:pt idx="1783">
                  <c:v>2016-10-21</c:v>
                </c:pt>
                <c:pt idx="1784">
                  <c:v>2016-10-24</c:v>
                </c:pt>
                <c:pt idx="1785">
                  <c:v>2016-10-25</c:v>
                </c:pt>
                <c:pt idx="1786">
                  <c:v>2016-10-26</c:v>
                </c:pt>
                <c:pt idx="1787">
                  <c:v>2016-10-27</c:v>
                </c:pt>
                <c:pt idx="1788">
                  <c:v>2016-10-28</c:v>
                </c:pt>
                <c:pt idx="1789">
                  <c:v>2016-10-31</c:v>
                </c:pt>
                <c:pt idx="1790">
                  <c:v>2016-11-01</c:v>
                </c:pt>
                <c:pt idx="1791">
                  <c:v>2016-11-02</c:v>
                </c:pt>
                <c:pt idx="1792">
                  <c:v>2016-11-03</c:v>
                </c:pt>
                <c:pt idx="1793">
                  <c:v>2016-11-04</c:v>
                </c:pt>
                <c:pt idx="1794">
                  <c:v>2016-11-07</c:v>
                </c:pt>
                <c:pt idx="1795">
                  <c:v>2016-11-08</c:v>
                </c:pt>
                <c:pt idx="1796">
                  <c:v>2016-11-09</c:v>
                </c:pt>
                <c:pt idx="1797">
                  <c:v>2016-11-10</c:v>
                </c:pt>
                <c:pt idx="1798">
                  <c:v>2016-11-14</c:v>
                </c:pt>
                <c:pt idx="1799">
                  <c:v>2016-11-15</c:v>
                </c:pt>
                <c:pt idx="1800">
                  <c:v>2016-11-16</c:v>
                </c:pt>
                <c:pt idx="1801">
                  <c:v>2016-11-17</c:v>
                </c:pt>
                <c:pt idx="1802">
                  <c:v>2016-11-18</c:v>
                </c:pt>
                <c:pt idx="1803">
                  <c:v>2016-11-21</c:v>
                </c:pt>
                <c:pt idx="1804">
                  <c:v>2016-11-22</c:v>
                </c:pt>
                <c:pt idx="1805">
                  <c:v>2016-11-23</c:v>
                </c:pt>
                <c:pt idx="1806">
                  <c:v>2016-11-25</c:v>
                </c:pt>
                <c:pt idx="1807">
                  <c:v>2016-11-28</c:v>
                </c:pt>
                <c:pt idx="1808">
                  <c:v>2016-11-29</c:v>
                </c:pt>
                <c:pt idx="1809">
                  <c:v>2016-11-30</c:v>
                </c:pt>
                <c:pt idx="1810">
                  <c:v>2016-12-01</c:v>
                </c:pt>
                <c:pt idx="1811">
                  <c:v>2016-12-02</c:v>
                </c:pt>
                <c:pt idx="1812">
                  <c:v>2016-12-05</c:v>
                </c:pt>
                <c:pt idx="1813">
                  <c:v>2016-12-06</c:v>
                </c:pt>
                <c:pt idx="1814">
                  <c:v>2016-12-07</c:v>
                </c:pt>
                <c:pt idx="1815">
                  <c:v>2016-12-08</c:v>
                </c:pt>
                <c:pt idx="1816">
                  <c:v>2016-12-09</c:v>
                </c:pt>
                <c:pt idx="1817">
                  <c:v>2016-12-12</c:v>
                </c:pt>
                <c:pt idx="1818">
                  <c:v>2016-12-13</c:v>
                </c:pt>
                <c:pt idx="1819">
                  <c:v>2016-12-14</c:v>
                </c:pt>
                <c:pt idx="1820">
                  <c:v>2016-12-15</c:v>
                </c:pt>
                <c:pt idx="1821">
                  <c:v>2016-12-16</c:v>
                </c:pt>
                <c:pt idx="1822">
                  <c:v>2016-12-19</c:v>
                </c:pt>
                <c:pt idx="1823">
                  <c:v>2016-12-20</c:v>
                </c:pt>
                <c:pt idx="1824">
                  <c:v>2016-12-21</c:v>
                </c:pt>
                <c:pt idx="1825">
                  <c:v>2016-12-22</c:v>
                </c:pt>
                <c:pt idx="1826">
                  <c:v>2016-12-23</c:v>
                </c:pt>
                <c:pt idx="1827">
                  <c:v>2016-12-27</c:v>
                </c:pt>
                <c:pt idx="1828">
                  <c:v>2016-12-28</c:v>
                </c:pt>
                <c:pt idx="1829">
                  <c:v>2016-12-29</c:v>
                </c:pt>
                <c:pt idx="1830">
                  <c:v>2016-12-30</c:v>
                </c:pt>
                <c:pt idx="1831">
                  <c:v>2017-01-03</c:v>
                </c:pt>
                <c:pt idx="1832">
                  <c:v>2017-01-04</c:v>
                </c:pt>
                <c:pt idx="1833">
                  <c:v>2017-01-05</c:v>
                </c:pt>
                <c:pt idx="1834">
                  <c:v>2017-01-06</c:v>
                </c:pt>
                <c:pt idx="1835">
                  <c:v>2017-01-09</c:v>
                </c:pt>
                <c:pt idx="1836">
                  <c:v>2017-01-10</c:v>
                </c:pt>
                <c:pt idx="1837">
                  <c:v>2017-01-11</c:v>
                </c:pt>
                <c:pt idx="1838">
                  <c:v>2017-01-12</c:v>
                </c:pt>
                <c:pt idx="1839">
                  <c:v>2017-01-13</c:v>
                </c:pt>
                <c:pt idx="1840">
                  <c:v>2017-01-17</c:v>
                </c:pt>
                <c:pt idx="1841">
                  <c:v>2017-01-18</c:v>
                </c:pt>
                <c:pt idx="1842">
                  <c:v>2017-01-19</c:v>
                </c:pt>
                <c:pt idx="1843">
                  <c:v>2017-01-20</c:v>
                </c:pt>
                <c:pt idx="1844">
                  <c:v>2017-01-23</c:v>
                </c:pt>
                <c:pt idx="1845">
                  <c:v>2017-01-24</c:v>
                </c:pt>
                <c:pt idx="1846">
                  <c:v>2017-01-25</c:v>
                </c:pt>
                <c:pt idx="1847">
                  <c:v>2017-01-26</c:v>
                </c:pt>
                <c:pt idx="1848">
                  <c:v>2017-01-27</c:v>
                </c:pt>
                <c:pt idx="1849">
                  <c:v>2017-01-30</c:v>
                </c:pt>
                <c:pt idx="1850">
                  <c:v>2017-01-31</c:v>
                </c:pt>
                <c:pt idx="1851">
                  <c:v>2017-02-01</c:v>
                </c:pt>
                <c:pt idx="1852">
                  <c:v>2017-02-02</c:v>
                </c:pt>
                <c:pt idx="1853">
                  <c:v>2017-02-03</c:v>
                </c:pt>
                <c:pt idx="1854">
                  <c:v>2017-02-06</c:v>
                </c:pt>
                <c:pt idx="1855">
                  <c:v>2017-02-07</c:v>
                </c:pt>
                <c:pt idx="1856">
                  <c:v>2017-02-08</c:v>
                </c:pt>
                <c:pt idx="1857">
                  <c:v>2017-02-09</c:v>
                </c:pt>
                <c:pt idx="1858">
                  <c:v>2017-02-10</c:v>
                </c:pt>
                <c:pt idx="1859">
                  <c:v>2017-02-13</c:v>
                </c:pt>
                <c:pt idx="1860">
                  <c:v>2017-02-14</c:v>
                </c:pt>
                <c:pt idx="1861">
                  <c:v>2017-02-15</c:v>
                </c:pt>
                <c:pt idx="1862">
                  <c:v>2017-02-16</c:v>
                </c:pt>
                <c:pt idx="1863">
                  <c:v>2017-02-17</c:v>
                </c:pt>
                <c:pt idx="1864">
                  <c:v>2017-02-21</c:v>
                </c:pt>
                <c:pt idx="1865">
                  <c:v>2017-02-22</c:v>
                </c:pt>
                <c:pt idx="1866">
                  <c:v>2017-02-23</c:v>
                </c:pt>
                <c:pt idx="1867">
                  <c:v>2017-02-24</c:v>
                </c:pt>
                <c:pt idx="1868">
                  <c:v>2017-02-27</c:v>
                </c:pt>
                <c:pt idx="1869">
                  <c:v>2017-02-28</c:v>
                </c:pt>
                <c:pt idx="1870">
                  <c:v>2017-03-01</c:v>
                </c:pt>
                <c:pt idx="1871">
                  <c:v>2017-03-02</c:v>
                </c:pt>
                <c:pt idx="1872">
                  <c:v>2017-03-03</c:v>
                </c:pt>
                <c:pt idx="1873">
                  <c:v>2017-03-06</c:v>
                </c:pt>
                <c:pt idx="1874">
                  <c:v>2017-03-07</c:v>
                </c:pt>
                <c:pt idx="1875">
                  <c:v>2017-03-08</c:v>
                </c:pt>
                <c:pt idx="1876">
                  <c:v>2017-03-09</c:v>
                </c:pt>
                <c:pt idx="1877">
                  <c:v>2017-03-10</c:v>
                </c:pt>
                <c:pt idx="1878">
                  <c:v>2017-03-13</c:v>
                </c:pt>
                <c:pt idx="1879">
                  <c:v>2017-03-14</c:v>
                </c:pt>
                <c:pt idx="1880">
                  <c:v>2017-03-15</c:v>
                </c:pt>
                <c:pt idx="1881">
                  <c:v>2017-03-16</c:v>
                </c:pt>
                <c:pt idx="1882">
                  <c:v>2017-03-17</c:v>
                </c:pt>
                <c:pt idx="1883">
                  <c:v>2017-03-20</c:v>
                </c:pt>
                <c:pt idx="1884">
                  <c:v>2017-03-21</c:v>
                </c:pt>
                <c:pt idx="1885">
                  <c:v>2017-03-22</c:v>
                </c:pt>
                <c:pt idx="1886">
                  <c:v>2017-03-23</c:v>
                </c:pt>
                <c:pt idx="1887">
                  <c:v>2017-03-24</c:v>
                </c:pt>
                <c:pt idx="1888">
                  <c:v>2017-03-27</c:v>
                </c:pt>
                <c:pt idx="1889">
                  <c:v>2017-03-28</c:v>
                </c:pt>
                <c:pt idx="1890">
                  <c:v>2017-03-29</c:v>
                </c:pt>
                <c:pt idx="1891">
                  <c:v>2017-03-30</c:v>
                </c:pt>
                <c:pt idx="1892">
                  <c:v>2017-03-31</c:v>
                </c:pt>
                <c:pt idx="1893">
                  <c:v>2017-04-03</c:v>
                </c:pt>
                <c:pt idx="1894">
                  <c:v>2017-04-04</c:v>
                </c:pt>
                <c:pt idx="1895">
                  <c:v>2017-04-05</c:v>
                </c:pt>
                <c:pt idx="1896">
                  <c:v>2017-04-06</c:v>
                </c:pt>
                <c:pt idx="1897">
                  <c:v>2017-04-07</c:v>
                </c:pt>
                <c:pt idx="1898">
                  <c:v>2017-04-10</c:v>
                </c:pt>
                <c:pt idx="1899">
                  <c:v>2017-04-11</c:v>
                </c:pt>
                <c:pt idx="1900">
                  <c:v>2017-04-12</c:v>
                </c:pt>
                <c:pt idx="1901">
                  <c:v>2017-04-13</c:v>
                </c:pt>
                <c:pt idx="1902">
                  <c:v>2017-04-17</c:v>
                </c:pt>
                <c:pt idx="1903">
                  <c:v>2017-04-18</c:v>
                </c:pt>
                <c:pt idx="1904">
                  <c:v>2017-04-19</c:v>
                </c:pt>
                <c:pt idx="1905">
                  <c:v>2017-04-20</c:v>
                </c:pt>
                <c:pt idx="1906">
                  <c:v>2017-04-21</c:v>
                </c:pt>
                <c:pt idx="1907">
                  <c:v>2017-04-24</c:v>
                </c:pt>
                <c:pt idx="1908">
                  <c:v>2017-04-25</c:v>
                </c:pt>
                <c:pt idx="1909">
                  <c:v>2017-04-26</c:v>
                </c:pt>
                <c:pt idx="1910">
                  <c:v>2017-04-27</c:v>
                </c:pt>
                <c:pt idx="1911">
                  <c:v>2017-04-28</c:v>
                </c:pt>
                <c:pt idx="1912">
                  <c:v>2017-05-01</c:v>
                </c:pt>
                <c:pt idx="1913">
                  <c:v>2017-05-02</c:v>
                </c:pt>
                <c:pt idx="1914">
                  <c:v>2017-05-03</c:v>
                </c:pt>
                <c:pt idx="1915">
                  <c:v>2017-05-04</c:v>
                </c:pt>
                <c:pt idx="1916">
                  <c:v>2017-05-05</c:v>
                </c:pt>
                <c:pt idx="1917">
                  <c:v>2017-05-08</c:v>
                </c:pt>
                <c:pt idx="1918">
                  <c:v>2017-05-09</c:v>
                </c:pt>
                <c:pt idx="1919">
                  <c:v>2017-05-10</c:v>
                </c:pt>
                <c:pt idx="1920">
                  <c:v>2017-05-11</c:v>
                </c:pt>
                <c:pt idx="1921">
                  <c:v>2017-05-12</c:v>
                </c:pt>
                <c:pt idx="1922">
                  <c:v>2017-05-15</c:v>
                </c:pt>
                <c:pt idx="1923">
                  <c:v>2017-05-16</c:v>
                </c:pt>
                <c:pt idx="1924">
                  <c:v>2017-05-17</c:v>
                </c:pt>
                <c:pt idx="1925">
                  <c:v>2017-05-18</c:v>
                </c:pt>
                <c:pt idx="1926">
                  <c:v>2017-05-19</c:v>
                </c:pt>
                <c:pt idx="1927">
                  <c:v>2017-05-22</c:v>
                </c:pt>
                <c:pt idx="1928">
                  <c:v>2017-05-23</c:v>
                </c:pt>
                <c:pt idx="1929">
                  <c:v>2017-05-24</c:v>
                </c:pt>
                <c:pt idx="1930">
                  <c:v>2017-05-25</c:v>
                </c:pt>
                <c:pt idx="1931">
                  <c:v>2017-05-26</c:v>
                </c:pt>
                <c:pt idx="1932">
                  <c:v>2017-05-30</c:v>
                </c:pt>
                <c:pt idx="1933">
                  <c:v>2017-05-31</c:v>
                </c:pt>
                <c:pt idx="1934">
                  <c:v>2017-06-01</c:v>
                </c:pt>
                <c:pt idx="1935">
                  <c:v>2017-06-02</c:v>
                </c:pt>
                <c:pt idx="1936">
                  <c:v>2017-06-05</c:v>
                </c:pt>
                <c:pt idx="1937">
                  <c:v>2017-06-06</c:v>
                </c:pt>
                <c:pt idx="1938">
                  <c:v>2017-06-07</c:v>
                </c:pt>
                <c:pt idx="1939">
                  <c:v>2017-06-08</c:v>
                </c:pt>
                <c:pt idx="1940">
                  <c:v>2017-06-09</c:v>
                </c:pt>
                <c:pt idx="1941">
                  <c:v>2017-06-12</c:v>
                </c:pt>
                <c:pt idx="1942">
                  <c:v>2017-06-13</c:v>
                </c:pt>
                <c:pt idx="1943">
                  <c:v>2017-06-14</c:v>
                </c:pt>
                <c:pt idx="1944">
                  <c:v>2017-06-15</c:v>
                </c:pt>
                <c:pt idx="1945">
                  <c:v>2017-06-16</c:v>
                </c:pt>
                <c:pt idx="1946">
                  <c:v>2017-06-19</c:v>
                </c:pt>
                <c:pt idx="1947">
                  <c:v>2017-06-20</c:v>
                </c:pt>
                <c:pt idx="1948">
                  <c:v>2017-06-21</c:v>
                </c:pt>
              </c:strCache>
            </c:strRef>
          </c:cat>
          <c:val>
            <c:numRef>
              <c:f>'Time Series Query'!$Q$5:$Q$1953</c:f>
              <c:numCache>
                <c:formatCode>General</c:formatCode>
                <c:ptCount val="1949"/>
                <c:pt idx="0">
                  <c:v>147.88647221756884</c:v>
                </c:pt>
                <c:pt idx="1">
                  <c:v>142.82016995898235</c:v>
                </c:pt>
                <c:pt idx="2">
                  <c:v>140.79497060576486</c:v>
                </c:pt>
                <c:pt idx="3">
                  <c:v>141.40473415050675</c:v>
                </c:pt>
                <c:pt idx="4">
                  <c:v>140.38009560888321</c:v>
                </c:pt>
                <c:pt idx="5">
                  <c:v>140.33250549198038</c:v>
                </c:pt>
                <c:pt idx="6">
                  <c:v>138.06317899244425</c:v>
                </c:pt>
                <c:pt idx="7">
                  <c:v>135.80654839461545</c:v>
                </c:pt>
                <c:pt idx="8">
                  <c:v>137.12250199388038</c:v>
                </c:pt>
                <c:pt idx="9">
                  <c:v>135.79976126621159</c:v>
                </c:pt>
                <c:pt idx="10">
                  <c:v>119.42267797008228</c:v>
                </c:pt>
                <c:pt idx="11">
                  <c:v>119.07089203641834</c:v>
                </c:pt>
                <c:pt idx="12">
                  <c:v>117.72323660446244</c:v>
                </c:pt>
                <c:pt idx="13">
                  <c:v>118.57545762320956</c:v>
                </c:pt>
                <c:pt idx="14">
                  <c:v>119.73503876778754</c:v>
                </c:pt>
                <c:pt idx="15">
                  <c:v>114.79486276132012</c:v>
                </c:pt>
                <c:pt idx="16">
                  <c:v>114.7939961656573</c:v>
                </c:pt>
                <c:pt idx="17">
                  <c:v>114.78476684099685</c:v>
                </c:pt>
                <c:pt idx="18">
                  <c:v>115.0780260711735</c:v>
                </c:pt>
                <c:pt idx="19">
                  <c:v>115.1526501285244</c:v>
                </c:pt>
                <c:pt idx="20">
                  <c:v>115.36777669291736</c:v>
                </c:pt>
                <c:pt idx="21">
                  <c:v>115.36236226000858</c:v>
                </c:pt>
                <c:pt idx="22">
                  <c:v>115.25193391492019</c:v>
                </c:pt>
                <c:pt idx="23">
                  <c:v>113.98543138653874</c:v>
                </c:pt>
                <c:pt idx="24">
                  <c:v>111.76963124416643</c:v>
                </c:pt>
                <c:pt idx="25">
                  <c:v>110.22780390928332</c:v>
                </c:pt>
                <c:pt idx="26">
                  <c:v>109.20675653961732</c:v>
                </c:pt>
                <c:pt idx="27">
                  <c:v>108.45484086706978</c:v>
                </c:pt>
                <c:pt idx="28">
                  <c:v>102.37652881120928</c:v>
                </c:pt>
                <c:pt idx="29">
                  <c:v>105.31393590061677</c:v>
                </c:pt>
                <c:pt idx="30">
                  <c:v>104.6179523024811</c:v>
                </c:pt>
                <c:pt idx="31">
                  <c:v>106.38286338414666</c:v>
                </c:pt>
                <c:pt idx="32">
                  <c:v>104.72664674577597</c:v>
                </c:pt>
                <c:pt idx="33">
                  <c:v>104.5083281641252</c:v>
                </c:pt>
                <c:pt idx="34">
                  <c:v>97.796080439397954</c:v>
                </c:pt>
                <c:pt idx="35">
                  <c:v>97.324833130562624</c:v>
                </c:pt>
                <c:pt idx="36">
                  <c:v>97.65598169175162</c:v>
                </c:pt>
                <c:pt idx="37">
                  <c:v>97.192289968299775</c:v>
                </c:pt>
                <c:pt idx="38">
                  <c:v>97.255998221795835</c:v>
                </c:pt>
                <c:pt idx="39">
                  <c:v>98.399177122112661</c:v>
                </c:pt>
                <c:pt idx="40">
                  <c:v>95.15921618503522</c:v>
                </c:pt>
                <c:pt idx="41">
                  <c:v>93.30368938014665</c:v>
                </c:pt>
                <c:pt idx="42">
                  <c:v>93.425298139564774</c:v>
                </c:pt>
                <c:pt idx="43">
                  <c:v>91.030994043529304</c:v>
                </c:pt>
                <c:pt idx="44">
                  <c:v>91.669918738154792</c:v>
                </c:pt>
                <c:pt idx="45">
                  <c:v>89.685598217107739</c:v>
                </c:pt>
                <c:pt idx="46">
                  <c:v>87.402795286496186</c:v>
                </c:pt>
                <c:pt idx="47">
                  <c:v>87.131918087618772</c:v>
                </c:pt>
                <c:pt idx="48">
                  <c:v>87.508308857976786</c:v>
                </c:pt>
                <c:pt idx="49">
                  <c:v>84.865437352323639</c:v>
                </c:pt>
                <c:pt idx="50">
                  <c:v>84.73579046321241</c:v>
                </c:pt>
                <c:pt idx="51">
                  <c:v>85.040756088279196</c:v>
                </c:pt>
                <c:pt idx="52">
                  <c:v>85.835699219878052</c:v>
                </c:pt>
                <c:pt idx="53">
                  <c:v>87.729145197109958</c:v>
                </c:pt>
                <c:pt idx="54">
                  <c:v>88.541727045240876</c:v>
                </c:pt>
                <c:pt idx="55">
                  <c:v>87.675712673483901</c:v>
                </c:pt>
                <c:pt idx="56">
                  <c:v>87.574167316942791</c:v>
                </c:pt>
                <c:pt idx="57">
                  <c:v>87.622045479099143</c:v>
                </c:pt>
                <c:pt idx="58">
                  <c:v>87.707453678530584</c:v>
                </c:pt>
                <c:pt idx="59">
                  <c:v>88.76152761619106</c:v>
                </c:pt>
                <c:pt idx="60">
                  <c:v>88.760695798436657</c:v>
                </c:pt>
                <c:pt idx="61">
                  <c:v>88.359727583020231</c:v>
                </c:pt>
                <c:pt idx="62">
                  <c:v>88.324828697479475</c:v>
                </c:pt>
                <c:pt idx="63">
                  <c:v>89.17554210794863</c:v>
                </c:pt>
                <c:pt idx="64">
                  <c:v>89.614709874552162</c:v>
                </c:pt>
                <c:pt idx="65">
                  <c:v>89.652549223956086</c:v>
                </c:pt>
                <c:pt idx="66">
                  <c:v>91.087203306913821</c:v>
                </c:pt>
                <c:pt idx="67">
                  <c:v>91.55862860462058</c:v>
                </c:pt>
                <c:pt idx="68">
                  <c:v>89.01297343498868</c:v>
                </c:pt>
                <c:pt idx="69">
                  <c:v>89.446161811875839</c:v>
                </c:pt>
                <c:pt idx="70">
                  <c:v>88.603486647725305</c:v>
                </c:pt>
                <c:pt idx="71">
                  <c:v>88.399557679692549</c:v>
                </c:pt>
                <c:pt idx="72">
                  <c:v>88.745965248808005</c:v>
                </c:pt>
                <c:pt idx="73">
                  <c:v>88.570424593152481</c:v>
                </c:pt>
                <c:pt idx="74">
                  <c:v>87.352684958803607</c:v>
                </c:pt>
                <c:pt idx="75">
                  <c:v>90.837344808223406</c:v>
                </c:pt>
                <c:pt idx="76">
                  <c:v>91.751915265005053</c:v>
                </c:pt>
                <c:pt idx="77">
                  <c:v>96.64465279696276</c:v>
                </c:pt>
                <c:pt idx="78">
                  <c:v>96.796369665690094</c:v>
                </c:pt>
                <c:pt idx="79">
                  <c:v>96.425568899030594</c:v>
                </c:pt>
                <c:pt idx="80">
                  <c:v>96.146149125347407</c:v>
                </c:pt>
                <c:pt idx="81">
                  <c:v>96.536053347376367</c:v>
                </c:pt>
                <c:pt idx="82">
                  <c:v>96.988230322408668</c:v>
                </c:pt>
                <c:pt idx="83">
                  <c:v>93.740757229860748</c:v>
                </c:pt>
                <c:pt idx="84">
                  <c:v>93.928582144372825</c:v>
                </c:pt>
                <c:pt idx="85">
                  <c:v>94.108752663194068</c:v>
                </c:pt>
                <c:pt idx="86">
                  <c:v>96.405403685687901</c:v>
                </c:pt>
                <c:pt idx="87">
                  <c:v>95.981718377841958</c:v>
                </c:pt>
                <c:pt idx="88">
                  <c:v>95.975436133304612</c:v>
                </c:pt>
                <c:pt idx="89">
                  <c:v>92.502510817369696</c:v>
                </c:pt>
                <c:pt idx="90">
                  <c:v>92.240746403071199</c:v>
                </c:pt>
                <c:pt idx="91">
                  <c:v>91.476598818411645</c:v>
                </c:pt>
                <c:pt idx="92">
                  <c:v>90.578183638459748</c:v>
                </c:pt>
                <c:pt idx="93">
                  <c:v>90.331075020449319</c:v>
                </c:pt>
                <c:pt idx="94">
                  <c:v>91.044824818347919</c:v>
                </c:pt>
                <c:pt idx="95">
                  <c:v>90.931717648910634</c:v>
                </c:pt>
                <c:pt idx="96">
                  <c:v>90.728717134155616</c:v>
                </c:pt>
                <c:pt idx="97">
                  <c:v>90.974868135073606</c:v>
                </c:pt>
                <c:pt idx="98">
                  <c:v>90.630579812977004</c:v>
                </c:pt>
                <c:pt idx="99">
                  <c:v>89.735604814628715</c:v>
                </c:pt>
                <c:pt idx="100">
                  <c:v>88.362640429704484</c:v>
                </c:pt>
                <c:pt idx="101">
                  <c:v>86.494561561700493</c:v>
                </c:pt>
                <c:pt idx="102">
                  <c:v>85.630785882754353</c:v>
                </c:pt>
                <c:pt idx="103">
                  <c:v>84.970907884607499</c:v>
                </c:pt>
                <c:pt idx="104">
                  <c:v>84.442436089619719</c:v>
                </c:pt>
                <c:pt idx="105">
                  <c:v>84.294974867591648</c:v>
                </c:pt>
                <c:pt idx="106">
                  <c:v>84.424155733253656</c:v>
                </c:pt>
                <c:pt idx="107">
                  <c:v>84.870442132744813</c:v>
                </c:pt>
                <c:pt idx="108">
                  <c:v>84.874098568304376</c:v>
                </c:pt>
                <c:pt idx="109">
                  <c:v>85.56322805325172</c:v>
                </c:pt>
                <c:pt idx="110">
                  <c:v>85.612848757206535</c:v>
                </c:pt>
                <c:pt idx="111">
                  <c:v>85.426202555619724</c:v>
                </c:pt>
                <c:pt idx="112">
                  <c:v>83.714844792224611</c:v>
                </c:pt>
                <c:pt idx="113">
                  <c:v>81.836044965425941</c:v>
                </c:pt>
                <c:pt idx="114">
                  <c:v>81.3469468720523</c:v>
                </c:pt>
                <c:pt idx="115">
                  <c:v>81.897350832666703</c:v>
                </c:pt>
                <c:pt idx="116">
                  <c:v>83.217097868457273</c:v>
                </c:pt>
                <c:pt idx="117">
                  <c:v>82.964858595288561</c:v>
                </c:pt>
                <c:pt idx="118">
                  <c:v>82.947989632502257</c:v>
                </c:pt>
                <c:pt idx="119">
                  <c:v>82.501410838148203</c:v>
                </c:pt>
                <c:pt idx="120">
                  <c:v>82.431465004414306</c:v>
                </c:pt>
                <c:pt idx="121">
                  <c:v>82.384833663316016</c:v>
                </c:pt>
                <c:pt idx="122">
                  <c:v>83.590537759774733</c:v>
                </c:pt>
                <c:pt idx="123">
                  <c:v>81.810515945146363</c:v>
                </c:pt>
                <c:pt idx="124">
                  <c:v>80.917470235069558</c:v>
                </c:pt>
                <c:pt idx="125">
                  <c:v>80.209057204944656</c:v>
                </c:pt>
                <c:pt idx="126">
                  <c:v>78.947913080966543</c:v>
                </c:pt>
                <c:pt idx="127">
                  <c:v>78.707493107168332</c:v>
                </c:pt>
                <c:pt idx="128">
                  <c:v>78.162876722018453</c:v>
                </c:pt>
                <c:pt idx="129">
                  <c:v>78.119356358786604</c:v>
                </c:pt>
                <c:pt idx="130">
                  <c:v>77.858622689978404</c:v>
                </c:pt>
                <c:pt idx="131">
                  <c:v>77.757971142523203</c:v>
                </c:pt>
                <c:pt idx="132">
                  <c:v>77.498824861843417</c:v>
                </c:pt>
                <c:pt idx="133">
                  <c:v>76.133432261214438</c:v>
                </c:pt>
                <c:pt idx="134">
                  <c:v>76.03591149828604</c:v>
                </c:pt>
                <c:pt idx="135">
                  <c:v>71.50276006794131</c:v>
                </c:pt>
                <c:pt idx="136">
                  <c:v>70.674677335044862</c:v>
                </c:pt>
                <c:pt idx="137">
                  <c:v>64.049699086615263</c:v>
                </c:pt>
                <c:pt idx="138">
                  <c:v>62.311521191669662</c:v>
                </c:pt>
                <c:pt idx="139">
                  <c:v>62.260698364520273</c:v>
                </c:pt>
                <c:pt idx="140">
                  <c:v>66.197472731520733</c:v>
                </c:pt>
                <c:pt idx="141">
                  <c:v>66.664574286863882</c:v>
                </c:pt>
                <c:pt idx="142">
                  <c:v>67.055193516524241</c:v>
                </c:pt>
                <c:pt idx="143">
                  <c:v>66.733364446341852</c:v>
                </c:pt>
                <c:pt idx="144">
                  <c:v>66.604133777139779</c:v>
                </c:pt>
                <c:pt idx="145">
                  <c:v>66.455185365912712</c:v>
                </c:pt>
                <c:pt idx="146">
                  <c:v>64.271131005933071</c:v>
                </c:pt>
                <c:pt idx="147">
                  <c:v>68.244035901981391</c:v>
                </c:pt>
                <c:pt idx="148">
                  <c:v>68.474848039366094</c:v>
                </c:pt>
                <c:pt idx="149">
                  <c:v>71.925794086178044</c:v>
                </c:pt>
                <c:pt idx="150">
                  <c:v>72.004137763230659</c:v>
                </c:pt>
                <c:pt idx="151">
                  <c:v>70.076160458714469</c:v>
                </c:pt>
                <c:pt idx="152">
                  <c:v>71.502332501284627</c:v>
                </c:pt>
                <c:pt idx="153">
                  <c:v>71.450424522922219</c:v>
                </c:pt>
                <c:pt idx="154">
                  <c:v>71.161218757500961</c:v>
                </c:pt>
                <c:pt idx="155">
                  <c:v>70.9049111936434</c:v>
                </c:pt>
                <c:pt idx="156">
                  <c:v>71.566256926141008</c:v>
                </c:pt>
                <c:pt idx="157">
                  <c:v>71.745626756071076</c:v>
                </c:pt>
                <c:pt idx="158">
                  <c:v>71.733419221783151</c:v>
                </c:pt>
                <c:pt idx="159">
                  <c:v>71.97363844722274</c:v>
                </c:pt>
                <c:pt idx="160">
                  <c:v>72.497165308585167</c:v>
                </c:pt>
                <c:pt idx="161">
                  <c:v>72.56577314949179</c:v>
                </c:pt>
                <c:pt idx="162">
                  <c:v>72.538470872141772</c:v>
                </c:pt>
                <c:pt idx="163">
                  <c:v>73.785506747039847</c:v>
                </c:pt>
                <c:pt idx="164">
                  <c:v>74.517036766391726</c:v>
                </c:pt>
                <c:pt idx="165">
                  <c:v>74.907840308269201</c:v>
                </c:pt>
                <c:pt idx="166">
                  <c:v>74.918325455463972</c:v>
                </c:pt>
                <c:pt idx="167">
                  <c:v>73.939667801096661</c:v>
                </c:pt>
                <c:pt idx="168">
                  <c:v>74.097503722734004</c:v>
                </c:pt>
                <c:pt idx="169">
                  <c:v>73.855862151406853</c:v>
                </c:pt>
                <c:pt idx="170">
                  <c:v>77.010123348019562</c:v>
                </c:pt>
                <c:pt idx="171">
                  <c:v>76.892649053411475</c:v>
                </c:pt>
                <c:pt idx="172">
                  <c:v>77.719996665531411</c:v>
                </c:pt>
                <c:pt idx="173">
                  <c:v>77.152470432893466</c:v>
                </c:pt>
                <c:pt idx="174">
                  <c:v>77.032629086973969</c:v>
                </c:pt>
                <c:pt idx="175">
                  <c:v>75.723600809241674</c:v>
                </c:pt>
                <c:pt idx="176">
                  <c:v>76.072246236935143</c:v>
                </c:pt>
                <c:pt idx="177">
                  <c:v>75.928479794441643</c:v>
                </c:pt>
                <c:pt idx="178">
                  <c:v>76.482238512272971</c:v>
                </c:pt>
                <c:pt idx="179">
                  <c:v>75.266447674991383</c:v>
                </c:pt>
                <c:pt idx="180">
                  <c:v>76.332795631847077</c:v>
                </c:pt>
                <c:pt idx="181">
                  <c:v>76.003347998011449</c:v>
                </c:pt>
                <c:pt idx="182">
                  <c:v>76.552444316449652</c:v>
                </c:pt>
                <c:pt idx="183">
                  <c:v>76.815842585895453</c:v>
                </c:pt>
                <c:pt idx="184">
                  <c:v>77.050969938391262</c:v>
                </c:pt>
                <c:pt idx="185">
                  <c:v>79.597276963983219</c:v>
                </c:pt>
                <c:pt idx="186">
                  <c:v>79.632684861554921</c:v>
                </c:pt>
                <c:pt idx="187">
                  <c:v>79.081983960738626</c:v>
                </c:pt>
                <c:pt idx="188">
                  <c:v>79.201925080077956</c:v>
                </c:pt>
                <c:pt idx="189">
                  <c:v>78.982292816984383</c:v>
                </c:pt>
                <c:pt idx="190">
                  <c:v>84.452600379344815</c:v>
                </c:pt>
                <c:pt idx="191">
                  <c:v>84.408433266350883</c:v>
                </c:pt>
                <c:pt idx="192">
                  <c:v>84.464319616042431</c:v>
                </c:pt>
                <c:pt idx="193">
                  <c:v>84.463966875376144</c:v>
                </c:pt>
                <c:pt idx="194">
                  <c:v>87.749961706858187</c:v>
                </c:pt>
                <c:pt idx="195">
                  <c:v>89.233464077835976</c:v>
                </c:pt>
                <c:pt idx="196">
                  <c:v>88.940929291541721</c:v>
                </c:pt>
                <c:pt idx="197">
                  <c:v>89.159919218340931</c:v>
                </c:pt>
                <c:pt idx="198">
                  <c:v>89.074455440532702</c:v>
                </c:pt>
                <c:pt idx="199">
                  <c:v>90.623539794694551</c:v>
                </c:pt>
                <c:pt idx="200">
                  <c:v>86.842765942177081</c:v>
                </c:pt>
                <c:pt idx="201">
                  <c:v>85.603191984252291</c:v>
                </c:pt>
                <c:pt idx="202">
                  <c:v>86.343953415817523</c:v>
                </c:pt>
                <c:pt idx="203">
                  <c:v>86.587083708106675</c:v>
                </c:pt>
                <c:pt idx="204">
                  <c:v>88.034629946249808</c:v>
                </c:pt>
                <c:pt idx="205">
                  <c:v>88.168882081166061</c:v>
                </c:pt>
                <c:pt idx="206">
                  <c:v>89.18316638368448</c:v>
                </c:pt>
                <c:pt idx="207">
                  <c:v>84.898464507906297</c:v>
                </c:pt>
                <c:pt idx="208">
                  <c:v>84.855971992166502</c:v>
                </c:pt>
                <c:pt idx="209">
                  <c:v>82.823917462227683</c:v>
                </c:pt>
                <c:pt idx="210">
                  <c:v>82.867833413349985</c:v>
                </c:pt>
                <c:pt idx="211">
                  <c:v>84.01723833999479</c:v>
                </c:pt>
                <c:pt idx="212">
                  <c:v>84.387930596144756</c:v>
                </c:pt>
                <c:pt idx="213">
                  <c:v>84.518780939727634</c:v>
                </c:pt>
                <c:pt idx="214">
                  <c:v>83.606768183911868</c:v>
                </c:pt>
                <c:pt idx="215">
                  <c:v>83.630169854485914</c:v>
                </c:pt>
                <c:pt idx="216">
                  <c:v>83.757552513188287</c:v>
                </c:pt>
                <c:pt idx="217">
                  <c:v>83.394859992904159</c:v>
                </c:pt>
                <c:pt idx="218">
                  <c:v>84.694152795147218</c:v>
                </c:pt>
                <c:pt idx="219">
                  <c:v>84.485153892699202</c:v>
                </c:pt>
                <c:pt idx="220">
                  <c:v>84.970812724744874</c:v>
                </c:pt>
                <c:pt idx="221">
                  <c:v>84.6453254091373</c:v>
                </c:pt>
                <c:pt idx="222">
                  <c:v>85.344683234139168</c:v>
                </c:pt>
                <c:pt idx="223">
                  <c:v>84.481387140739031</c:v>
                </c:pt>
                <c:pt idx="224">
                  <c:v>84.118818861198761</c:v>
                </c:pt>
                <c:pt idx="225">
                  <c:v>83.975921200586939</c:v>
                </c:pt>
                <c:pt idx="226">
                  <c:v>83.9228027813284</c:v>
                </c:pt>
                <c:pt idx="227">
                  <c:v>83.443778900301112</c:v>
                </c:pt>
                <c:pt idx="228">
                  <c:v>83.066053226752331</c:v>
                </c:pt>
                <c:pt idx="229">
                  <c:v>83.522528841220861</c:v>
                </c:pt>
                <c:pt idx="230">
                  <c:v>83.290812388179802</c:v>
                </c:pt>
                <c:pt idx="231">
                  <c:v>83.087538045151035</c:v>
                </c:pt>
                <c:pt idx="232">
                  <c:v>83.271071131763136</c:v>
                </c:pt>
                <c:pt idx="233">
                  <c:v>83.293830318144558</c:v>
                </c:pt>
                <c:pt idx="234">
                  <c:v>83.860540651158573</c:v>
                </c:pt>
                <c:pt idx="235">
                  <c:v>83.91882712591277</c:v>
                </c:pt>
                <c:pt idx="236">
                  <c:v>82.529924836681062</c:v>
                </c:pt>
                <c:pt idx="237">
                  <c:v>84.233530894452812</c:v>
                </c:pt>
                <c:pt idx="238">
                  <c:v>86.750969327430468</c:v>
                </c:pt>
                <c:pt idx="239">
                  <c:v>87.430198701348374</c:v>
                </c:pt>
                <c:pt idx="240">
                  <c:v>87.808782598164186</c:v>
                </c:pt>
                <c:pt idx="241">
                  <c:v>90.402434554130167</c:v>
                </c:pt>
                <c:pt idx="242">
                  <c:v>89.69094533642506</c:v>
                </c:pt>
                <c:pt idx="243">
                  <c:v>92.87230738023689</c:v>
                </c:pt>
                <c:pt idx="244">
                  <c:v>95.935773123275169</c:v>
                </c:pt>
                <c:pt idx="245">
                  <c:v>93.344005417042666</c:v>
                </c:pt>
                <c:pt idx="246">
                  <c:v>93.876800066526485</c:v>
                </c:pt>
                <c:pt idx="247">
                  <c:v>94.006792540379692</c:v>
                </c:pt>
                <c:pt idx="248">
                  <c:v>94.203009206213622</c:v>
                </c:pt>
                <c:pt idx="249">
                  <c:v>100.5098838610335</c:v>
                </c:pt>
                <c:pt idx="250">
                  <c:v>99.116848449442045</c:v>
                </c:pt>
                <c:pt idx="251">
                  <c:v>102.2678834846844</c:v>
                </c:pt>
                <c:pt idx="252">
                  <c:v>105.1909157236047</c:v>
                </c:pt>
                <c:pt idx="253">
                  <c:v>106.30925997497955</c:v>
                </c:pt>
                <c:pt idx="254">
                  <c:v>105.60280901423431</c:v>
                </c:pt>
                <c:pt idx="255">
                  <c:v>106.06963859677117</c:v>
                </c:pt>
                <c:pt idx="256">
                  <c:v>106.44663102864267</c:v>
                </c:pt>
                <c:pt idx="257">
                  <c:v>109.05617561859511</c:v>
                </c:pt>
                <c:pt idx="258">
                  <c:v>109.47727009955057</c:v>
                </c:pt>
                <c:pt idx="259">
                  <c:v>109.90778745100826</c:v>
                </c:pt>
                <c:pt idx="260">
                  <c:v>110.36641678177874</c:v>
                </c:pt>
                <c:pt idx="261">
                  <c:v>111.71271128888061</c:v>
                </c:pt>
                <c:pt idx="262">
                  <c:v>111.19373488261704</c:v>
                </c:pt>
                <c:pt idx="263">
                  <c:v>111.21832061060186</c:v>
                </c:pt>
                <c:pt idx="264">
                  <c:v>110.81059608116939</c:v>
                </c:pt>
                <c:pt idx="265">
                  <c:v>113.20691177330433</c:v>
                </c:pt>
                <c:pt idx="266">
                  <c:v>111.61007483017065</c:v>
                </c:pt>
                <c:pt idx="267">
                  <c:v>111.72791627861412</c:v>
                </c:pt>
                <c:pt idx="268">
                  <c:v>112.69515222311574</c:v>
                </c:pt>
                <c:pt idx="269">
                  <c:v>114.0230484045041</c:v>
                </c:pt>
                <c:pt idx="270">
                  <c:v>114.09944026454855</c:v>
                </c:pt>
                <c:pt idx="271">
                  <c:v>113.95157881943778</c:v>
                </c:pt>
                <c:pt idx="272">
                  <c:v>113.10905257109447</c:v>
                </c:pt>
                <c:pt idx="273">
                  <c:v>113.06380599339087</c:v>
                </c:pt>
                <c:pt idx="274">
                  <c:v>113.46336530583694</c:v>
                </c:pt>
                <c:pt idx="275">
                  <c:v>113.46958914120438</c:v>
                </c:pt>
                <c:pt idx="276">
                  <c:v>113.89520518525703</c:v>
                </c:pt>
                <c:pt idx="277">
                  <c:v>113.70518271231414</c:v>
                </c:pt>
                <c:pt idx="278">
                  <c:v>112.51207672171005</c:v>
                </c:pt>
                <c:pt idx="279">
                  <c:v>113.19645907610875</c:v>
                </c:pt>
                <c:pt idx="280">
                  <c:v>112.44928271104425</c:v>
                </c:pt>
                <c:pt idx="281">
                  <c:v>112.56681678767147</c:v>
                </c:pt>
                <c:pt idx="282">
                  <c:v>113.50114372602782</c:v>
                </c:pt>
                <c:pt idx="283">
                  <c:v>114.43217158834582</c:v>
                </c:pt>
                <c:pt idx="284">
                  <c:v>114.09527034507576</c:v>
                </c:pt>
                <c:pt idx="285">
                  <c:v>114.09872315542835</c:v>
                </c:pt>
                <c:pt idx="286">
                  <c:v>114.43687263796589</c:v>
                </c:pt>
                <c:pt idx="287">
                  <c:v>114.25182384916459</c:v>
                </c:pt>
                <c:pt idx="288">
                  <c:v>114.88073189248571</c:v>
                </c:pt>
                <c:pt idx="289">
                  <c:v>115.14584344369125</c:v>
                </c:pt>
                <c:pt idx="290">
                  <c:v>114.32809236117063</c:v>
                </c:pt>
                <c:pt idx="291">
                  <c:v>114.58609046992537</c:v>
                </c:pt>
                <c:pt idx="292">
                  <c:v>114.12564546684017</c:v>
                </c:pt>
                <c:pt idx="293">
                  <c:v>114.43530441029014</c:v>
                </c:pt>
                <c:pt idx="294">
                  <c:v>114.14503568413086</c:v>
                </c:pt>
                <c:pt idx="295">
                  <c:v>114.17654304712093</c:v>
                </c:pt>
                <c:pt idx="296">
                  <c:v>115.2294172323513</c:v>
                </c:pt>
                <c:pt idx="297">
                  <c:v>114.55325295909158</c:v>
                </c:pt>
                <c:pt idx="298">
                  <c:v>113.08399808573037</c:v>
                </c:pt>
                <c:pt idx="299">
                  <c:v>114.08501788859873</c:v>
                </c:pt>
                <c:pt idx="300">
                  <c:v>112.85483854561156</c:v>
                </c:pt>
                <c:pt idx="301">
                  <c:v>113.93920445657008</c:v>
                </c:pt>
                <c:pt idx="302">
                  <c:v>116.37168251351507</c:v>
                </c:pt>
                <c:pt idx="303">
                  <c:v>112.69336396698439</c:v>
                </c:pt>
                <c:pt idx="304">
                  <c:v>110.59629344036708</c:v>
                </c:pt>
                <c:pt idx="305">
                  <c:v>110.72398972990203</c:v>
                </c:pt>
                <c:pt idx="306">
                  <c:v>109.81536544470605</c:v>
                </c:pt>
                <c:pt idx="307">
                  <c:v>110.18592144571373</c:v>
                </c:pt>
                <c:pt idx="308">
                  <c:v>109.46738967935391</c:v>
                </c:pt>
                <c:pt idx="309">
                  <c:v>109.06682015970492</c:v>
                </c:pt>
                <c:pt idx="310">
                  <c:v>106.03587137925041</c:v>
                </c:pt>
                <c:pt idx="311">
                  <c:v>102.59826988041476</c:v>
                </c:pt>
                <c:pt idx="312">
                  <c:v>100.49160834785609</c:v>
                </c:pt>
                <c:pt idx="313">
                  <c:v>104.27457597663947</c:v>
                </c:pt>
                <c:pt idx="314">
                  <c:v>102.73076420275184</c:v>
                </c:pt>
                <c:pt idx="315">
                  <c:v>100.43779083203094</c:v>
                </c:pt>
                <c:pt idx="316">
                  <c:v>102.37533608710454</c:v>
                </c:pt>
                <c:pt idx="317">
                  <c:v>107.83868190461587</c:v>
                </c:pt>
                <c:pt idx="318">
                  <c:v>107.98904272895606</c:v>
                </c:pt>
                <c:pt idx="319">
                  <c:v>106.32002416840807</c:v>
                </c:pt>
                <c:pt idx="320">
                  <c:v>106.12104129427154</c:v>
                </c:pt>
                <c:pt idx="321">
                  <c:v>105.45904464981525</c:v>
                </c:pt>
                <c:pt idx="322">
                  <c:v>110.7150082822284</c:v>
                </c:pt>
                <c:pt idx="323">
                  <c:v>111.94895336533803</c:v>
                </c:pt>
                <c:pt idx="324">
                  <c:v>110.8137893102619</c:v>
                </c:pt>
                <c:pt idx="325">
                  <c:v>114.91037593619046</c:v>
                </c:pt>
                <c:pt idx="326">
                  <c:v>114.67072803728296</c:v>
                </c:pt>
                <c:pt idx="327">
                  <c:v>115.05968314386259</c:v>
                </c:pt>
                <c:pt idx="328">
                  <c:v>114.53967849451958</c:v>
                </c:pt>
                <c:pt idx="329">
                  <c:v>112.64408948779835</c:v>
                </c:pt>
                <c:pt idx="330">
                  <c:v>112.1914541224283</c:v>
                </c:pt>
                <c:pt idx="331">
                  <c:v>113.54464235552044</c:v>
                </c:pt>
                <c:pt idx="332">
                  <c:v>118.80377871631993</c:v>
                </c:pt>
                <c:pt idx="333">
                  <c:v>118.79494466956749</c:v>
                </c:pt>
                <c:pt idx="334">
                  <c:v>119.65672456643539</c:v>
                </c:pt>
                <c:pt idx="335">
                  <c:v>119.63160500529743</c:v>
                </c:pt>
                <c:pt idx="336">
                  <c:v>118.34759552496898</c:v>
                </c:pt>
                <c:pt idx="337">
                  <c:v>120.33089350515796</c:v>
                </c:pt>
                <c:pt idx="338">
                  <c:v>121.02120333383877</c:v>
                </c:pt>
                <c:pt idx="339">
                  <c:v>122.95045934087707</c:v>
                </c:pt>
                <c:pt idx="340">
                  <c:v>122.97687990826567</c:v>
                </c:pt>
                <c:pt idx="341">
                  <c:v>123.2422127342808</c:v>
                </c:pt>
                <c:pt idx="342">
                  <c:v>122.26078420797396</c:v>
                </c:pt>
                <c:pt idx="343">
                  <c:v>121.70265301596459</c:v>
                </c:pt>
                <c:pt idx="344">
                  <c:v>121.37554702444446</c:v>
                </c:pt>
                <c:pt idx="345">
                  <c:v>121.52602450881713</c:v>
                </c:pt>
                <c:pt idx="346">
                  <c:v>121.71718927537798</c:v>
                </c:pt>
                <c:pt idx="347">
                  <c:v>122.99865654874674</c:v>
                </c:pt>
                <c:pt idx="348">
                  <c:v>123.10369191641948</c:v>
                </c:pt>
                <c:pt idx="349">
                  <c:v>122.47861296268032</c:v>
                </c:pt>
                <c:pt idx="350">
                  <c:v>122.8187642583098</c:v>
                </c:pt>
                <c:pt idx="351">
                  <c:v>122.70068245843801</c:v>
                </c:pt>
                <c:pt idx="352">
                  <c:v>122.98352103758354</c:v>
                </c:pt>
                <c:pt idx="353">
                  <c:v>123.10097991833197</c:v>
                </c:pt>
                <c:pt idx="354">
                  <c:v>122.4663589653009</c:v>
                </c:pt>
                <c:pt idx="355">
                  <c:v>122.68606972745518</c:v>
                </c:pt>
                <c:pt idx="356">
                  <c:v>121.1310458108034</c:v>
                </c:pt>
                <c:pt idx="357">
                  <c:v>120.72818605305413</c:v>
                </c:pt>
                <c:pt idx="358">
                  <c:v>121.11708104507177</c:v>
                </c:pt>
                <c:pt idx="359">
                  <c:v>119.91492366990477</c:v>
                </c:pt>
                <c:pt idx="360">
                  <c:v>120.38501885265586</c:v>
                </c:pt>
                <c:pt idx="361">
                  <c:v>118.84550947049223</c:v>
                </c:pt>
                <c:pt idx="362">
                  <c:v>116.72862144238292</c:v>
                </c:pt>
                <c:pt idx="363">
                  <c:v>117.73707962663325</c:v>
                </c:pt>
                <c:pt idx="364">
                  <c:v>118.20127849254919</c:v>
                </c:pt>
                <c:pt idx="365">
                  <c:v>118.19237727882754</c:v>
                </c:pt>
                <c:pt idx="366">
                  <c:v>118.19031219020695</c:v>
                </c:pt>
                <c:pt idx="367">
                  <c:v>118.39138644807655</c:v>
                </c:pt>
                <c:pt idx="368">
                  <c:v>118.15772207407696</c:v>
                </c:pt>
                <c:pt idx="369">
                  <c:v>115.50827761749628</c:v>
                </c:pt>
                <c:pt idx="370">
                  <c:v>115.2329175593246</c:v>
                </c:pt>
                <c:pt idx="371">
                  <c:v>115.0468524135003</c:v>
                </c:pt>
                <c:pt idx="372">
                  <c:v>115.13550206414374</c:v>
                </c:pt>
                <c:pt idx="373">
                  <c:v>111.13856779241588</c:v>
                </c:pt>
                <c:pt idx="374">
                  <c:v>111.06059803767654</c:v>
                </c:pt>
                <c:pt idx="375">
                  <c:v>111.25092265299099</c:v>
                </c:pt>
                <c:pt idx="376">
                  <c:v>110.24822116502295</c:v>
                </c:pt>
                <c:pt idx="377">
                  <c:v>104.32215903025492</c:v>
                </c:pt>
                <c:pt idx="378">
                  <c:v>103.87894950242283</c:v>
                </c:pt>
                <c:pt idx="379">
                  <c:v>103.52806824339031</c:v>
                </c:pt>
                <c:pt idx="380">
                  <c:v>103.46253037627042</c:v>
                </c:pt>
                <c:pt idx="381">
                  <c:v>103.9191067607513</c:v>
                </c:pt>
                <c:pt idx="382">
                  <c:v>97.268411101907532</c:v>
                </c:pt>
                <c:pt idx="383">
                  <c:v>95.341275102407351</c:v>
                </c:pt>
                <c:pt idx="384">
                  <c:v>95.210246658110108</c:v>
                </c:pt>
                <c:pt idx="385">
                  <c:v>88.98145683934365</c:v>
                </c:pt>
                <c:pt idx="386">
                  <c:v>88.671210527086927</c:v>
                </c:pt>
                <c:pt idx="387">
                  <c:v>88.393983332973022</c:v>
                </c:pt>
                <c:pt idx="388">
                  <c:v>89.056673979476827</c:v>
                </c:pt>
                <c:pt idx="389">
                  <c:v>88.663525770101174</c:v>
                </c:pt>
                <c:pt idx="390">
                  <c:v>88.719052149040195</c:v>
                </c:pt>
                <c:pt idx="391">
                  <c:v>85.614914635229553</c:v>
                </c:pt>
                <c:pt idx="392">
                  <c:v>79.684074427511391</c:v>
                </c:pt>
                <c:pt idx="393">
                  <c:v>79.614364927472664</c:v>
                </c:pt>
                <c:pt idx="394">
                  <c:v>78.043876570548804</c:v>
                </c:pt>
                <c:pt idx="395">
                  <c:v>78.388008322515617</c:v>
                </c:pt>
                <c:pt idx="396">
                  <c:v>78.38109096639532</c:v>
                </c:pt>
                <c:pt idx="397">
                  <c:v>73.44915093362026</c:v>
                </c:pt>
                <c:pt idx="398">
                  <c:v>72.79294565812971</c:v>
                </c:pt>
                <c:pt idx="399">
                  <c:v>70.664143665378447</c:v>
                </c:pt>
                <c:pt idx="400">
                  <c:v>70.614334869707619</c:v>
                </c:pt>
                <c:pt idx="401">
                  <c:v>69.885817185402871</c:v>
                </c:pt>
                <c:pt idx="402">
                  <c:v>69.8796025782637</c:v>
                </c:pt>
                <c:pt idx="403">
                  <c:v>68.838148752641899</c:v>
                </c:pt>
                <c:pt idx="404">
                  <c:v>69.75317433612409</c:v>
                </c:pt>
                <c:pt idx="405">
                  <c:v>69.068911162036301</c:v>
                </c:pt>
                <c:pt idx="406">
                  <c:v>68.818561838546785</c:v>
                </c:pt>
                <c:pt idx="407">
                  <c:v>67.246319243498164</c:v>
                </c:pt>
                <c:pt idx="408">
                  <c:v>67.227880749860091</c:v>
                </c:pt>
                <c:pt idx="409">
                  <c:v>67.211449991702793</c:v>
                </c:pt>
                <c:pt idx="410">
                  <c:v>66.767971533644214</c:v>
                </c:pt>
                <c:pt idx="411">
                  <c:v>64.636305506563602</c:v>
                </c:pt>
                <c:pt idx="412">
                  <c:v>64.106955856239921</c:v>
                </c:pt>
                <c:pt idx="413">
                  <c:v>64.124522180514703</c:v>
                </c:pt>
                <c:pt idx="414">
                  <c:v>64.126717200545727</c:v>
                </c:pt>
                <c:pt idx="415">
                  <c:v>64.276116336161493</c:v>
                </c:pt>
                <c:pt idx="416">
                  <c:v>63.404765376587982</c:v>
                </c:pt>
                <c:pt idx="417">
                  <c:v>62.743891755547473</c:v>
                </c:pt>
                <c:pt idx="418">
                  <c:v>61.177119948926581</c:v>
                </c:pt>
                <c:pt idx="419">
                  <c:v>61.209978889490777</c:v>
                </c:pt>
                <c:pt idx="420">
                  <c:v>59.487781530161108</c:v>
                </c:pt>
                <c:pt idx="421">
                  <c:v>59.24468547710039</c:v>
                </c:pt>
                <c:pt idx="422">
                  <c:v>58.094973302282796</c:v>
                </c:pt>
                <c:pt idx="423">
                  <c:v>57.77418809190101</c:v>
                </c:pt>
                <c:pt idx="424">
                  <c:v>57.499549197854549</c:v>
                </c:pt>
                <c:pt idx="425">
                  <c:v>57.810861749330044</c:v>
                </c:pt>
                <c:pt idx="426">
                  <c:v>57.694315429761225</c:v>
                </c:pt>
                <c:pt idx="427">
                  <c:v>57.086324068512049</c:v>
                </c:pt>
                <c:pt idx="428">
                  <c:v>56.92570392899777</c:v>
                </c:pt>
                <c:pt idx="429">
                  <c:v>56.41649326719044</c:v>
                </c:pt>
                <c:pt idx="430">
                  <c:v>56.422008202453689</c:v>
                </c:pt>
                <c:pt idx="431">
                  <c:v>55.888081254973713</c:v>
                </c:pt>
                <c:pt idx="432">
                  <c:v>55.875618767493641</c:v>
                </c:pt>
                <c:pt idx="433">
                  <c:v>55.81814759857037</c:v>
                </c:pt>
                <c:pt idx="434">
                  <c:v>55.782918253715444</c:v>
                </c:pt>
                <c:pt idx="435">
                  <c:v>56.587653100822578</c:v>
                </c:pt>
                <c:pt idx="436">
                  <c:v>54.265857933330608</c:v>
                </c:pt>
                <c:pt idx="437">
                  <c:v>51.460860765083453</c:v>
                </c:pt>
                <c:pt idx="438">
                  <c:v>52.948102394708862</c:v>
                </c:pt>
                <c:pt idx="439">
                  <c:v>53.506324498559835</c:v>
                </c:pt>
                <c:pt idx="440">
                  <c:v>52.268861567193483</c:v>
                </c:pt>
                <c:pt idx="441">
                  <c:v>51.524610485711676</c:v>
                </c:pt>
                <c:pt idx="442">
                  <c:v>51.347763769658386</c:v>
                </c:pt>
                <c:pt idx="443">
                  <c:v>51.468787107514125</c:v>
                </c:pt>
                <c:pt idx="444">
                  <c:v>52.271661445045694</c:v>
                </c:pt>
                <c:pt idx="445">
                  <c:v>49.0798056808909</c:v>
                </c:pt>
                <c:pt idx="446">
                  <c:v>48.793384612705928</c:v>
                </c:pt>
                <c:pt idx="447">
                  <c:v>50.937613361750152</c:v>
                </c:pt>
                <c:pt idx="448">
                  <c:v>51.475067767937176</c:v>
                </c:pt>
                <c:pt idx="449">
                  <c:v>51.207020205828982</c:v>
                </c:pt>
                <c:pt idx="450">
                  <c:v>51.236579768067614</c:v>
                </c:pt>
                <c:pt idx="451">
                  <c:v>51.263768748553588</c:v>
                </c:pt>
                <c:pt idx="452">
                  <c:v>50.744934850970601</c:v>
                </c:pt>
                <c:pt idx="453">
                  <c:v>50.844313927117923</c:v>
                </c:pt>
                <c:pt idx="454">
                  <c:v>51.486667375937301</c:v>
                </c:pt>
                <c:pt idx="455">
                  <c:v>51.204400826093966</c:v>
                </c:pt>
                <c:pt idx="456">
                  <c:v>52.250386251558254</c:v>
                </c:pt>
                <c:pt idx="457">
                  <c:v>55.025554663545606</c:v>
                </c:pt>
                <c:pt idx="458">
                  <c:v>55.376219477677225</c:v>
                </c:pt>
                <c:pt idx="459">
                  <c:v>54.43585268204064</c:v>
                </c:pt>
                <c:pt idx="460">
                  <c:v>54.357242359029591</c:v>
                </c:pt>
                <c:pt idx="461">
                  <c:v>54.783300047682246</c:v>
                </c:pt>
                <c:pt idx="462">
                  <c:v>54.70741505133747</c:v>
                </c:pt>
                <c:pt idx="463">
                  <c:v>56.087724409740417</c:v>
                </c:pt>
                <c:pt idx="464">
                  <c:v>58.566210724653111</c:v>
                </c:pt>
                <c:pt idx="465">
                  <c:v>59.010940572494519</c:v>
                </c:pt>
                <c:pt idx="466">
                  <c:v>58.965783672235986</c:v>
                </c:pt>
                <c:pt idx="467">
                  <c:v>57.878497638615968</c:v>
                </c:pt>
                <c:pt idx="468">
                  <c:v>58.17096894873481</c:v>
                </c:pt>
                <c:pt idx="469">
                  <c:v>58.196647298219339</c:v>
                </c:pt>
                <c:pt idx="470">
                  <c:v>58.240795497301654</c:v>
                </c:pt>
                <c:pt idx="471">
                  <c:v>58.239262060611388</c:v>
                </c:pt>
                <c:pt idx="472">
                  <c:v>58.068540761403106</c:v>
                </c:pt>
                <c:pt idx="473">
                  <c:v>58.370248687068582</c:v>
                </c:pt>
                <c:pt idx="474">
                  <c:v>58.23209841340686</c:v>
                </c:pt>
                <c:pt idx="475">
                  <c:v>57.357841413686984</c:v>
                </c:pt>
                <c:pt idx="476">
                  <c:v>57.528169839356735</c:v>
                </c:pt>
                <c:pt idx="477">
                  <c:v>58.195311331660605</c:v>
                </c:pt>
                <c:pt idx="478">
                  <c:v>58.466590220320803</c:v>
                </c:pt>
                <c:pt idx="479">
                  <c:v>63.25416417989026</c:v>
                </c:pt>
                <c:pt idx="480">
                  <c:v>63.072932149506045</c:v>
                </c:pt>
                <c:pt idx="481">
                  <c:v>66.522923448206612</c:v>
                </c:pt>
                <c:pt idx="482">
                  <c:v>66.923654796329785</c:v>
                </c:pt>
                <c:pt idx="483">
                  <c:v>70.660514961055895</c:v>
                </c:pt>
                <c:pt idx="484">
                  <c:v>78.737565587139727</c:v>
                </c:pt>
                <c:pt idx="485">
                  <c:v>82.02027298541347</c:v>
                </c:pt>
                <c:pt idx="486">
                  <c:v>88.112173934560772</c:v>
                </c:pt>
                <c:pt idx="487">
                  <c:v>91.354576907474595</c:v>
                </c:pt>
                <c:pt idx="488">
                  <c:v>96.729544807690218</c:v>
                </c:pt>
                <c:pt idx="489">
                  <c:v>96.654672121197535</c:v>
                </c:pt>
                <c:pt idx="490">
                  <c:v>97.832714884147279</c:v>
                </c:pt>
                <c:pt idx="491">
                  <c:v>98.580765625357301</c:v>
                </c:pt>
                <c:pt idx="492">
                  <c:v>98.735413473714772</c:v>
                </c:pt>
                <c:pt idx="493">
                  <c:v>98.748829619083438</c:v>
                </c:pt>
                <c:pt idx="494">
                  <c:v>99.187591018126639</c:v>
                </c:pt>
                <c:pt idx="495">
                  <c:v>98.603669977922792</c:v>
                </c:pt>
                <c:pt idx="496">
                  <c:v>99.451742861326466</c:v>
                </c:pt>
                <c:pt idx="497">
                  <c:v>99.903309817305484</c:v>
                </c:pt>
                <c:pt idx="498">
                  <c:v>100.98145847312297</c:v>
                </c:pt>
                <c:pt idx="499">
                  <c:v>100.45070722572038</c:v>
                </c:pt>
                <c:pt idx="500">
                  <c:v>102.33900123291366</c:v>
                </c:pt>
                <c:pt idx="501">
                  <c:v>103.38225240342472</c:v>
                </c:pt>
                <c:pt idx="502">
                  <c:v>104.5851188443075</c:v>
                </c:pt>
                <c:pt idx="503">
                  <c:v>105.01794649188238</c:v>
                </c:pt>
                <c:pt idx="504">
                  <c:v>106.19585104391803</c:v>
                </c:pt>
                <c:pt idx="505">
                  <c:v>106.1901539507431</c:v>
                </c:pt>
                <c:pt idx="506">
                  <c:v>106.90781095676938</c:v>
                </c:pt>
                <c:pt idx="507">
                  <c:v>105.73992544277546</c:v>
                </c:pt>
                <c:pt idx="508">
                  <c:v>105.68752544004387</c:v>
                </c:pt>
                <c:pt idx="509">
                  <c:v>106.36129543022525</c:v>
                </c:pt>
                <c:pt idx="510">
                  <c:v>106.57054544036268</c:v>
                </c:pt>
                <c:pt idx="511">
                  <c:v>106.3998312889024</c:v>
                </c:pt>
                <c:pt idx="512">
                  <c:v>106.98157049275837</c:v>
                </c:pt>
                <c:pt idx="513">
                  <c:v>106.96248277943481</c:v>
                </c:pt>
                <c:pt idx="514">
                  <c:v>108.22509621390456</c:v>
                </c:pt>
                <c:pt idx="515">
                  <c:v>108.39778356600948</c:v>
                </c:pt>
                <c:pt idx="516">
                  <c:v>117.5479947680256</c:v>
                </c:pt>
                <c:pt idx="517">
                  <c:v>119.99979752940013</c:v>
                </c:pt>
                <c:pt idx="518">
                  <c:v>123.34283384865674</c:v>
                </c:pt>
                <c:pt idx="519">
                  <c:v>124.961455444772</c:v>
                </c:pt>
                <c:pt idx="520">
                  <c:v>127.74380680637354</c:v>
                </c:pt>
                <c:pt idx="521">
                  <c:v>127.67649466872018</c:v>
                </c:pt>
                <c:pt idx="522">
                  <c:v>128.43766155920511</c:v>
                </c:pt>
                <c:pt idx="523">
                  <c:v>127.72609633995235</c:v>
                </c:pt>
                <c:pt idx="524">
                  <c:v>127.11470508253751</c:v>
                </c:pt>
                <c:pt idx="525">
                  <c:v>128.40283656338926</c:v>
                </c:pt>
                <c:pt idx="526">
                  <c:v>129.71240691793</c:v>
                </c:pt>
                <c:pt idx="527">
                  <c:v>130.66174203311135</c:v>
                </c:pt>
                <c:pt idx="528">
                  <c:v>132.20120881520418</c:v>
                </c:pt>
                <c:pt idx="529">
                  <c:v>132.50424227003313</c:v>
                </c:pt>
                <c:pt idx="530">
                  <c:v>132.38570433150423</c:v>
                </c:pt>
                <c:pt idx="531">
                  <c:v>132.45796964269653</c:v>
                </c:pt>
                <c:pt idx="532">
                  <c:v>133.10745995819894</c:v>
                </c:pt>
                <c:pt idx="533">
                  <c:v>133.27883549348499</c:v>
                </c:pt>
                <c:pt idx="534">
                  <c:v>133.25369287224265</c:v>
                </c:pt>
                <c:pt idx="535">
                  <c:v>132.97911849966167</c:v>
                </c:pt>
                <c:pt idx="536">
                  <c:v>133.13086230070061</c:v>
                </c:pt>
                <c:pt idx="537">
                  <c:v>132.72098177223734</c:v>
                </c:pt>
                <c:pt idx="538">
                  <c:v>132.85695115571318</c:v>
                </c:pt>
                <c:pt idx="539">
                  <c:v>132.0489194734221</c:v>
                </c:pt>
                <c:pt idx="540">
                  <c:v>132.52393488369435</c:v>
                </c:pt>
                <c:pt idx="541">
                  <c:v>133.34400649191733</c:v>
                </c:pt>
                <c:pt idx="542">
                  <c:v>134.04729900786589</c:v>
                </c:pt>
                <c:pt idx="543">
                  <c:v>133.33090452113493</c:v>
                </c:pt>
                <c:pt idx="544">
                  <c:v>130.94891981657378</c:v>
                </c:pt>
                <c:pt idx="545">
                  <c:v>128.8728471619996</c:v>
                </c:pt>
                <c:pt idx="546">
                  <c:v>124.97359510902967</c:v>
                </c:pt>
                <c:pt idx="547">
                  <c:v>122.48586811510218</c:v>
                </c:pt>
                <c:pt idx="548">
                  <c:v>118.85557206807501</c:v>
                </c:pt>
                <c:pt idx="549">
                  <c:v>119.41047711316747</c:v>
                </c:pt>
                <c:pt idx="550">
                  <c:v>118.99312115326524</c:v>
                </c:pt>
                <c:pt idx="551">
                  <c:v>118.81685089544958</c:v>
                </c:pt>
                <c:pt idx="552">
                  <c:v>118.51881236841804</c:v>
                </c:pt>
                <c:pt idx="553">
                  <c:v>118.58170867424671</c:v>
                </c:pt>
                <c:pt idx="554">
                  <c:v>118.40745942067255</c:v>
                </c:pt>
                <c:pt idx="555">
                  <c:v>118.55225384370533</c:v>
                </c:pt>
                <c:pt idx="556">
                  <c:v>118.3139428805773</c:v>
                </c:pt>
                <c:pt idx="557">
                  <c:v>117.99390481646167</c:v>
                </c:pt>
                <c:pt idx="558">
                  <c:v>116.77712423626735</c:v>
                </c:pt>
                <c:pt idx="559">
                  <c:v>116.54969272997984</c:v>
                </c:pt>
                <c:pt idx="560">
                  <c:v>116.23920117700999</c:v>
                </c:pt>
                <c:pt idx="561">
                  <c:v>115.30897399713093</c:v>
                </c:pt>
                <c:pt idx="562">
                  <c:v>114.3547791871399</c:v>
                </c:pt>
                <c:pt idx="563">
                  <c:v>113.68218563136307</c:v>
                </c:pt>
                <c:pt idx="564">
                  <c:v>112.09226379006974</c:v>
                </c:pt>
                <c:pt idx="565">
                  <c:v>112.88370405555426</c:v>
                </c:pt>
                <c:pt idx="566">
                  <c:v>112.35273238261327</c:v>
                </c:pt>
                <c:pt idx="567">
                  <c:v>112.24449282077842</c:v>
                </c:pt>
                <c:pt idx="568">
                  <c:v>112.59362896696878</c:v>
                </c:pt>
                <c:pt idx="569">
                  <c:v>112.26343245228195</c:v>
                </c:pt>
                <c:pt idx="570">
                  <c:v>113.24096058524074</c:v>
                </c:pt>
                <c:pt idx="571">
                  <c:v>113.24612766630582</c:v>
                </c:pt>
                <c:pt idx="572">
                  <c:v>113.08476021361157</c:v>
                </c:pt>
                <c:pt idx="573">
                  <c:v>113.96142366937309</c:v>
                </c:pt>
                <c:pt idx="574">
                  <c:v>112.31228870682708</c:v>
                </c:pt>
                <c:pt idx="575">
                  <c:v>112.60347777608723</c:v>
                </c:pt>
                <c:pt idx="576">
                  <c:v>101.45290915722578</c:v>
                </c:pt>
                <c:pt idx="577">
                  <c:v>96.580156526044405</c:v>
                </c:pt>
                <c:pt idx="578">
                  <c:v>93.393910423080058</c:v>
                </c:pt>
                <c:pt idx="579">
                  <c:v>91.542656295910092</c:v>
                </c:pt>
                <c:pt idx="580">
                  <c:v>89.429769041959759</c:v>
                </c:pt>
                <c:pt idx="581">
                  <c:v>89.323103893922735</c:v>
                </c:pt>
                <c:pt idx="582">
                  <c:v>90.27217029176505</c:v>
                </c:pt>
                <c:pt idx="583">
                  <c:v>89.939377741308377</c:v>
                </c:pt>
                <c:pt idx="584">
                  <c:v>88.709614632297175</c:v>
                </c:pt>
                <c:pt idx="585">
                  <c:v>87.43030976688236</c:v>
                </c:pt>
                <c:pt idx="586">
                  <c:v>85.987339264766888</c:v>
                </c:pt>
                <c:pt idx="587">
                  <c:v>86.415359035308398</c:v>
                </c:pt>
                <c:pt idx="588">
                  <c:v>84.346396133818061</c:v>
                </c:pt>
                <c:pt idx="589">
                  <c:v>84.082469508433292</c:v>
                </c:pt>
                <c:pt idx="590">
                  <c:v>84.492418950519834</c:v>
                </c:pt>
                <c:pt idx="591">
                  <c:v>84.52989160224972</c:v>
                </c:pt>
                <c:pt idx="592">
                  <c:v>83.58856279837164</c:v>
                </c:pt>
                <c:pt idx="593">
                  <c:v>82.92766173707102</c:v>
                </c:pt>
                <c:pt idx="594">
                  <c:v>83.665189901108391</c:v>
                </c:pt>
                <c:pt idx="595">
                  <c:v>84.172322451330231</c:v>
                </c:pt>
                <c:pt idx="596">
                  <c:v>85.084982227616266</c:v>
                </c:pt>
                <c:pt idx="597">
                  <c:v>85.136486707462538</c:v>
                </c:pt>
                <c:pt idx="598">
                  <c:v>84.757913292903098</c:v>
                </c:pt>
                <c:pt idx="599">
                  <c:v>82.578247505788411</c:v>
                </c:pt>
                <c:pt idx="600">
                  <c:v>82.163020750436175</c:v>
                </c:pt>
                <c:pt idx="601">
                  <c:v>78.617944771611661</c:v>
                </c:pt>
                <c:pt idx="602">
                  <c:v>77.424362761764016</c:v>
                </c:pt>
                <c:pt idx="603">
                  <c:v>74.641109191564396</c:v>
                </c:pt>
                <c:pt idx="604">
                  <c:v>70.854552905589514</c:v>
                </c:pt>
                <c:pt idx="605">
                  <c:v>70.755870518322482</c:v>
                </c:pt>
                <c:pt idx="606">
                  <c:v>70.643359798059009</c:v>
                </c:pt>
                <c:pt idx="607">
                  <c:v>73.275064378748709</c:v>
                </c:pt>
                <c:pt idx="608">
                  <c:v>73.632389007595279</c:v>
                </c:pt>
                <c:pt idx="609">
                  <c:v>72.111103599723648</c:v>
                </c:pt>
                <c:pt idx="610">
                  <c:v>71.665134259691371</c:v>
                </c:pt>
                <c:pt idx="611">
                  <c:v>72.649638396051003</c:v>
                </c:pt>
                <c:pt idx="612">
                  <c:v>72.909445006613723</c:v>
                </c:pt>
                <c:pt idx="613">
                  <c:v>72.661228563996644</c:v>
                </c:pt>
                <c:pt idx="614">
                  <c:v>73.182013959433732</c:v>
                </c:pt>
                <c:pt idx="615">
                  <c:v>73.04750003572417</c:v>
                </c:pt>
                <c:pt idx="616">
                  <c:v>73.041904391371204</c:v>
                </c:pt>
                <c:pt idx="617">
                  <c:v>73.286811074120479</c:v>
                </c:pt>
                <c:pt idx="618">
                  <c:v>74.06773337591747</c:v>
                </c:pt>
                <c:pt idx="619">
                  <c:v>74.66094943565416</c:v>
                </c:pt>
                <c:pt idx="620">
                  <c:v>72.994751809002821</c:v>
                </c:pt>
                <c:pt idx="621">
                  <c:v>72.851346524509538</c:v>
                </c:pt>
                <c:pt idx="622">
                  <c:v>72.972891165835293</c:v>
                </c:pt>
                <c:pt idx="623">
                  <c:v>72.977566648469889</c:v>
                </c:pt>
                <c:pt idx="624">
                  <c:v>74.282759175674528</c:v>
                </c:pt>
                <c:pt idx="625">
                  <c:v>73.950396807466518</c:v>
                </c:pt>
                <c:pt idx="626">
                  <c:v>74.191289213923866</c:v>
                </c:pt>
                <c:pt idx="627">
                  <c:v>74.156546706422077</c:v>
                </c:pt>
                <c:pt idx="628">
                  <c:v>72.780511384132865</c:v>
                </c:pt>
                <c:pt idx="629">
                  <c:v>72.955341972771421</c:v>
                </c:pt>
                <c:pt idx="630">
                  <c:v>71.40874154231102</c:v>
                </c:pt>
                <c:pt idx="631">
                  <c:v>71.421393471364183</c:v>
                </c:pt>
                <c:pt idx="632">
                  <c:v>70.911378776208934</c:v>
                </c:pt>
                <c:pt idx="633">
                  <c:v>71.113724699368206</c:v>
                </c:pt>
                <c:pt idx="634">
                  <c:v>79.500966934262991</c:v>
                </c:pt>
                <c:pt idx="635">
                  <c:v>78.807681924214478</c:v>
                </c:pt>
                <c:pt idx="636">
                  <c:v>79.004178703167099</c:v>
                </c:pt>
                <c:pt idx="637">
                  <c:v>80.27166732908502</c:v>
                </c:pt>
                <c:pt idx="638">
                  <c:v>79.941718501035055</c:v>
                </c:pt>
                <c:pt idx="639">
                  <c:v>81.829725785237372</c:v>
                </c:pt>
                <c:pt idx="640">
                  <c:v>80.384882180170308</c:v>
                </c:pt>
                <c:pt idx="641">
                  <c:v>80.458763505410545</c:v>
                </c:pt>
                <c:pt idx="642">
                  <c:v>77.575711333806439</c:v>
                </c:pt>
                <c:pt idx="643">
                  <c:v>79.156603741088745</c:v>
                </c:pt>
                <c:pt idx="644">
                  <c:v>79.188405746797088</c:v>
                </c:pt>
                <c:pt idx="645">
                  <c:v>79.353794938480988</c:v>
                </c:pt>
                <c:pt idx="646">
                  <c:v>79.869937028776008</c:v>
                </c:pt>
                <c:pt idx="647">
                  <c:v>77.974015593164353</c:v>
                </c:pt>
                <c:pt idx="648">
                  <c:v>80.733182399535039</c:v>
                </c:pt>
                <c:pt idx="649">
                  <c:v>81.642266257242269</c:v>
                </c:pt>
                <c:pt idx="650">
                  <c:v>82.116666225023323</c:v>
                </c:pt>
                <c:pt idx="651">
                  <c:v>85.727661694462327</c:v>
                </c:pt>
                <c:pt idx="652">
                  <c:v>85.569166483235293</c:v>
                </c:pt>
                <c:pt idx="653">
                  <c:v>85.224503381148892</c:v>
                </c:pt>
                <c:pt idx="654">
                  <c:v>84.805071973447227</c:v>
                </c:pt>
                <c:pt idx="655">
                  <c:v>84.736981429946582</c:v>
                </c:pt>
                <c:pt idx="656">
                  <c:v>84.101687413721976</c:v>
                </c:pt>
                <c:pt idx="657">
                  <c:v>84.110237455086249</c:v>
                </c:pt>
                <c:pt idx="658">
                  <c:v>84.502729034043739</c:v>
                </c:pt>
                <c:pt idx="659">
                  <c:v>84.637643741357181</c:v>
                </c:pt>
                <c:pt idx="660">
                  <c:v>84.353033008089994</c:v>
                </c:pt>
                <c:pt idx="661">
                  <c:v>83.445907496045464</c:v>
                </c:pt>
                <c:pt idx="662">
                  <c:v>83.396145596432461</c:v>
                </c:pt>
                <c:pt idx="663">
                  <c:v>83.607498474892566</c:v>
                </c:pt>
                <c:pt idx="664">
                  <c:v>83.399157064275798</c:v>
                </c:pt>
                <c:pt idx="665">
                  <c:v>83.654678994575221</c:v>
                </c:pt>
                <c:pt idx="666">
                  <c:v>82.909018319990039</c:v>
                </c:pt>
                <c:pt idx="667">
                  <c:v>80.772418741564223</c:v>
                </c:pt>
                <c:pt idx="668">
                  <c:v>80.356149078828949</c:v>
                </c:pt>
                <c:pt idx="669">
                  <c:v>80.190964566479934</c:v>
                </c:pt>
                <c:pt idx="670">
                  <c:v>79.979812064251462</c:v>
                </c:pt>
                <c:pt idx="671">
                  <c:v>78.643667273761622</c:v>
                </c:pt>
                <c:pt idx="672">
                  <c:v>78.296750109856816</c:v>
                </c:pt>
                <c:pt idx="673">
                  <c:v>78.331798199326826</c:v>
                </c:pt>
                <c:pt idx="674">
                  <c:v>77.663765156490271</c:v>
                </c:pt>
                <c:pt idx="675">
                  <c:v>77.628835158979143</c:v>
                </c:pt>
                <c:pt idx="676">
                  <c:v>77.066111961715947</c:v>
                </c:pt>
                <c:pt idx="677">
                  <c:v>76.92770249070719</c:v>
                </c:pt>
                <c:pt idx="678">
                  <c:v>76.033412447355516</c:v>
                </c:pt>
                <c:pt idx="679">
                  <c:v>75.605922761554638</c:v>
                </c:pt>
                <c:pt idx="680">
                  <c:v>76.455414850840157</c:v>
                </c:pt>
                <c:pt idx="681">
                  <c:v>76.416807497895306</c:v>
                </c:pt>
                <c:pt idx="682">
                  <c:v>77.175003228022419</c:v>
                </c:pt>
                <c:pt idx="683">
                  <c:v>77.53014830947113</c:v>
                </c:pt>
                <c:pt idx="684">
                  <c:v>76.359822275778683</c:v>
                </c:pt>
                <c:pt idx="685">
                  <c:v>75.894227841250711</c:v>
                </c:pt>
                <c:pt idx="686">
                  <c:v>75.550538812223195</c:v>
                </c:pt>
                <c:pt idx="687">
                  <c:v>75.538458432156546</c:v>
                </c:pt>
                <c:pt idx="688">
                  <c:v>77.193586539464306</c:v>
                </c:pt>
                <c:pt idx="689">
                  <c:v>77.127198505562362</c:v>
                </c:pt>
                <c:pt idx="690">
                  <c:v>79.932306076378566</c:v>
                </c:pt>
                <c:pt idx="691">
                  <c:v>82.355690088507814</c:v>
                </c:pt>
                <c:pt idx="692">
                  <c:v>83.114117600222272</c:v>
                </c:pt>
                <c:pt idx="693">
                  <c:v>81.883794932108728</c:v>
                </c:pt>
                <c:pt idx="694">
                  <c:v>72.680534707988159</c:v>
                </c:pt>
                <c:pt idx="695">
                  <c:v>72.705671709633364</c:v>
                </c:pt>
                <c:pt idx="696">
                  <c:v>72.872096549436364</c:v>
                </c:pt>
                <c:pt idx="697">
                  <c:v>70.261092790400099</c:v>
                </c:pt>
                <c:pt idx="698">
                  <c:v>70.545574747387604</c:v>
                </c:pt>
                <c:pt idx="699">
                  <c:v>68.89030522888757</c:v>
                </c:pt>
                <c:pt idx="700">
                  <c:v>68.889223883948247</c:v>
                </c:pt>
                <c:pt idx="701">
                  <c:v>68.841224297709516</c:v>
                </c:pt>
                <c:pt idx="702">
                  <c:v>68.880870418327262</c:v>
                </c:pt>
                <c:pt idx="703">
                  <c:v>68.136573339931545</c:v>
                </c:pt>
                <c:pt idx="704">
                  <c:v>68.097536871250213</c:v>
                </c:pt>
                <c:pt idx="705">
                  <c:v>68.99297381387413</c:v>
                </c:pt>
                <c:pt idx="706">
                  <c:v>70.250698663430228</c:v>
                </c:pt>
                <c:pt idx="707">
                  <c:v>70.811777879479791</c:v>
                </c:pt>
                <c:pt idx="708">
                  <c:v>65.820875071031082</c:v>
                </c:pt>
                <c:pt idx="709">
                  <c:v>65.375412929345245</c:v>
                </c:pt>
                <c:pt idx="710">
                  <c:v>66.782171338472097</c:v>
                </c:pt>
                <c:pt idx="711">
                  <c:v>64.051255203491934</c:v>
                </c:pt>
                <c:pt idx="712">
                  <c:v>64.628287336770697</c:v>
                </c:pt>
                <c:pt idx="713">
                  <c:v>64.766919325382872</c:v>
                </c:pt>
                <c:pt idx="714">
                  <c:v>66.262121599177092</c:v>
                </c:pt>
                <c:pt idx="715">
                  <c:v>65.73887400230241</c:v>
                </c:pt>
                <c:pt idx="716">
                  <c:v>65.610225904056946</c:v>
                </c:pt>
                <c:pt idx="717">
                  <c:v>65.602473355918875</c:v>
                </c:pt>
                <c:pt idx="718">
                  <c:v>64.858930579226083</c:v>
                </c:pt>
                <c:pt idx="719">
                  <c:v>66.063033818896102</c:v>
                </c:pt>
                <c:pt idx="720">
                  <c:v>66.590848768056077</c:v>
                </c:pt>
                <c:pt idx="721">
                  <c:v>67.116996640573873</c:v>
                </c:pt>
                <c:pt idx="722">
                  <c:v>67.784930798662131</c:v>
                </c:pt>
                <c:pt idx="723">
                  <c:v>67.526132279592801</c:v>
                </c:pt>
                <c:pt idx="724">
                  <c:v>68.317052410881658</c:v>
                </c:pt>
                <c:pt idx="725">
                  <c:v>68.632427580835795</c:v>
                </c:pt>
                <c:pt idx="726">
                  <c:v>68.71908044870608</c:v>
                </c:pt>
                <c:pt idx="727">
                  <c:v>68.930272841866241</c:v>
                </c:pt>
                <c:pt idx="728">
                  <c:v>68.745505592029986</c:v>
                </c:pt>
                <c:pt idx="729">
                  <c:v>78.983566145206794</c:v>
                </c:pt>
                <c:pt idx="730">
                  <c:v>82.939454769201831</c:v>
                </c:pt>
                <c:pt idx="731">
                  <c:v>82.853166250943005</c:v>
                </c:pt>
                <c:pt idx="732">
                  <c:v>83.698162111767388</c:v>
                </c:pt>
                <c:pt idx="733">
                  <c:v>83.804365748047999</c:v>
                </c:pt>
                <c:pt idx="734">
                  <c:v>86.18198990025509</c:v>
                </c:pt>
                <c:pt idx="735">
                  <c:v>86.204509580611159</c:v>
                </c:pt>
                <c:pt idx="736">
                  <c:v>87.068773667803129</c:v>
                </c:pt>
                <c:pt idx="737">
                  <c:v>86.913910093241171</c:v>
                </c:pt>
                <c:pt idx="738">
                  <c:v>86.931543461550064</c:v>
                </c:pt>
                <c:pt idx="739">
                  <c:v>86.838403954363201</c:v>
                </c:pt>
                <c:pt idx="740">
                  <c:v>85.840485916082585</c:v>
                </c:pt>
                <c:pt idx="741">
                  <c:v>87.160698303220968</c:v>
                </c:pt>
                <c:pt idx="742">
                  <c:v>90.843324608899906</c:v>
                </c:pt>
                <c:pt idx="743">
                  <c:v>90.775616035912378</c:v>
                </c:pt>
                <c:pt idx="744">
                  <c:v>90.725193441056177</c:v>
                </c:pt>
                <c:pt idx="745">
                  <c:v>90.62813299912213</c:v>
                </c:pt>
                <c:pt idx="746">
                  <c:v>90.643002670214372</c:v>
                </c:pt>
                <c:pt idx="747">
                  <c:v>93.424852230344968</c:v>
                </c:pt>
                <c:pt idx="748">
                  <c:v>92.78652770392965</c:v>
                </c:pt>
                <c:pt idx="749">
                  <c:v>92.782627465191297</c:v>
                </c:pt>
                <c:pt idx="750">
                  <c:v>90.098373090677384</c:v>
                </c:pt>
                <c:pt idx="751">
                  <c:v>88.210551698986549</c:v>
                </c:pt>
                <c:pt idx="752">
                  <c:v>88.426076721914384</c:v>
                </c:pt>
                <c:pt idx="753">
                  <c:v>88.297022868188137</c:v>
                </c:pt>
                <c:pt idx="754">
                  <c:v>89.010603841223684</c:v>
                </c:pt>
                <c:pt idx="755">
                  <c:v>89.097913307092142</c:v>
                </c:pt>
                <c:pt idx="756">
                  <c:v>88.86900923795271</c:v>
                </c:pt>
                <c:pt idx="757">
                  <c:v>89.00989781732244</c:v>
                </c:pt>
                <c:pt idx="758">
                  <c:v>90.084936986759772</c:v>
                </c:pt>
                <c:pt idx="759">
                  <c:v>90.032151144011308</c:v>
                </c:pt>
                <c:pt idx="760">
                  <c:v>90.081881344419671</c:v>
                </c:pt>
                <c:pt idx="761">
                  <c:v>90.379776038435907</c:v>
                </c:pt>
                <c:pt idx="762">
                  <c:v>100.9422765893959</c:v>
                </c:pt>
                <c:pt idx="763">
                  <c:v>101.40547164035509</c:v>
                </c:pt>
                <c:pt idx="764">
                  <c:v>101.37729201613305</c:v>
                </c:pt>
                <c:pt idx="765">
                  <c:v>100.6227070490153</c:v>
                </c:pt>
                <c:pt idx="766">
                  <c:v>99.73030710375518</c:v>
                </c:pt>
                <c:pt idx="767">
                  <c:v>99.553816180305972</c:v>
                </c:pt>
                <c:pt idx="768">
                  <c:v>100.3767987638002</c:v>
                </c:pt>
                <c:pt idx="769">
                  <c:v>100.62218281002919</c:v>
                </c:pt>
                <c:pt idx="770">
                  <c:v>99.809267576272518</c:v>
                </c:pt>
                <c:pt idx="771">
                  <c:v>98.818865688915452</c:v>
                </c:pt>
                <c:pt idx="772">
                  <c:v>99.940181836359017</c:v>
                </c:pt>
                <c:pt idx="773">
                  <c:v>99.871366154839336</c:v>
                </c:pt>
                <c:pt idx="774">
                  <c:v>99.373789303515721</c:v>
                </c:pt>
                <c:pt idx="775">
                  <c:v>100.3720738402025</c:v>
                </c:pt>
                <c:pt idx="776">
                  <c:v>101.76674217114538</c:v>
                </c:pt>
                <c:pt idx="777">
                  <c:v>103.74448403266115</c:v>
                </c:pt>
                <c:pt idx="778">
                  <c:v>104.06016443184024</c:v>
                </c:pt>
                <c:pt idx="779">
                  <c:v>103.37669152781821</c:v>
                </c:pt>
                <c:pt idx="780">
                  <c:v>103.24315220498947</c:v>
                </c:pt>
                <c:pt idx="781">
                  <c:v>103.02140100935655</c:v>
                </c:pt>
                <c:pt idx="782">
                  <c:v>102.42665301055266</c:v>
                </c:pt>
                <c:pt idx="783">
                  <c:v>102.5607803856615</c:v>
                </c:pt>
                <c:pt idx="784">
                  <c:v>102.28687049557657</c:v>
                </c:pt>
                <c:pt idx="785">
                  <c:v>104.45084831615392</c:v>
                </c:pt>
                <c:pt idx="786">
                  <c:v>104.58192378832396</c:v>
                </c:pt>
                <c:pt idx="787">
                  <c:v>105.39466181473249</c:v>
                </c:pt>
                <c:pt idx="788">
                  <c:v>105.50295915014061</c:v>
                </c:pt>
                <c:pt idx="789">
                  <c:v>98.526656976737613</c:v>
                </c:pt>
                <c:pt idx="790">
                  <c:v>95.25052730589745</c:v>
                </c:pt>
                <c:pt idx="791">
                  <c:v>95.796649358895408</c:v>
                </c:pt>
                <c:pt idx="792">
                  <c:v>96.249105046567422</c:v>
                </c:pt>
                <c:pt idx="793">
                  <c:v>96.261887657723932</c:v>
                </c:pt>
                <c:pt idx="794">
                  <c:v>94.501045492668737</c:v>
                </c:pt>
                <c:pt idx="795">
                  <c:v>96.423695178661234</c:v>
                </c:pt>
                <c:pt idx="796">
                  <c:v>95.926035416235095</c:v>
                </c:pt>
                <c:pt idx="797">
                  <c:v>96.310048547500443</c:v>
                </c:pt>
                <c:pt idx="798">
                  <c:v>98.703791938307702</c:v>
                </c:pt>
                <c:pt idx="799">
                  <c:v>103.51594110496045</c:v>
                </c:pt>
                <c:pt idx="800">
                  <c:v>103.78547372747067</c:v>
                </c:pt>
                <c:pt idx="801">
                  <c:v>102.61182971031108</c:v>
                </c:pt>
                <c:pt idx="802">
                  <c:v>98.500319156513982</c:v>
                </c:pt>
                <c:pt idx="803">
                  <c:v>98.921605038364945</c:v>
                </c:pt>
                <c:pt idx="804">
                  <c:v>99.049730337366668</c:v>
                </c:pt>
                <c:pt idx="805">
                  <c:v>99.49200345075441</c:v>
                </c:pt>
                <c:pt idx="806">
                  <c:v>99.832156592841798</c:v>
                </c:pt>
                <c:pt idx="807">
                  <c:v>98.788575840617426</c:v>
                </c:pt>
                <c:pt idx="808">
                  <c:v>98.62427401923982</c:v>
                </c:pt>
                <c:pt idx="809">
                  <c:v>98.385914050338826</c:v>
                </c:pt>
                <c:pt idx="810">
                  <c:v>99.05210574766113</c:v>
                </c:pt>
                <c:pt idx="811">
                  <c:v>100.4003417883105</c:v>
                </c:pt>
                <c:pt idx="812">
                  <c:v>99.563043047888087</c:v>
                </c:pt>
                <c:pt idx="813">
                  <c:v>99.555563363642648</c:v>
                </c:pt>
                <c:pt idx="814">
                  <c:v>98.81157321507547</c:v>
                </c:pt>
                <c:pt idx="815">
                  <c:v>98.798845997113261</c:v>
                </c:pt>
                <c:pt idx="816">
                  <c:v>98.778979592005214</c:v>
                </c:pt>
                <c:pt idx="817">
                  <c:v>97.891239891667297</c:v>
                </c:pt>
                <c:pt idx="818">
                  <c:v>96.851762081420304</c:v>
                </c:pt>
                <c:pt idx="819">
                  <c:v>97.676129008640302</c:v>
                </c:pt>
                <c:pt idx="820">
                  <c:v>97.871868540011221</c:v>
                </c:pt>
                <c:pt idx="821">
                  <c:v>97.524047320808123</c:v>
                </c:pt>
                <c:pt idx="822">
                  <c:v>86.87133495813309</c:v>
                </c:pt>
                <c:pt idx="823">
                  <c:v>85.92401862919516</c:v>
                </c:pt>
                <c:pt idx="824">
                  <c:v>85.872972023862559</c:v>
                </c:pt>
                <c:pt idx="825">
                  <c:v>85.888832859476494</c:v>
                </c:pt>
                <c:pt idx="826">
                  <c:v>86.23349018685586</c:v>
                </c:pt>
                <c:pt idx="827">
                  <c:v>86.359848514622101</c:v>
                </c:pt>
                <c:pt idx="828">
                  <c:v>85.094164764748854</c:v>
                </c:pt>
                <c:pt idx="829">
                  <c:v>84.766052082411306</c:v>
                </c:pt>
                <c:pt idx="830">
                  <c:v>83.830832113767556</c:v>
                </c:pt>
                <c:pt idx="831">
                  <c:v>83.953599043680583</c:v>
                </c:pt>
                <c:pt idx="832">
                  <c:v>82.872279787492673</c:v>
                </c:pt>
                <c:pt idx="833">
                  <c:v>82.901728441358514</c:v>
                </c:pt>
                <c:pt idx="834">
                  <c:v>81.900734222458823</c:v>
                </c:pt>
                <c:pt idx="835">
                  <c:v>81.073504287501663</c:v>
                </c:pt>
                <c:pt idx="836">
                  <c:v>83.254478373395173</c:v>
                </c:pt>
                <c:pt idx="837">
                  <c:v>81.40314877780186</c:v>
                </c:pt>
                <c:pt idx="838">
                  <c:v>81.804937038275256</c:v>
                </c:pt>
                <c:pt idx="839">
                  <c:v>82.005200167899844</c:v>
                </c:pt>
                <c:pt idx="840">
                  <c:v>81.452442364942939</c:v>
                </c:pt>
                <c:pt idx="841">
                  <c:v>81.582858233697365</c:v>
                </c:pt>
                <c:pt idx="842">
                  <c:v>81.778039313163191</c:v>
                </c:pt>
                <c:pt idx="843">
                  <c:v>81.638803692859852</c:v>
                </c:pt>
                <c:pt idx="844">
                  <c:v>81.187944803324697</c:v>
                </c:pt>
                <c:pt idx="845">
                  <c:v>78.135847735673693</c:v>
                </c:pt>
                <c:pt idx="846">
                  <c:v>79.202870863193681</c:v>
                </c:pt>
                <c:pt idx="847">
                  <c:v>78.036276430729359</c:v>
                </c:pt>
                <c:pt idx="848">
                  <c:v>77.78195682917125</c:v>
                </c:pt>
                <c:pt idx="849">
                  <c:v>77.719009964468256</c:v>
                </c:pt>
                <c:pt idx="850">
                  <c:v>77.526983075058681</c:v>
                </c:pt>
                <c:pt idx="851">
                  <c:v>81.71298349003284</c:v>
                </c:pt>
                <c:pt idx="852">
                  <c:v>80.429747359151222</c:v>
                </c:pt>
                <c:pt idx="853">
                  <c:v>80.136518787551182</c:v>
                </c:pt>
                <c:pt idx="854">
                  <c:v>79.735377232809199</c:v>
                </c:pt>
                <c:pt idx="855">
                  <c:v>77.882910896547173</c:v>
                </c:pt>
                <c:pt idx="856">
                  <c:v>77.399101404049347</c:v>
                </c:pt>
                <c:pt idx="857">
                  <c:v>77.103427436218283</c:v>
                </c:pt>
                <c:pt idx="858">
                  <c:v>75.023896689998963</c:v>
                </c:pt>
                <c:pt idx="859">
                  <c:v>67.747682130760523</c:v>
                </c:pt>
                <c:pt idx="860">
                  <c:v>67.028331969783693</c:v>
                </c:pt>
                <c:pt idx="861">
                  <c:v>67.083876174398029</c:v>
                </c:pt>
                <c:pt idx="862">
                  <c:v>67.094567165169792</c:v>
                </c:pt>
                <c:pt idx="863">
                  <c:v>66.85846635349931</c:v>
                </c:pt>
                <c:pt idx="864">
                  <c:v>66.504925613768449</c:v>
                </c:pt>
                <c:pt idx="865">
                  <c:v>66.079670019192477</c:v>
                </c:pt>
                <c:pt idx="866">
                  <c:v>65.889595638183863</c:v>
                </c:pt>
                <c:pt idx="867">
                  <c:v>64.610032843873057</c:v>
                </c:pt>
                <c:pt idx="868">
                  <c:v>64.031232111634409</c:v>
                </c:pt>
                <c:pt idx="869">
                  <c:v>64.155927325626479</c:v>
                </c:pt>
                <c:pt idx="870">
                  <c:v>62.242136766138557</c:v>
                </c:pt>
                <c:pt idx="871">
                  <c:v>60.959541048702647</c:v>
                </c:pt>
                <c:pt idx="872">
                  <c:v>61.216376500628044</c:v>
                </c:pt>
                <c:pt idx="873">
                  <c:v>61.389930373557632</c:v>
                </c:pt>
                <c:pt idx="874">
                  <c:v>61.825750319749176</c:v>
                </c:pt>
                <c:pt idx="875">
                  <c:v>61.987085408830325</c:v>
                </c:pt>
                <c:pt idx="876">
                  <c:v>61.777174992612075</c:v>
                </c:pt>
                <c:pt idx="877">
                  <c:v>61.7881084726246</c:v>
                </c:pt>
                <c:pt idx="878">
                  <c:v>62.298576379079286</c:v>
                </c:pt>
                <c:pt idx="879">
                  <c:v>62.391986814989465</c:v>
                </c:pt>
                <c:pt idx="880">
                  <c:v>63.181279702223684</c:v>
                </c:pt>
                <c:pt idx="881">
                  <c:v>63.307171521502823</c:v>
                </c:pt>
                <c:pt idx="882">
                  <c:v>63.529548023903274</c:v>
                </c:pt>
                <c:pt idx="883">
                  <c:v>63.602580221136165</c:v>
                </c:pt>
                <c:pt idx="884">
                  <c:v>63.545601130789919</c:v>
                </c:pt>
                <c:pt idx="885">
                  <c:v>64.355431189209668</c:v>
                </c:pt>
                <c:pt idx="886">
                  <c:v>63.671419585294487</c:v>
                </c:pt>
                <c:pt idx="887">
                  <c:v>63.011907864675855</c:v>
                </c:pt>
                <c:pt idx="888">
                  <c:v>63.148248854537329</c:v>
                </c:pt>
                <c:pt idx="889">
                  <c:v>62.524320727985291</c:v>
                </c:pt>
                <c:pt idx="890">
                  <c:v>63.009942223915303</c:v>
                </c:pt>
                <c:pt idx="891">
                  <c:v>62.768562021328108</c:v>
                </c:pt>
                <c:pt idx="892">
                  <c:v>62.133588948945871</c:v>
                </c:pt>
                <c:pt idx="893">
                  <c:v>62.721389668202953</c:v>
                </c:pt>
                <c:pt idx="894">
                  <c:v>62.717260210551331</c:v>
                </c:pt>
                <c:pt idx="895">
                  <c:v>61.75597266303869</c:v>
                </c:pt>
                <c:pt idx="896">
                  <c:v>57.025959517619604</c:v>
                </c:pt>
                <c:pt idx="897">
                  <c:v>57.840043947003835</c:v>
                </c:pt>
                <c:pt idx="898">
                  <c:v>59.42671363099025</c:v>
                </c:pt>
                <c:pt idx="899">
                  <c:v>60.915418280759546</c:v>
                </c:pt>
                <c:pt idx="900">
                  <c:v>61.578206331270458</c:v>
                </c:pt>
                <c:pt idx="901">
                  <c:v>60.802697189497245</c:v>
                </c:pt>
                <c:pt idx="902">
                  <c:v>61.460072395262053</c:v>
                </c:pt>
                <c:pt idx="903">
                  <c:v>61.76929764857524</c:v>
                </c:pt>
                <c:pt idx="904">
                  <c:v>63.293780536870024</c:v>
                </c:pt>
                <c:pt idx="905">
                  <c:v>63.502142477621589</c:v>
                </c:pt>
                <c:pt idx="906">
                  <c:v>61.884083128414737</c:v>
                </c:pt>
                <c:pt idx="907">
                  <c:v>61.757488476625333</c:v>
                </c:pt>
                <c:pt idx="908">
                  <c:v>61.88942917548551</c:v>
                </c:pt>
                <c:pt idx="909">
                  <c:v>61.922894952971184</c:v>
                </c:pt>
                <c:pt idx="910">
                  <c:v>61.751849305195805</c:v>
                </c:pt>
                <c:pt idx="911">
                  <c:v>54.879429271083666</c:v>
                </c:pt>
                <c:pt idx="912">
                  <c:v>54.39697163868118</c:v>
                </c:pt>
                <c:pt idx="913">
                  <c:v>54.202018511338089</c:v>
                </c:pt>
                <c:pt idx="914">
                  <c:v>55.018635251866421</c:v>
                </c:pt>
                <c:pt idx="915">
                  <c:v>55.019756382674288</c:v>
                </c:pt>
                <c:pt idx="916">
                  <c:v>54.960567329873157</c:v>
                </c:pt>
                <c:pt idx="917">
                  <c:v>55.162545502236703</c:v>
                </c:pt>
                <c:pt idx="918">
                  <c:v>54.731552621373268</c:v>
                </c:pt>
                <c:pt idx="919">
                  <c:v>59.285436992111414</c:v>
                </c:pt>
                <c:pt idx="920">
                  <c:v>59.382888484571751</c:v>
                </c:pt>
                <c:pt idx="921">
                  <c:v>59.30556506028779</c:v>
                </c:pt>
                <c:pt idx="922">
                  <c:v>59.371549294472068</c:v>
                </c:pt>
                <c:pt idx="923">
                  <c:v>58.937351115639501</c:v>
                </c:pt>
                <c:pt idx="924">
                  <c:v>61.085001715371845</c:v>
                </c:pt>
                <c:pt idx="925">
                  <c:v>60.805943616046029</c:v>
                </c:pt>
                <c:pt idx="926">
                  <c:v>61.348638434430256</c:v>
                </c:pt>
                <c:pt idx="927">
                  <c:v>61.253079910289024</c:v>
                </c:pt>
                <c:pt idx="928">
                  <c:v>64.461784627768992</c:v>
                </c:pt>
                <c:pt idx="929">
                  <c:v>69.13992470430496</c:v>
                </c:pt>
                <c:pt idx="930">
                  <c:v>69.343174261916388</c:v>
                </c:pt>
                <c:pt idx="931">
                  <c:v>68.652409335157756</c:v>
                </c:pt>
                <c:pt idx="932">
                  <c:v>72.888370629777128</c:v>
                </c:pt>
                <c:pt idx="933">
                  <c:v>72.874628486539024</c:v>
                </c:pt>
                <c:pt idx="934">
                  <c:v>72.59997428979355</c:v>
                </c:pt>
                <c:pt idx="935">
                  <c:v>76.790567860138253</c:v>
                </c:pt>
                <c:pt idx="936">
                  <c:v>77.028726289086904</c:v>
                </c:pt>
                <c:pt idx="937">
                  <c:v>77.128021234086049</c:v>
                </c:pt>
                <c:pt idx="938">
                  <c:v>77.150293499330246</c:v>
                </c:pt>
                <c:pt idx="939">
                  <c:v>76.301440405799411</c:v>
                </c:pt>
                <c:pt idx="940">
                  <c:v>74.933079725580882</c:v>
                </c:pt>
                <c:pt idx="941">
                  <c:v>74.974399551236857</c:v>
                </c:pt>
                <c:pt idx="942">
                  <c:v>75.058728156166211</c:v>
                </c:pt>
                <c:pt idx="943">
                  <c:v>75.798791923299717</c:v>
                </c:pt>
                <c:pt idx="944">
                  <c:v>75.917134288261352</c:v>
                </c:pt>
                <c:pt idx="945">
                  <c:v>75.665474372012156</c:v>
                </c:pt>
                <c:pt idx="946">
                  <c:v>75.347108438033928</c:v>
                </c:pt>
                <c:pt idx="947">
                  <c:v>75.899305789905796</c:v>
                </c:pt>
                <c:pt idx="948">
                  <c:v>76.081522427118287</c:v>
                </c:pt>
                <c:pt idx="949">
                  <c:v>76.5066246315928</c:v>
                </c:pt>
                <c:pt idx="950">
                  <c:v>76.072093660985558</c:v>
                </c:pt>
                <c:pt idx="951">
                  <c:v>81.207069507169891</c:v>
                </c:pt>
                <c:pt idx="952">
                  <c:v>85.920177036805057</c:v>
                </c:pt>
                <c:pt idx="953">
                  <c:v>90.366902828010581</c:v>
                </c:pt>
                <c:pt idx="954">
                  <c:v>90.748445691014012</c:v>
                </c:pt>
                <c:pt idx="955">
                  <c:v>90.478838018191567</c:v>
                </c:pt>
                <c:pt idx="956">
                  <c:v>91.606678661079002</c:v>
                </c:pt>
                <c:pt idx="957">
                  <c:v>94.98257742972288</c:v>
                </c:pt>
                <c:pt idx="958">
                  <c:v>93.210242596653401</c:v>
                </c:pt>
                <c:pt idx="959">
                  <c:v>91.795474234764228</c:v>
                </c:pt>
                <c:pt idx="960">
                  <c:v>91.321268448436172</c:v>
                </c:pt>
                <c:pt idx="961">
                  <c:v>91.744856089426847</c:v>
                </c:pt>
                <c:pt idx="962">
                  <c:v>108.89619695630404</c:v>
                </c:pt>
                <c:pt idx="963">
                  <c:v>112.62375299493515</c:v>
                </c:pt>
                <c:pt idx="964">
                  <c:v>112.38269989413317</c:v>
                </c:pt>
                <c:pt idx="965">
                  <c:v>113.24504894270055</c:v>
                </c:pt>
                <c:pt idx="966">
                  <c:v>116.62137856834566</c:v>
                </c:pt>
                <c:pt idx="967">
                  <c:v>116.55541439651687</c:v>
                </c:pt>
                <c:pt idx="968">
                  <c:v>117.68800343993659</c:v>
                </c:pt>
                <c:pt idx="969">
                  <c:v>117.84493372731866</c:v>
                </c:pt>
                <c:pt idx="970">
                  <c:v>118.50310182830646</c:v>
                </c:pt>
                <c:pt idx="971">
                  <c:v>118.55667523510884</c:v>
                </c:pt>
                <c:pt idx="972">
                  <c:v>119.42698209548399</c:v>
                </c:pt>
                <c:pt idx="973">
                  <c:v>119.49133761875336</c:v>
                </c:pt>
                <c:pt idx="974">
                  <c:v>118.78010220300061</c:v>
                </c:pt>
                <c:pt idx="975">
                  <c:v>119.11741004175811</c:v>
                </c:pt>
                <c:pt idx="976">
                  <c:v>118.85751473652479</c:v>
                </c:pt>
                <c:pt idx="977">
                  <c:v>118.90834169914302</c:v>
                </c:pt>
                <c:pt idx="978">
                  <c:v>118.88315158332419</c:v>
                </c:pt>
                <c:pt idx="979">
                  <c:v>117.1971290980586</c:v>
                </c:pt>
                <c:pt idx="980">
                  <c:v>117.41797999900996</c:v>
                </c:pt>
                <c:pt idx="981">
                  <c:v>119.45920654080209</c:v>
                </c:pt>
                <c:pt idx="982">
                  <c:v>122.98281671315007</c:v>
                </c:pt>
                <c:pt idx="983">
                  <c:v>122.96979829360272</c:v>
                </c:pt>
                <c:pt idx="984">
                  <c:v>122.00562948520408</c:v>
                </c:pt>
                <c:pt idx="985">
                  <c:v>122.32061594261239</c:v>
                </c:pt>
                <c:pt idx="986">
                  <c:v>122.45875360959444</c:v>
                </c:pt>
                <c:pt idx="987">
                  <c:v>122.5801075237799</c:v>
                </c:pt>
                <c:pt idx="988">
                  <c:v>120.45374313849973</c:v>
                </c:pt>
                <c:pt idx="989">
                  <c:v>119.78367844337585</c:v>
                </c:pt>
                <c:pt idx="990">
                  <c:v>119.79225257248946</c:v>
                </c:pt>
                <c:pt idx="991">
                  <c:v>119.46200688457496</c:v>
                </c:pt>
                <c:pt idx="992">
                  <c:v>118.39138747020348</c:v>
                </c:pt>
                <c:pt idx="993">
                  <c:v>119.02098570943768</c:v>
                </c:pt>
                <c:pt idx="994">
                  <c:v>120.52399172526169</c:v>
                </c:pt>
                <c:pt idx="995">
                  <c:v>118.30384787598854</c:v>
                </c:pt>
                <c:pt idx="996">
                  <c:v>118.15302976819399</c:v>
                </c:pt>
                <c:pt idx="997">
                  <c:v>120.62310592473789</c:v>
                </c:pt>
                <c:pt idx="998">
                  <c:v>120.71062461003676</c:v>
                </c:pt>
                <c:pt idx="999">
                  <c:v>121.80611799996419</c:v>
                </c:pt>
                <c:pt idx="1000">
                  <c:v>122.36578953564377</c:v>
                </c:pt>
                <c:pt idx="1001">
                  <c:v>122.82500508767814</c:v>
                </c:pt>
                <c:pt idx="1002">
                  <c:v>122.45841511635737</c:v>
                </c:pt>
                <c:pt idx="1003">
                  <c:v>123.63246661296974</c:v>
                </c:pt>
                <c:pt idx="1004">
                  <c:v>123.95332441737187</c:v>
                </c:pt>
                <c:pt idx="1005">
                  <c:v>125.18301786622659</c:v>
                </c:pt>
                <c:pt idx="1006">
                  <c:v>126.16398480056976</c:v>
                </c:pt>
                <c:pt idx="1007">
                  <c:v>126.75612586566163</c:v>
                </c:pt>
                <c:pt idx="1008">
                  <c:v>126.62296519437035</c:v>
                </c:pt>
                <c:pt idx="1009">
                  <c:v>126.74677165295545</c:v>
                </c:pt>
                <c:pt idx="1010">
                  <c:v>126.74321829594209</c:v>
                </c:pt>
                <c:pt idx="1011">
                  <c:v>123.7629879759201</c:v>
                </c:pt>
                <c:pt idx="1012">
                  <c:v>120.91575819409709</c:v>
                </c:pt>
                <c:pt idx="1013">
                  <c:v>116.90314741283649</c:v>
                </c:pt>
                <c:pt idx="1014">
                  <c:v>122.29677517083333</c:v>
                </c:pt>
                <c:pt idx="1015">
                  <c:v>122.33219989594444</c:v>
                </c:pt>
                <c:pt idx="1016">
                  <c:v>121.83131587878779</c:v>
                </c:pt>
                <c:pt idx="1017">
                  <c:v>119.33767682443528</c:v>
                </c:pt>
                <c:pt idx="1018">
                  <c:v>120.01766579691289</c:v>
                </c:pt>
                <c:pt idx="1019">
                  <c:v>120.34684757324383</c:v>
                </c:pt>
                <c:pt idx="1020">
                  <c:v>120.44272547453075</c:v>
                </c:pt>
                <c:pt idx="1021">
                  <c:v>119.99506010820022</c:v>
                </c:pt>
                <c:pt idx="1022">
                  <c:v>101.86965129181318</c:v>
                </c:pt>
                <c:pt idx="1023">
                  <c:v>98.78066483256967</c:v>
                </c:pt>
                <c:pt idx="1024">
                  <c:v>98.175214747636019</c:v>
                </c:pt>
                <c:pt idx="1025">
                  <c:v>96.010444188996672</c:v>
                </c:pt>
                <c:pt idx="1026">
                  <c:v>93.367173313685242</c:v>
                </c:pt>
                <c:pt idx="1027">
                  <c:v>93.349566073794449</c:v>
                </c:pt>
                <c:pt idx="1028">
                  <c:v>92.356669809370047</c:v>
                </c:pt>
                <c:pt idx="1029">
                  <c:v>92.323808408420476</c:v>
                </c:pt>
                <c:pt idx="1030">
                  <c:v>91.866161655110616</c:v>
                </c:pt>
                <c:pt idx="1031">
                  <c:v>91.394209128748031</c:v>
                </c:pt>
                <c:pt idx="1032">
                  <c:v>91.007982475579681</c:v>
                </c:pt>
                <c:pt idx="1033">
                  <c:v>91.456796575478037</c:v>
                </c:pt>
                <c:pt idx="1034">
                  <c:v>92.902511894766022</c:v>
                </c:pt>
                <c:pt idx="1035">
                  <c:v>91.84771300775229</c:v>
                </c:pt>
                <c:pt idx="1036">
                  <c:v>91.949119788800431</c:v>
                </c:pt>
                <c:pt idx="1037">
                  <c:v>93.565790887616529</c:v>
                </c:pt>
                <c:pt idx="1038">
                  <c:v>93.665557761972678</c:v>
                </c:pt>
                <c:pt idx="1039">
                  <c:v>93.672956207476815</c:v>
                </c:pt>
                <c:pt idx="1040">
                  <c:v>93.721773039685516</c:v>
                </c:pt>
                <c:pt idx="1041">
                  <c:v>89.942774620615509</c:v>
                </c:pt>
                <c:pt idx="1042">
                  <c:v>86.23789238754091</c:v>
                </c:pt>
                <c:pt idx="1043">
                  <c:v>86.184036656724004</c:v>
                </c:pt>
                <c:pt idx="1044">
                  <c:v>86.104858767082433</c:v>
                </c:pt>
                <c:pt idx="1045">
                  <c:v>87.539096562166137</c:v>
                </c:pt>
                <c:pt idx="1046">
                  <c:v>87.459590460448595</c:v>
                </c:pt>
                <c:pt idx="1047">
                  <c:v>88.746753957717502</c:v>
                </c:pt>
                <c:pt idx="1048">
                  <c:v>88.670393661357139</c:v>
                </c:pt>
                <c:pt idx="1049">
                  <c:v>86.002209716520355</c:v>
                </c:pt>
                <c:pt idx="1050">
                  <c:v>90.018933429865598</c:v>
                </c:pt>
                <c:pt idx="1051">
                  <c:v>89.181766693977195</c:v>
                </c:pt>
                <c:pt idx="1052">
                  <c:v>87.309888713207528</c:v>
                </c:pt>
                <c:pt idx="1053">
                  <c:v>86.199959303400689</c:v>
                </c:pt>
                <c:pt idx="1054">
                  <c:v>84.817783827533418</c:v>
                </c:pt>
                <c:pt idx="1055">
                  <c:v>84.464578158115259</c:v>
                </c:pt>
                <c:pt idx="1056">
                  <c:v>84.467735599270611</c:v>
                </c:pt>
                <c:pt idx="1057">
                  <c:v>83.181096874184874</c:v>
                </c:pt>
                <c:pt idx="1058">
                  <c:v>82.898456493275901</c:v>
                </c:pt>
                <c:pt idx="1059">
                  <c:v>81.758713947206857</c:v>
                </c:pt>
                <c:pt idx="1060">
                  <c:v>74.359552990842175</c:v>
                </c:pt>
                <c:pt idx="1061">
                  <c:v>74.311905288102935</c:v>
                </c:pt>
                <c:pt idx="1062">
                  <c:v>73.004649539222143</c:v>
                </c:pt>
                <c:pt idx="1063">
                  <c:v>72.17164673125896</c:v>
                </c:pt>
                <c:pt idx="1064">
                  <c:v>72.09808362324469</c:v>
                </c:pt>
                <c:pt idx="1065">
                  <c:v>72.491237186783763</c:v>
                </c:pt>
                <c:pt idx="1066">
                  <c:v>73.283051933408117</c:v>
                </c:pt>
                <c:pt idx="1067">
                  <c:v>72.959426589308848</c:v>
                </c:pt>
                <c:pt idx="1068">
                  <c:v>72.914589118865536</c:v>
                </c:pt>
                <c:pt idx="1069">
                  <c:v>62.459342645802742</c:v>
                </c:pt>
                <c:pt idx="1070">
                  <c:v>62.711649619958507</c:v>
                </c:pt>
                <c:pt idx="1071">
                  <c:v>63.257818579990207</c:v>
                </c:pt>
                <c:pt idx="1072">
                  <c:v>63.600567152930651</c:v>
                </c:pt>
                <c:pt idx="1073">
                  <c:v>63.897800308597276</c:v>
                </c:pt>
                <c:pt idx="1074">
                  <c:v>63.23487944966719</c:v>
                </c:pt>
                <c:pt idx="1075">
                  <c:v>64.396225081606033</c:v>
                </c:pt>
                <c:pt idx="1076">
                  <c:v>64.031551307194306</c:v>
                </c:pt>
                <c:pt idx="1077">
                  <c:v>64.039647839312082</c:v>
                </c:pt>
                <c:pt idx="1078">
                  <c:v>64.475319854121665</c:v>
                </c:pt>
                <c:pt idx="1079">
                  <c:v>64.489874135457839</c:v>
                </c:pt>
                <c:pt idx="1080">
                  <c:v>64.23652410943977</c:v>
                </c:pt>
                <c:pt idx="1081">
                  <c:v>64.04245338676624</c:v>
                </c:pt>
                <c:pt idx="1082">
                  <c:v>64.365012749738341</c:v>
                </c:pt>
                <c:pt idx="1083">
                  <c:v>64.793587419284819</c:v>
                </c:pt>
                <c:pt idx="1084">
                  <c:v>65.589804272480407</c:v>
                </c:pt>
                <c:pt idx="1085">
                  <c:v>65.764142991027086</c:v>
                </c:pt>
                <c:pt idx="1086">
                  <c:v>69.291759946015858</c:v>
                </c:pt>
                <c:pt idx="1087">
                  <c:v>69.481128994283722</c:v>
                </c:pt>
                <c:pt idx="1088">
                  <c:v>69.778350069294717</c:v>
                </c:pt>
                <c:pt idx="1089">
                  <c:v>67.071058520466693</c:v>
                </c:pt>
                <c:pt idx="1090">
                  <c:v>67.609734525851849</c:v>
                </c:pt>
                <c:pt idx="1091">
                  <c:v>67.656124165044844</c:v>
                </c:pt>
                <c:pt idx="1092">
                  <c:v>64.437287408100701</c:v>
                </c:pt>
                <c:pt idx="1093">
                  <c:v>64.743056402709499</c:v>
                </c:pt>
                <c:pt idx="1094">
                  <c:v>65.807773315719118</c:v>
                </c:pt>
                <c:pt idx="1095">
                  <c:v>66.26902863377056</c:v>
                </c:pt>
                <c:pt idx="1096">
                  <c:v>66.740267064134017</c:v>
                </c:pt>
                <c:pt idx="1097">
                  <c:v>66.780029389349451</c:v>
                </c:pt>
                <c:pt idx="1098">
                  <c:v>67.813007731078557</c:v>
                </c:pt>
                <c:pt idx="1099">
                  <c:v>67.74707130617368</c:v>
                </c:pt>
                <c:pt idx="1100">
                  <c:v>66.224875521494127</c:v>
                </c:pt>
                <c:pt idx="1101">
                  <c:v>67.653112988566562</c:v>
                </c:pt>
                <c:pt idx="1102">
                  <c:v>66.470547902817074</c:v>
                </c:pt>
                <c:pt idx="1103">
                  <c:v>67.112658872744134</c:v>
                </c:pt>
                <c:pt idx="1104">
                  <c:v>67.214537142380323</c:v>
                </c:pt>
                <c:pt idx="1105">
                  <c:v>62.398787756624699</c:v>
                </c:pt>
                <c:pt idx="1106">
                  <c:v>62.395376491353858</c:v>
                </c:pt>
                <c:pt idx="1107">
                  <c:v>62.485475731778948</c:v>
                </c:pt>
                <c:pt idx="1108">
                  <c:v>62.338644812952751</c:v>
                </c:pt>
                <c:pt idx="1109">
                  <c:v>62.907032492548055</c:v>
                </c:pt>
                <c:pt idx="1110">
                  <c:v>62.595082437520276</c:v>
                </c:pt>
                <c:pt idx="1111">
                  <c:v>62.393006450312214</c:v>
                </c:pt>
                <c:pt idx="1112">
                  <c:v>60.834734223042574</c:v>
                </c:pt>
                <c:pt idx="1113">
                  <c:v>60.955408938441224</c:v>
                </c:pt>
                <c:pt idx="1114">
                  <c:v>60.995105289038939</c:v>
                </c:pt>
                <c:pt idx="1115">
                  <c:v>61.004133944816253</c:v>
                </c:pt>
                <c:pt idx="1116">
                  <c:v>61.952110232916354</c:v>
                </c:pt>
                <c:pt idx="1117">
                  <c:v>61.276041870686925</c:v>
                </c:pt>
                <c:pt idx="1118">
                  <c:v>61.464331178425233</c:v>
                </c:pt>
                <c:pt idx="1119">
                  <c:v>59.877899466087058</c:v>
                </c:pt>
                <c:pt idx="1120">
                  <c:v>60.076837890063651</c:v>
                </c:pt>
                <c:pt idx="1121">
                  <c:v>60.877412520232653</c:v>
                </c:pt>
                <c:pt idx="1122">
                  <c:v>60.792611789181372</c:v>
                </c:pt>
                <c:pt idx="1123">
                  <c:v>60.929543845982671</c:v>
                </c:pt>
                <c:pt idx="1124">
                  <c:v>61.144128067136506</c:v>
                </c:pt>
                <c:pt idx="1125">
                  <c:v>60.680268557964567</c:v>
                </c:pt>
                <c:pt idx="1126">
                  <c:v>59.742057348540776</c:v>
                </c:pt>
                <c:pt idx="1127">
                  <c:v>59.847160676967562</c:v>
                </c:pt>
                <c:pt idx="1128">
                  <c:v>60.965180510285919</c:v>
                </c:pt>
                <c:pt idx="1129">
                  <c:v>61.069922986826029</c:v>
                </c:pt>
                <c:pt idx="1130">
                  <c:v>61.86794588730293</c:v>
                </c:pt>
                <c:pt idx="1131">
                  <c:v>61.349080722676497</c:v>
                </c:pt>
                <c:pt idx="1132">
                  <c:v>62.723109563096756</c:v>
                </c:pt>
                <c:pt idx="1133">
                  <c:v>61.240586548245112</c:v>
                </c:pt>
                <c:pt idx="1134">
                  <c:v>61.427548654384246</c:v>
                </c:pt>
                <c:pt idx="1135">
                  <c:v>59.722030502295134</c:v>
                </c:pt>
                <c:pt idx="1136">
                  <c:v>59.71861366893387</c:v>
                </c:pt>
                <c:pt idx="1137">
                  <c:v>59.982699018642037</c:v>
                </c:pt>
                <c:pt idx="1138">
                  <c:v>59.690716353354176</c:v>
                </c:pt>
                <c:pt idx="1139">
                  <c:v>59.812735025766194</c:v>
                </c:pt>
                <c:pt idx="1140">
                  <c:v>59.908256862162787</c:v>
                </c:pt>
                <c:pt idx="1141">
                  <c:v>60.176573166554057</c:v>
                </c:pt>
                <c:pt idx="1142">
                  <c:v>60.39797740432077</c:v>
                </c:pt>
                <c:pt idx="1143">
                  <c:v>60.191275398301222</c:v>
                </c:pt>
                <c:pt idx="1144">
                  <c:v>60.084514926075272</c:v>
                </c:pt>
                <c:pt idx="1145">
                  <c:v>60.314317908300993</c:v>
                </c:pt>
                <c:pt idx="1146">
                  <c:v>56.777636200074745</c:v>
                </c:pt>
                <c:pt idx="1147">
                  <c:v>56.049982479048765</c:v>
                </c:pt>
                <c:pt idx="1148">
                  <c:v>56.004249138007523</c:v>
                </c:pt>
                <c:pt idx="1149">
                  <c:v>55.932046697919482</c:v>
                </c:pt>
                <c:pt idx="1150">
                  <c:v>55.739013131240114</c:v>
                </c:pt>
                <c:pt idx="1151">
                  <c:v>55.613749839525141</c:v>
                </c:pt>
                <c:pt idx="1152">
                  <c:v>55.682842614193952</c:v>
                </c:pt>
                <c:pt idx="1153">
                  <c:v>55.956866221150094</c:v>
                </c:pt>
                <c:pt idx="1154">
                  <c:v>54.89069657525539</c:v>
                </c:pt>
                <c:pt idx="1155">
                  <c:v>54.150372051028171</c:v>
                </c:pt>
                <c:pt idx="1156">
                  <c:v>54.201742508530792</c:v>
                </c:pt>
                <c:pt idx="1157">
                  <c:v>54.177569086396772</c:v>
                </c:pt>
                <c:pt idx="1158">
                  <c:v>53.239652943574796</c:v>
                </c:pt>
                <c:pt idx="1159">
                  <c:v>53.221944720361904</c:v>
                </c:pt>
                <c:pt idx="1160">
                  <c:v>53.041562736993257</c:v>
                </c:pt>
                <c:pt idx="1161">
                  <c:v>51.925504173607941</c:v>
                </c:pt>
                <c:pt idx="1162">
                  <c:v>51.938026332538278</c:v>
                </c:pt>
                <c:pt idx="1163">
                  <c:v>51.032845981934805</c:v>
                </c:pt>
                <c:pt idx="1164">
                  <c:v>50.89647401216051</c:v>
                </c:pt>
                <c:pt idx="1165">
                  <c:v>50.526333718470781</c:v>
                </c:pt>
                <c:pt idx="1166">
                  <c:v>50.876106945827779</c:v>
                </c:pt>
                <c:pt idx="1167">
                  <c:v>50.142426029498978</c:v>
                </c:pt>
                <c:pt idx="1168">
                  <c:v>49.684870270659538</c:v>
                </c:pt>
                <c:pt idx="1169">
                  <c:v>49.448446235040869</c:v>
                </c:pt>
                <c:pt idx="1170">
                  <c:v>49.254395106391271</c:v>
                </c:pt>
                <c:pt idx="1171">
                  <c:v>51.334183723807847</c:v>
                </c:pt>
                <c:pt idx="1172">
                  <c:v>51.207760862277006</c:v>
                </c:pt>
                <c:pt idx="1173">
                  <c:v>51.380867417130474</c:v>
                </c:pt>
                <c:pt idx="1174">
                  <c:v>51.493762221242569</c:v>
                </c:pt>
                <c:pt idx="1175">
                  <c:v>51.84144193094432</c:v>
                </c:pt>
                <c:pt idx="1176">
                  <c:v>50.875129285072816</c:v>
                </c:pt>
                <c:pt idx="1177">
                  <c:v>50.934972902726614</c:v>
                </c:pt>
                <c:pt idx="1178">
                  <c:v>50.737825901345033</c:v>
                </c:pt>
                <c:pt idx="1179">
                  <c:v>50.74575537199464</c:v>
                </c:pt>
                <c:pt idx="1180">
                  <c:v>53.569920317473894</c:v>
                </c:pt>
                <c:pt idx="1181">
                  <c:v>51.55985620938187</c:v>
                </c:pt>
                <c:pt idx="1182">
                  <c:v>51.611768381655629</c:v>
                </c:pt>
                <c:pt idx="1183">
                  <c:v>53.846765547100084</c:v>
                </c:pt>
                <c:pt idx="1184">
                  <c:v>54.377001379555267</c:v>
                </c:pt>
                <c:pt idx="1185">
                  <c:v>54.345279402914045</c:v>
                </c:pt>
                <c:pt idx="1186">
                  <c:v>54.542524575543418</c:v>
                </c:pt>
                <c:pt idx="1187">
                  <c:v>54.223656234357897</c:v>
                </c:pt>
                <c:pt idx="1188">
                  <c:v>53.006358204723156</c:v>
                </c:pt>
                <c:pt idx="1189">
                  <c:v>53.109034744648675</c:v>
                </c:pt>
                <c:pt idx="1190">
                  <c:v>51.855560858870845</c:v>
                </c:pt>
                <c:pt idx="1191">
                  <c:v>52.478366283242082</c:v>
                </c:pt>
                <c:pt idx="1192">
                  <c:v>49.899048356177637</c:v>
                </c:pt>
                <c:pt idx="1193">
                  <c:v>49.80770319206821</c:v>
                </c:pt>
                <c:pt idx="1194">
                  <c:v>50.875457191993057</c:v>
                </c:pt>
                <c:pt idx="1195">
                  <c:v>51.441754347318245</c:v>
                </c:pt>
                <c:pt idx="1196">
                  <c:v>51.491742634856116</c:v>
                </c:pt>
                <c:pt idx="1197">
                  <c:v>51.192880948690046</c:v>
                </c:pt>
                <c:pt idx="1198">
                  <c:v>51.132256680241106</c:v>
                </c:pt>
                <c:pt idx="1199">
                  <c:v>50.975714355246836</c:v>
                </c:pt>
                <c:pt idx="1200">
                  <c:v>50.962006462808773</c:v>
                </c:pt>
                <c:pt idx="1201">
                  <c:v>50.7383891386635</c:v>
                </c:pt>
                <c:pt idx="1202">
                  <c:v>50.113460085890125</c:v>
                </c:pt>
                <c:pt idx="1203">
                  <c:v>50.009325324429064</c:v>
                </c:pt>
                <c:pt idx="1204">
                  <c:v>50.244631807541062</c:v>
                </c:pt>
                <c:pt idx="1205">
                  <c:v>50.886290450430891</c:v>
                </c:pt>
                <c:pt idx="1206">
                  <c:v>50.991349842476133</c:v>
                </c:pt>
                <c:pt idx="1207">
                  <c:v>51.06230564533432</c:v>
                </c:pt>
                <c:pt idx="1208">
                  <c:v>50.081550617662671</c:v>
                </c:pt>
                <c:pt idx="1209">
                  <c:v>50.150286001631819</c:v>
                </c:pt>
                <c:pt idx="1210">
                  <c:v>49.952279506733063</c:v>
                </c:pt>
                <c:pt idx="1211">
                  <c:v>50.00499959163183</c:v>
                </c:pt>
                <c:pt idx="1212">
                  <c:v>50.539714059435994</c:v>
                </c:pt>
                <c:pt idx="1213">
                  <c:v>49.07767575519199</c:v>
                </c:pt>
                <c:pt idx="1214">
                  <c:v>48.976515393129247</c:v>
                </c:pt>
                <c:pt idx="1215">
                  <c:v>49.977624542148092</c:v>
                </c:pt>
                <c:pt idx="1216">
                  <c:v>49.261662754530455</c:v>
                </c:pt>
                <c:pt idx="1217">
                  <c:v>49.258373637527839</c:v>
                </c:pt>
                <c:pt idx="1218">
                  <c:v>49.127384315161081</c:v>
                </c:pt>
                <c:pt idx="1219">
                  <c:v>49.191600384637709</c:v>
                </c:pt>
                <c:pt idx="1220">
                  <c:v>50.181513213987294</c:v>
                </c:pt>
                <c:pt idx="1221">
                  <c:v>50.125254843890318</c:v>
                </c:pt>
                <c:pt idx="1222">
                  <c:v>49.607945830842098</c:v>
                </c:pt>
                <c:pt idx="1223">
                  <c:v>49.753429685439315</c:v>
                </c:pt>
                <c:pt idx="1224">
                  <c:v>52.623557669042931</c:v>
                </c:pt>
                <c:pt idx="1225">
                  <c:v>52.494924824924013</c:v>
                </c:pt>
                <c:pt idx="1226">
                  <c:v>53.018771216803451</c:v>
                </c:pt>
                <c:pt idx="1227">
                  <c:v>53.04694341951889</c:v>
                </c:pt>
                <c:pt idx="1228">
                  <c:v>52.459214513384232</c:v>
                </c:pt>
                <c:pt idx="1229">
                  <c:v>52.12216764642492</c:v>
                </c:pt>
                <c:pt idx="1230">
                  <c:v>52.405696608614029</c:v>
                </c:pt>
                <c:pt idx="1231">
                  <c:v>50.124363457805401</c:v>
                </c:pt>
                <c:pt idx="1232">
                  <c:v>50.044296272312607</c:v>
                </c:pt>
                <c:pt idx="1233">
                  <c:v>49.75601386003116</c:v>
                </c:pt>
                <c:pt idx="1234">
                  <c:v>50.001465655677769</c:v>
                </c:pt>
                <c:pt idx="1235">
                  <c:v>49.701862495680075</c:v>
                </c:pt>
                <c:pt idx="1236">
                  <c:v>50.508916943868428</c:v>
                </c:pt>
                <c:pt idx="1237">
                  <c:v>51.362946645288652</c:v>
                </c:pt>
                <c:pt idx="1238">
                  <c:v>51.616167128448339</c:v>
                </c:pt>
                <c:pt idx="1239">
                  <c:v>51.59815113158924</c:v>
                </c:pt>
                <c:pt idx="1240">
                  <c:v>48.449445192460381</c:v>
                </c:pt>
                <c:pt idx="1241">
                  <c:v>48.165948174656108</c:v>
                </c:pt>
                <c:pt idx="1242">
                  <c:v>48.200696933723329</c:v>
                </c:pt>
                <c:pt idx="1243">
                  <c:v>45.651517016335653</c:v>
                </c:pt>
                <c:pt idx="1244">
                  <c:v>44.681388954316176</c:v>
                </c:pt>
                <c:pt idx="1245">
                  <c:v>44.809603158483554</c:v>
                </c:pt>
                <c:pt idx="1246">
                  <c:v>44.573068947714468</c:v>
                </c:pt>
                <c:pt idx="1247">
                  <c:v>45.918357373759626</c:v>
                </c:pt>
                <c:pt idx="1248">
                  <c:v>45.795366899383815</c:v>
                </c:pt>
                <c:pt idx="1249">
                  <c:v>45.941170118802823</c:v>
                </c:pt>
                <c:pt idx="1250">
                  <c:v>46.080800862025391</c:v>
                </c:pt>
                <c:pt idx="1251">
                  <c:v>45.168445121964666</c:v>
                </c:pt>
                <c:pt idx="1252">
                  <c:v>45.424553695711083</c:v>
                </c:pt>
                <c:pt idx="1253">
                  <c:v>45.945800497094034</c:v>
                </c:pt>
                <c:pt idx="1254">
                  <c:v>44.486815134573078</c:v>
                </c:pt>
                <c:pt idx="1255">
                  <c:v>45.593522100535218</c:v>
                </c:pt>
                <c:pt idx="1256">
                  <c:v>45.68102736049768</c:v>
                </c:pt>
                <c:pt idx="1257">
                  <c:v>45.679530374631447</c:v>
                </c:pt>
                <c:pt idx="1258">
                  <c:v>45.684338694162903</c:v>
                </c:pt>
                <c:pt idx="1259">
                  <c:v>45.440964994851271</c:v>
                </c:pt>
                <c:pt idx="1260">
                  <c:v>46.098514985830811</c:v>
                </c:pt>
                <c:pt idx="1261">
                  <c:v>45.945803065506908</c:v>
                </c:pt>
                <c:pt idx="1262">
                  <c:v>46.255523822248058</c:v>
                </c:pt>
                <c:pt idx="1263">
                  <c:v>46.447849387293815</c:v>
                </c:pt>
                <c:pt idx="1264">
                  <c:v>46.185183689734721</c:v>
                </c:pt>
                <c:pt idx="1265">
                  <c:v>45.296073915060234</c:v>
                </c:pt>
                <c:pt idx="1266">
                  <c:v>45.223472343508035</c:v>
                </c:pt>
                <c:pt idx="1267">
                  <c:v>45.258401482916398</c:v>
                </c:pt>
                <c:pt idx="1268">
                  <c:v>48.273715628354374</c:v>
                </c:pt>
                <c:pt idx="1269">
                  <c:v>48.359439816844514</c:v>
                </c:pt>
                <c:pt idx="1270">
                  <c:v>48.257644093865096</c:v>
                </c:pt>
                <c:pt idx="1271">
                  <c:v>48.312239953743592</c:v>
                </c:pt>
                <c:pt idx="1272">
                  <c:v>49.444441935462606</c:v>
                </c:pt>
                <c:pt idx="1273">
                  <c:v>50.316824348741015</c:v>
                </c:pt>
                <c:pt idx="1274">
                  <c:v>50.312844763929107</c:v>
                </c:pt>
                <c:pt idx="1275">
                  <c:v>49.311915749546372</c:v>
                </c:pt>
                <c:pt idx="1276">
                  <c:v>52.465241796829851</c:v>
                </c:pt>
                <c:pt idx="1277">
                  <c:v>57.061607779727773</c:v>
                </c:pt>
                <c:pt idx="1278">
                  <c:v>60.263324948471165</c:v>
                </c:pt>
                <c:pt idx="1279">
                  <c:v>60.349088567244515</c:v>
                </c:pt>
                <c:pt idx="1280">
                  <c:v>59.372517080044126</c:v>
                </c:pt>
                <c:pt idx="1281">
                  <c:v>59.06312246867973</c:v>
                </c:pt>
                <c:pt idx="1282">
                  <c:v>59.057596032933027</c:v>
                </c:pt>
                <c:pt idx="1283">
                  <c:v>59.681953297088242</c:v>
                </c:pt>
                <c:pt idx="1284">
                  <c:v>56.958457165168483</c:v>
                </c:pt>
                <c:pt idx="1285">
                  <c:v>56.915816854749259</c:v>
                </c:pt>
                <c:pt idx="1286">
                  <c:v>56.511971369470061</c:v>
                </c:pt>
                <c:pt idx="1287">
                  <c:v>57.083033586606838</c:v>
                </c:pt>
                <c:pt idx="1288">
                  <c:v>57.189074183458523</c:v>
                </c:pt>
                <c:pt idx="1289">
                  <c:v>57.413028960503887</c:v>
                </c:pt>
                <c:pt idx="1290">
                  <c:v>57.620563376723354</c:v>
                </c:pt>
                <c:pt idx="1291">
                  <c:v>57.603142498291568</c:v>
                </c:pt>
                <c:pt idx="1292">
                  <c:v>57.546088028673822</c:v>
                </c:pt>
                <c:pt idx="1293">
                  <c:v>57.530786654102464</c:v>
                </c:pt>
                <c:pt idx="1294">
                  <c:v>58.08356403192456</c:v>
                </c:pt>
                <c:pt idx="1295">
                  <c:v>58.454545477486441</c:v>
                </c:pt>
                <c:pt idx="1296">
                  <c:v>57.715438620449142</c:v>
                </c:pt>
                <c:pt idx="1297">
                  <c:v>56.913656542750999</c:v>
                </c:pt>
                <c:pt idx="1298">
                  <c:v>57.049984406301668</c:v>
                </c:pt>
                <c:pt idx="1299">
                  <c:v>56.913625569579615</c:v>
                </c:pt>
                <c:pt idx="1300">
                  <c:v>56.744039381531167</c:v>
                </c:pt>
                <c:pt idx="1301">
                  <c:v>56.961423892978281</c:v>
                </c:pt>
                <c:pt idx="1302">
                  <c:v>57.059986256082709</c:v>
                </c:pt>
                <c:pt idx="1303">
                  <c:v>57.125304731199719</c:v>
                </c:pt>
                <c:pt idx="1304">
                  <c:v>56.864799858544387</c:v>
                </c:pt>
                <c:pt idx="1305">
                  <c:v>57.74206960017014</c:v>
                </c:pt>
                <c:pt idx="1306">
                  <c:v>57.780081864967102</c:v>
                </c:pt>
                <c:pt idx="1307">
                  <c:v>57.010006804925126</c:v>
                </c:pt>
                <c:pt idx="1308">
                  <c:v>57.171955665480766</c:v>
                </c:pt>
                <c:pt idx="1309">
                  <c:v>58.444675944166988</c:v>
                </c:pt>
                <c:pt idx="1310">
                  <c:v>58.355711433072479</c:v>
                </c:pt>
                <c:pt idx="1311">
                  <c:v>58.539114424476978</c:v>
                </c:pt>
                <c:pt idx="1312">
                  <c:v>59.305525733734363</c:v>
                </c:pt>
                <c:pt idx="1313">
                  <c:v>59.328725662791967</c:v>
                </c:pt>
                <c:pt idx="1314">
                  <c:v>59.424874585816553</c:v>
                </c:pt>
                <c:pt idx="1315">
                  <c:v>57.96334917926518</c:v>
                </c:pt>
                <c:pt idx="1316">
                  <c:v>58.038193216911239</c:v>
                </c:pt>
                <c:pt idx="1317">
                  <c:v>59.108094688479582</c:v>
                </c:pt>
                <c:pt idx="1318">
                  <c:v>59.525023188681125</c:v>
                </c:pt>
                <c:pt idx="1319">
                  <c:v>59.798467572316113</c:v>
                </c:pt>
                <c:pt idx="1320">
                  <c:v>60.515718462117199</c:v>
                </c:pt>
                <c:pt idx="1321">
                  <c:v>60.74949734871803</c:v>
                </c:pt>
                <c:pt idx="1322">
                  <c:v>60.742338377383255</c:v>
                </c:pt>
                <c:pt idx="1323">
                  <c:v>60.38220942583893</c:v>
                </c:pt>
                <c:pt idx="1324">
                  <c:v>62.713885383691292</c:v>
                </c:pt>
                <c:pt idx="1325">
                  <c:v>62.534672319662434</c:v>
                </c:pt>
                <c:pt idx="1326">
                  <c:v>62.493071977814864</c:v>
                </c:pt>
                <c:pt idx="1327">
                  <c:v>62.558479309581138</c:v>
                </c:pt>
                <c:pt idx="1328">
                  <c:v>60.12695787129941</c:v>
                </c:pt>
                <c:pt idx="1329">
                  <c:v>60.018610875937128</c:v>
                </c:pt>
                <c:pt idx="1330">
                  <c:v>60.629813571401726</c:v>
                </c:pt>
                <c:pt idx="1331">
                  <c:v>62.929026896493234</c:v>
                </c:pt>
                <c:pt idx="1332">
                  <c:v>63.548767879285748</c:v>
                </c:pt>
                <c:pt idx="1333">
                  <c:v>62.998251028379229</c:v>
                </c:pt>
                <c:pt idx="1334">
                  <c:v>64.117237931100362</c:v>
                </c:pt>
                <c:pt idx="1335">
                  <c:v>64.326813188795654</c:v>
                </c:pt>
                <c:pt idx="1336">
                  <c:v>62.646119468592644</c:v>
                </c:pt>
                <c:pt idx="1337">
                  <c:v>58.454561456368793</c:v>
                </c:pt>
                <c:pt idx="1338">
                  <c:v>57.77199750525709</c:v>
                </c:pt>
                <c:pt idx="1339">
                  <c:v>57.822876747830762</c:v>
                </c:pt>
                <c:pt idx="1340">
                  <c:v>61.015538366172947</c:v>
                </c:pt>
                <c:pt idx="1341">
                  <c:v>60.887817852507453</c:v>
                </c:pt>
                <c:pt idx="1342">
                  <c:v>61.874608082439018</c:v>
                </c:pt>
                <c:pt idx="1343">
                  <c:v>61.188561331947753</c:v>
                </c:pt>
                <c:pt idx="1344">
                  <c:v>61.707601907729057</c:v>
                </c:pt>
                <c:pt idx="1345">
                  <c:v>62.06526758944122</c:v>
                </c:pt>
                <c:pt idx="1346">
                  <c:v>61.788390965154214</c:v>
                </c:pt>
                <c:pt idx="1347">
                  <c:v>62.85060053286734</c:v>
                </c:pt>
                <c:pt idx="1348">
                  <c:v>62.862788817726589</c:v>
                </c:pt>
                <c:pt idx="1349">
                  <c:v>63.472470941230718</c:v>
                </c:pt>
                <c:pt idx="1350">
                  <c:v>62.73449524382643</c:v>
                </c:pt>
                <c:pt idx="1351">
                  <c:v>65.985793325089105</c:v>
                </c:pt>
                <c:pt idx="1352">
                  <c:v>66.373334788784774</c:v>
                </c:pt>
                <c:pt idx="1353">
                  <c:v>66.295245452962874</c:v>
                </c:pt>
                <c:pt idx="1354">
                  <c:v>70.374704761482448</c:v>
                </c:pt>
                <c:pt idx="1355">
                  <c:v>69.958251966916237</c:v>
                </c:pt>
                <c:pt idx="1356">
                  <c:v>71.207549595549125</c:v>
                </c:pt>
                <c:pt idx="1357">
                  <c:v>71.19079773841969</c:v>
                </c:pt>
                <c:pt idx="1358">
                  <c:v>70.949380321378442</c:v>
                </c:pt>
                <c:pt idx="1359">
                  <c:v>71.12860817621106</c:v>
                </c:pt>
                <c:pt idx="1360">
                  <c:v>75.538325944536183</c:v>
                </c:pt>
                <c:pt idx="1361">
                  <c:v>76.232716031866971</c:v>
                </c:pt>
                <c:pt idx="1362">
                  <c:v>76.344432621134487</c:v>
                </c:pt>
                <c:pt idx="1363">
                  <c:v>76.398943161582153</c:v>
                </c:pt>
                <c:pt idx="1364">
                  <c:v>76.865804245716205</c:v>
                </c:pt>
                <c:pt idx="1365">
                  <c:v>77.01102868803855</c:v>
                </c:pt>
                <c:pt idx="1366">
                  <c:v>77.049321545069731</c:v>
                </c:pt>
                <c:pt idx="1367">
                  <c:v>77.123532795113547</c:v>
                </c:pt>
                <c:pt idx="1368">
                  <c:v>77.215102800047717</c:v>
                </c:pt>
                <c:pt idx="1369">
                  <c:v>76.955837048127663</c:v>
                </c:pt>
                <c:pt idx="1370">
                  <c:v>77.475795016500953</c:v>
                </c:pt>
                <c:pt idx="1371">
                  <c:v>77.275944592439828</c:v>
                </c:pt>
                <c:pt idx="1372">
                  <c:v>76.487039499732774</c:v>
                </c:pt>
                <c:pt idx="1373">
                  <c:v>79.57650001268351</c:v>
                </c:pt>
                <c:pt idx="1374">
                  <c:v>79.649819440686272</c:v>
                </c:pt>
                <c:pt idx="1375">
                  <c:v>80.162810677022961</c:v>
                </c:pt>
                <c:pt idx="1376">
                  <c:v>80.210334342745227</c:v>
                </c:pt>
                <c:pt idx="1377">
                  <c:v>79.217298019453551</c:v>
                </c:pt>
                <c:pt idx="1378">
                  <c:v>79.082885273767545</c:v>
                </c:pt>
                <c:pt idx="1379">
                  <c:v>78.618934814893706</c:v>
                </c:pt>
                <c:pt idx="1380">
                  <c:v>78.161391845269463</c:v>
                </c:pt>
                <c:pt idx="1381">
                  <c:v>80.757221422026404</c:v>
                </c:pt>
                <c:pt idx="1382">
                  <c:v>80.725261759371335</c:v>
                </c:pt>
                <c:pt idx="1383">
                  <c:v>81.045991207422759</c:v>
                </c:pt>
                <c:pt idx="1384">
                  <c:v>79.024117196849303</c:v>
                </c:pt>
                <c:pt idx="1385">
                  <c:v>79.515255444207085</c:v>
                </c:pt>
                <c:pt idx="1386">
                  <c:v>80.376015491739579</c:v>
                </c:pt>
                <c:pt idx="1387">
                  <c:v>82.318831210566827</c:v>
                </c:pt>
                <c:pt idx="1388">
                  <c:v>83.118609410049842</c:v>
                </c:pt>
                <c:pt idx="1389">
                  <c:v>83.056448449326609</c:v>
                </c:pt>
                <c:pt idx="1390">
                  <c:v>82.702345884887848</c:v>
                </c:pt>
                <c:pt idx="1391">
                  <c:v>81.661971382516114</c:v>
                </c:pt>
                <c:pt idx="1392">
                  <c:v>80.737635879005083</c:v>
                </c:pt>
                <c:pt idx="1393">
                  <c:v>81.67080438249387</c:v>
                </c:pt>
                <c:pt idx="1394">
                  <c:v>81.430189652416658</c:v>
                </c:pt>
                <c:pt idx="1395">
                  <c:v>81.191329471436063</c:v>
                </c:pt>
                <c:pt idx="1396">
                  <c:v>80.481159651377737</c:v>
                </c:pt>
                <c:pt idx="1397">
                  <c:v>80.608403348519133</c:v>
                </c:pt>
                <c:pt idx="1398">
                  <c:v>78.510069687425698</c:v>
                </c:pt>
                <c:pt idx="1399">
                  <c:v>78.332639343563045</c:v>
                </c:pt>
                <c:pt idx="1400">
                  <c:v>76.79875017561848</c:v>
                </c:pt>
                <c:pt idx="1401">
                  <c:v>76.809265737882114</c:v>
                </c:pt>
                <c:pt idx="1402">
                  <c:v>76.105007363856771</c:v>
                </c:pt>
                <c:pt idx="1403">
                  <c:v>76.099617832349296</c:v>
                </c:pt>
                <c:pt idx="1404">
                  <c:v>75.734705557516065</c:v>
                </c:pt>
                <c:pt idx="1405">
                  <c:v>75.682578876852787</c:v>
                </c:pt>
                <c:pt idx="1406">
                  <c:v>76.393141488692848</c:v>
                </c:pt>
                <c:pt idx="1407">
                  <c:v>74.719411662963736</c:v>
                </c:pt>
                <c:pt idx="1408">
                  <c:v>74.95284783652545</c:v>
                </c:pt>
                <c:pt idx="1409">
                  <c:v>73.852002511090049</c:v>
                </c:pt>
                <c:pt idx="1410">
                  <c:v>74.596894955419415</c:v>
                </c:pt>
                <c:pt idx="1411">
                  <c:v>72.996939528838752</c:v>
                </c:pt>
                <c:pt idx="1412">
                  <c:v>72.825850489087102</c:v>
                </c:pt>
                <c:pt idx="1413">
                  <c:v>73.660774319600293</c:v>
                </c:pt>
                <c:pt idx="1414">
                  <c:v>70.231177361323034</c:v>
                </c:pt>
                <c:pt idx="1415">
                  <c:v>70.502023240222499</c:v>
                </c:pt>
                <c:pt idx="1416">
                  <c:v>70.041779358121417</c:v>
                </c:pt>
                <c:pt idx="1417">
                  <c:v>71.101208011482328</c:v>
                </c:pt>
                <c:pt idx="1418">
                  <c:v>71.839224529583262</c:v>
                </c:pt>
                <c:pt idx="1419">
                  <c:v>75.067622550486718</c:v>
                </c:pt>
                <c:pt idx="1420">
                  <c:v>71.038180002213949</c:v>
                </c:pt>
                <c:pt idx="1421">
                  <c:v>70.083942051624561</c:v>
                </c:pt>
                <c:pt idx="1422">
                  <c:v>70.795711113790418</c:v>
                </c:pt>
                <c:pt idx="1423">
                  <c:v>72.638649407403932</c:v>
                </c:pt>
                <c:pt idx="1424">
                  <c:v>73.201311503259248</c:v>
                </c:pt>
                <c:pt idx="1425">
                  <c:v>72.349758164843394</c:v>
                </c:pt>
                <c:pt idx="1426">
                  <c:v>72.261095372853418</c:v>
                </c:pt>
                <c:pt idx="1427">
                  <c:v>72.699414439137058</c:v>
                </c:pt>
                <c:pt idx="1428">
                  <c:v>72.695470484818046</c:v>
                </c:pt>
                <c:pt idx="1429">
                  <c:v>72.412879446975282</c:v>
                </c:pt>
                <c:pt idx="1430">
                  <c:v>71.901642707522441</c:v>
                </c:pt>
                <c:pt idx="1431">
                  <c:v>71.87782583927806</c:v>
                </c:pt>
                <c:pt idx="1432">
                  <c:v>72.101594310535717</c:v>
                </c:pt>
                <c:pt idx="1433">
                  <c:v>69.829051213317356</c:v>
                </c:pt>
                <c:pt idx="1434">
                  <c:v>71.225600395132531</c:v>
                </c:pt>
                <c:pt idx="1435">
                  <c:v>73.819314598340497</c:v>
                </c:pt>
                <c:pt idx="1436">
                  <c:v>74.461501025352632</c:v>
                </c:pt>
                <c:pt idx="1437">
                  <c:v>76.574603463320088</c:v>
                </c:pt>
                <c:pt idx="1438">
                  <c:v>76.925579759670825</c:v>
                </c:pt>
                <c:pt idx="1439">
                  <c:v>77.312894743964335</c:v>
                </c:pt>
                <c:pt idx="1440">
                  <c:v>77.485706812092431</c:v>
                </c:pt>
                <c:pt idx="1441">
                  <c:v>77.381062935788265</c:v>
                </c:pt>
                <c:pt idx="1442">
                  <c:v>77.37628363487643</c:v>
                </c:pt>
                <c:pt idx="1443">
                  <c:v>76.886194683507185</c:v>
                </c:pt>
                <c:pt idx="1444">
                  <c:v>77.158920268366131</c:v>
                </c:pt>
                <c:pt idx="1445">
                  <c:v>76.562988098298817</c:v>
                </c:pt>
                <c:pt idx="1446">
                  <c:v>75.950582635712848</c:v>
                </c:pt>
                <c:pt idx="1447">
                  <c:v>75.394522369056347</c:v>
                </c:pt>
                <c:pt idx="1448">
                  <c:v>76.466869497560481</c:v>
                </c:pt>
                <c:pt idx="1449">
                  <c:v>76.860737214856471</c:v>
                </c:pt>
                <c:pt idx="1450">
                  <c:v>76.882479405131448</c:v>
                </c:pt>
                <c:pt idx="1451">
                  <c:v>75.612019440152096</c:v>
                </c:pt>
                <c:pt idx="1452">
                  <c:v>76.764318496452901</c:v>
                </c:pt>
                <c:pt idx="1453">
                  <c:v>79.755300758621047</c:v>
                </c:pt>
                <c:pt idx="1454">
                  <c:v>79.527890098608665</c:v>
                </c:pt>
                <c:pt idx="1455">
                  <c:v>81.227025864505208</c:v>
                </c:pt>
                <c:pt idx="1456">
                  <c:v>81.53687703301523</c:v>
                </c:pt>
                <c:pt idx="1457">
                  <c:v>83.972878496056552</c:v>
                </c:pt>
                <c:pt idx="1458">
                  <c:v>84.275569453231526</c:v>
                </c:pt>
                <c:pt idx="1459">
                  <c:v>84.355178988834794</c:v>
                </c:pt>
                <c:pt idx="1460">
                  <c:v>84.800447608393696</c:v>
                </c:pt>
                <c:pt idx="1461">
                  <c:v>86.543002757920263</c:v>
                </c:pt>
                <c:pt idx="1462">
                  <c:v>86.498568792844324</c:v>
                </c:pt>
                <c:pt idx="1463">
                  <c:v>86.91874260647495</c:v>
                </c:pt>
                <c:pt idx="1464">
                  <c:v>87.429336510750289</c:v>
                </c:pt>
                <c:pt idx="1465">
                  <c:v>87.382036644532519</c:v>
                </c:pt>
                <c:pt idx="1466">
                  <c:v>86.966886386172945</c:v>
                </c:pt>
                <c:pt idx="1467">
                  <c:v>86.846987287439575</c:v>
                </c:pt>
                <c:pt idx="1468">
                  <c:v>86.89022756947108</c:v>
                </c:pt>
                <c:pt idx="1469">
                  <c:v>86.977272409200737</c:v>
                </c:pt>
                <c:pt idx="1470">
                  <c:v>86.616192133877206</c:v>
                </c:pt>
                <c:pt idx="1471">
                  <c:v>86.16647019067895</c:v>
                </c:pt>
                <c:pt idx="1472">
                  <c:v>86.482881301788552</c:v>
                </c:pt>
                <c:pt idx="1473">
                  <c:v>85.760562587926785</c:v>
                </c:pt>
                <c:pt idx="1474">
                  <c:v>85.623114406049609</c:v>
                </c:pt>
                <c:pt idx="1475">
                  <c:v>85.376351295367996</c:v>
                </c:pt>
                <c:pt idx="1476">
                  <c:v>86.500573940001928</c:v>
                </c:pt>
                <c:pt idx="1477">
                  <c:v>85.899456890414399</c:v>
                </c:pt>
                <c:pt idx="1478">
                  <c:v>86.47510086293174</c:v>
                </c:pt>
                <c:pt idx="1479">
                  <c:v>84.148710175343723</c:v>
                </c:pt>
                <c:pt idx="1480">
                  <c:v>84.452730431391288</c:v>
                </c:pt>
                <c:pt idx="1481">
                  <c:v>84.915857850269816</c:v>
                </c:pt>
                <c:pt idx="1482">
                  <c:v>84.903581427807978</c:v>
                </c:pt>
                <c:pt idx="1483">
                  <c:v>85.125228761192034</c:v>
                </c:pt>
                <c:pt idx="1484">
                  <c:v>84.139160387085482</c:v>
                </c:pt>
                <c:pt idx="1485">
                  <c:v>84.649240741087382</c:v>
                </c:pt>
                <c:pt idx="1486">
                  <c:v>84.715898033154431</c:v>
                </c:pt>
                <c:pt idx="1487">
                  <c:v>84.24569693986534</c:v>
                </c:pt>
                <c:pt idx="1488">
                  <c:v>84.143817252962151</c:v>
                </c:pt>
                <c:pt idx="1489">
                  <c:v>84.945985327173418</c:v>
                </c:pt>
                <c:pt idx="1490">
                  <c:v>85.172222565914865</c:v>
                </c:pt>
                <c:pt idx="1491">
                  <c:v>85.32749883456512</c:v>
                </c:pt>
                <c:pt idx="1492">
                  <c:v>85.60936049658855</c:v>
                </c:pt>
                <c:pt idx="1493">
                  <c:v>87.650400894004918</c:v>
                </c:pt>
                <c:pt idx="1494">
                  <c:v>86.314432402505929</c:v>
                </c:pt>
                <c:pt idx="1495">
                  <c:v>83.006910788429209</c:v>
                </c:pt>
                <c:pt idx="1496">
                  <c:v>82.467187698151207</c:v>
                </c:pt>
                <c:pt idx="1497">
                  <c:v>80.248281936982011</c:v>
                </c:pt>
                <c:pt idx="1498">
                  <c:v>80.130712544019261</c:v>
                </c:pt>
                <c:pt idx="1499">
                  <c:v>79.768996856656145</c:v>
                </c:pt>
                <c:pt idx="1500">
                  <c:v>79.2450727196168</c:v>
                </c:pt>
                <c:pt idx="1501">
                  <c:v>76.808676950236247</c:v>
                </c:pt>
                <c:pt idx="1502">
                  <c:v>77.216036562550926</c:v>
                </c:pt>
                <c:pt idx="1503">
                  <c:v>77.256646979882106</c:v>
                </c:pt>
                <c:pt idx="1504">
                  <c:v>77.322201729621781</c:v>
                </c:pt>
                <c:pt idx="1505">
                  <c:v>77.280905799426819</c:v>
                </c:pt>
                <c:pt idx="1506">
                  <c:v>77.211569124254424</c:v>
                </c:pt>
                <c:pt idx="1507">
                  <c:v>78.049898478350457</c:v>
                </c:pt>
                <c:pt idx="1508">
                  <c:v>75.584951330187224</c:v>
                </c:pt>
                <c:pt idx="1509">
                  <c:v>77.460611212534843</c:v>
                </c:pt>
                <c:pt idx="1510">
                  <c:v>78.071146013092147</c:v>
                </c:pt>
                <c:pt idx="1511">
                  <c:v>79.676779926492927</c:v>
                </c:pt>
                <c:pt idx="1512">
                  <c:v>78.153516637692078</c:v>
                </c:pt>
                <c:pt idx="1513">
                  <c:v>74.745239695663955</c:v>
                </c:pt>
                <c:pt idx="1514">
                  <c:v>74.725378452077862</c:v>
                </c:pt>
                <c:pt idx="1515">
                  <c:v>72.499477807447846</c:v>
                </c:pt>
                <c:pt idx="1516">
                  <c:v>72.770092472913774</c:v>
                </c:pt>
                <c:pt idx="1517">
                  <c:v>70.923911065882393</c:v>
                </c:pt>
                <c:pt idx="1518">
                  <c:v>70.712407975739296</c:v>
                </c:pt>
                <c:pt idx="1519">
                  <c:v>70.6098619758653</c:v>
                </c:pt>
                <c:pt idx="1520">
                  <c:v>69.402974864873329</c:v>
                </c:pt>
                <c:pt idx="1521">
                  <c:v>67.015699611340452</c:v>
                </c:pt>
                <c:pt idx="1522">
                  <c:v>67.043752531797907</c:v>
                </c:pt>
                <c:pt idx="1523">
                  <c:v>66.875868736247341</c:v>
                </c:pt>
                <c:pt idx="1524">
                  <c:v>67.198811431166845</c:v>
                </c:pt>
                <c:pt idx="1525">
                  <c:v>67.206367279740775</c:v>
                </c:pt>
                <c:pt idx="1526">
                  <c:v>67.348507013971286</c:v>
                </c:pt>
                <c:pt idx="1527">
                  <c:v>68.951157814504768</c:v>
                </c:pt>
                <c:pt idx="1528">
                  <c:v>69.019034220860235</c:v>
                </c:pt>
                <c:pt idx="1529">
                  <c:v>69.015820452642416</c:v>
                </c:pt>
                <c:pt idx="1530">
                  <c:v>68.891856827911582</c:v>
                </c:pt>
                <c:pt idx="1531">
                  <c:v>69.389975392770324</c:v>
                </c:pt>
                <c:pt idx="1532">
                  <c:v>69.331305373650792</c:v>
                </c:pt>
                <c:pt idx="1533">
                  <c:v>69.494185886194245</c:v>
                </c:pt>
                <c:pt idx="1534">
                  <c:v>70.252234075825044</c:v>
                </c:pt>
                <c:pt idx="1535">
                  <c:v>70.289681469290187</c:v>
                </c:pt>
                <c:pt idx="1536">
                  <c:v>68.803735686416118</c:v>
                </c:pt>
                <c:pt idx="1537">
                  <c:v>70.254816700658424</c:v>
                </c:pt>
                <c:pt idx="1538">
                  <c:v>70.581096312607883</c:v>
                </c:pt>
                <c:pt idx="1539">
                  <c:v>70.0383941346104</c:v>
                </c:pt>
                <c:pt idx="1540">
                  <c:v>69.832676135566388</c:v>
                </c:pt>
                <c:pt idx="1541">
                  <c:v>69.509409642578177</c:v>
                </c:pt>
                <c:pt idx="1542">
                  <c:v>69.07470879097842</c:v>
                </c:pt>
                <c:pt idx="1543">
                  <c:v>66.779195058624381</c:v>
                </c:pt>
                <c:pt idx="1544">
                  <c:v>68.416914470505645</c:v>
                </c:pt>
                <c:pt idx="1545">
                  <c:v>67.72454345974019</c:v>
                </c:pt>
                <c:pt idx="1546">
                  <c:v>67.694151012998546</c:v>
                </c:pt>
                <c:pt idx="1547">
                  <c:v>67.530470763411387</c:v>
                </c:pt>
                <c:pt idx="1548">
                  <c:v>67.859784791613393</c:v>
                </c:pt>
                <c:pt idx="1549">
                  <c:v>66.287921441739343</c:v>
                </c:pt>
                <c:pt idx="1550">
                  <c:v>66.035413860550094</c:v>
                </c:pt>
                <c:pt idx="1551">
                  <c:v>65.801655895667352</c:v>
                </c:pt>
                <c:pt idx="1552">
                  <c:v>65.289876046225132</c:v>
                </c:pt>
                <c:pt idx="1553">
                  <c:v>60.889655083766371</c:v>
                </c:pt>
                <c:pt idx="1554">
                  <c:v>60.887481086460497</c:v>
                </c:pt>
                <c:pt idx="1555">
                  <c:v>60.897258615255289</c:v>
                </c:pt>
                <c:pt idx="1556">
                  <c:v>60.897499391907417</c:v>
                </c:pt>
                <c:pt idx="1557">
                  <c:v>60.770707953593593</c:v>
                </c:pt>
                <c:pt idx="1558">
                  <c:v>60.635037202814978</c:v>
                </c:pt>
                <c:pt idx="1559">
                  <c:v>61.36084045889794</c:v>
                </c:pt>
                <c:pt idx="1560">
                  <c:v>61.204402243884751</c:v>
                </c:pt>
                <c:pt idx="1561">
                  <c:v>67.086572861771657</c:v>
                </c:pt>
                <c:pt idx="1562">
                  <c:v>67.768259533439107</c:v>
                </c:pt>
                <c:pt idx="1563">
                  <c:v>68.390393114605843</c:v>
                </c:pt>
                <c:pt idx="1564">
                  <c:v>68.308403319156412</c:v>
                </c:pt>
                <c:pt idx="1565">
                  <c:v>68.299819014234274</c:v>
                </c:pt>
                <c:pt idx="1566">
                  <c:v>68.722913450389996</c:v>
                </c:pt>
                <c:pt idx="1567">
                  <c:v>67.996599960662763</c:v>
                </c:pt>
                <c:pt idx="1568">
                  <c:v>69.330790090595073</c:v>
                </c:pt>
                <c:pt idx="1569">
                  <c:v>66.56205811511488</c:v>
                </c:pt>
                <c:pt idx="1570">
                  <c:v>65.366847355081319</c:v>
                </c:pt>
                <c:pt idx="1571">
                  <c:v>64.043883800691333</c:v>
                </c:pt>
                <c:pt idx="1572">
                  <c:v>63.262140198663673</c:v>
                </c:pt>
                <c:pt idx="1573">
                  <c:v>63.222969026371032</c:v>
                </c:pt>
                <c:pt idx="1574">
                  <c:v>63.82189569485476</c:v>
                </c:pt>
                <c:pt idx="1575">
                  <c:v>63.780375716734682</c:v>
                </c:pt>
                <c:pt idx="1576">
                  <c:v>63.15486312277865</c:v>
                </c:pt>
                <c:pt idx="1577">
                  <c:v>62.723959877847868</c:v>
                </c:pt>
                <c:pt idx="1578">
                  <c:v>63.518635903568288</c:v>
                </c:pt>
                <c:pt idx="1579">
                  <c:v>63.318347239429521</c:v>
                </c:pt>
                <c:pt idx="1580">
                  <c:v>63.12532328844204</c:v>
                </c:pt>
                <c:pt idx="1581">
                  <c:v>62.682616953344251</c:v>
                </c:pt>
                <c:pt idx="1582">
                  <c:v>62.545995648322702</c:v>
                </c:pt>
                <c:pt idx="1583">
                  <c:v>63.933323135395234</c:v>
                </c:pt>
                <c:pt idx="1584">
                  <c:v>63.515542175636398</c:v>
                </c:pt>
                <c:pt idx="1585">
                  <c:v>63.774202948242319</c:v>
                </c:pt>
                <c:pt idx="1586">
                  <c:v>63.536769451033152</c:v>
                </c:pt>
                <c:pt idx="1587">
                  <c:v>62.319316035945334</c:v>
                </c:pt>
                <c:pt idx="1588">
                  <c:v>62.512691946906031</c:v>
                </c:pt>
                <c:pt idx="1589">
                  <c:v>62.556114101374796</c:v>
                </c:pt>
                <c:pt idx="1590">
                  <c:v>63.216685448702805</c:v>
                </c:pt>
                <c:pt idx="1591">
                  <c:v>62.760425641456777</c:v>
                </c:pt>
                <c:pt idx="1592">
                  <c:v>63.280153652005097</c:v>
                </c:pt>
                <c:pt idx="1593">
                  <c:v>63.203141429226882</c:v>
                </c:pt>
                <c:pt idx="1594">
                  <c:v>62.444372341317425</c:v>
                </c:pt>
                <c:pt idx="1595">
                  <c:v>62.477571828860135</c:v>
                </c:pt>
                <c:pt idx="1596">
                  <c:v>62.637090505894918</c:v>
                </c:pt>
                <c:pt idx="1597">
                  <c:v>60.852104764110592</c:v>
                </c:pt>
                <c:pt idx="1598">
                  <c:v>58.718969219373726</c:v>
                </c:pt>
                <c:pt idx="1599">
                  <c:v>59.560668147222884</c:v>
                </c:pt>
                <c:pt idx="1600">
                  <c:v>60.793003572713602</c:v>
                </c:pt>
                <c:pt idx="1601">
                  <c:v>62.938940337533076</c:v>
                </c:pt>
                <c:pt idx="1602">
                  <c:v>62.379728225713215</c:v>
                </c:pt>
                <c:pt idx="1603">
                  <c:v>62.377644132053554</c:v>
                </c:pt>
                <c:pt idx="1604">
                  <c:v>60.173332089801235</c:v>
                </c:pt>
                <c:pt idx="1605">
                  <c:v>61.585634316826962</c:v>
                </c:pt>
                <c:pt idx="1606">
                  <c:v>61.669546818948973</c:v>
                </c:pt>
                <c:pt idx="1607">
                  <c:v>61.492530295153166</c:v>
                </c:pt>
                <c:pt idx="1608">
                  <c:v>61.866943996224542</c:v>
                </c:pt>
                <c:pt idx="1609">
                  <c:v>67.852953145198398</c:v>
                </c:pt>
                <c:pt idx="1610">
                  <c:v>67.898900655107028</c:v>
                </c:pt>
                <c:pt idx="1611">
                  <c:v>68.606500368531869</c:v>
                </c:pt>
                <c:pt idx="1612">
                  <c:v>69.374060127131656</c:v>
                </c:pt>
                <c:pt idx="1613">
                  <c:v>69.149273617858825</c:v>
                </c:pt>
                <c:pt idx="1614">
                  <c:v>69.211852830233184</c:v>
                </c:pt>
                <c:pt idx="1615">
                  <c:v>69.249526115858856</c:v>
                </c:pt>
                <c:pt idx="1616">
                  <c:v>69.284446771345316</c:v>
                </c:pt>
                <c:pt idx="1617">
                  <c:v>69.35530535890679</c:v>
                </c:pt>
                <c:pt idx="1618">
                  <c:v>70.794536840845538</c:v>
                </c:pt>
                <c:pt idx="1619">
                  <c:v>70.296029810213199</c:v>
                </c:pt>
                <c:pt idx="1620">
                  <c:v>72.704294152737248</c:v>
                </c:pt>
                <c:pt idx="1621">
                  <c:v>66.63568219055567</c:v>
                </c:pt>
                <c:pt idx="1622">
                  <c:v>66.02620316523678</c:v>
                </c:pt>
                <c:pt idx="1623">
                  <c:v>66.209854305245202</c:v>
                </c:pt>
                <c:pt idx="1624">
                  <c:v>66.409496004239813</c:v>
                </c:pt>
                <c:pt idx="1625">
                  <c:v>66.948581719113761</c:v>
                </c:pt>
                <c:pt idx="1626">
                  <c:v>67.992498555946128</c:v>
                </c:pt>
                <c:pt idx="1627">
                  <c:v>66.811674675717398</c:v>
                </c:pt>
                <c:pt idx="1628">
                  <c:v>65.702176814616692</c:v>
                </c:pt>
                <c:pt idx="1629">
                  <c:v>65.280476571977957</c:v>
                </c:pt>
                <c:pt idx="1630">
                  <c:v>65.421789875829489</c:v>
                </c:pt>
                <c:pt idx="1631">
                  <c:v>65.683574103715742</c:v>
                </c:pt>
                <c:pt idx="1632">
                  <c:v>66.104838970340026</c:v>
                </c:pt>
                <c:pt idx="1633">
                  <c:v>66.050728022200005</c:v>
                </c:pt>
                <c:pt idx="1634">
                  <c:v>66.441224787348602</c:v>
                </c:pt>
                <c:pt idx="1635">
                  <c:v>66.326986664694559</c:v>
                </c:pt>
                <c:pt idx="1636">
                  <c:v>66.989713459580642</c:v>
                </c:pt>
                <c:pt idx="1637">
                  <c:v>67.202986876069573</c:v>
                </c:pt>
                <c:pt idx="1638">
                  <c:v>66.073558821499688</c:v>
                </c:pt>
                <c:pt idx="1639">
                  <c:v>68.596046155917733</c:v>
                </c:pt>
                <c:pt idx="1640">
                  <c:v>68.30856318620674</c:v>
                </c:pt>
                <c:pt idx="1641">
                  <c:v>68.96156169875546</c:v>
                </c:pt>
                <c:pt idx="1642">
                  <c:v>68.938277000689624</c:v>
                </c:pt>
                <c:pt idx="1643">
                  <c:v>68.018923882142502</c:v>
                </c:pt>
                <c:pt idx="1644">
                  <c:v>68.2303492147539</c:v>
                </c:pt>
                <c:pt idx="1645">
                  <c:v>68.52614996544321</c:v>
                </c:pt>
                <c:pt idx="1646">
                  <c:v>68.941025868433996</c:v>
                </c:pt>
                <c:pt idx="1647">
                  <c:v>68.238598081209886</c:v>
                </c:pt>
                <c:pt idx="1648">
                  <c:v>68.072064518125202</c:v>
                </c:pt>
                <c:pt idx="1649">
                  <c:v>68.880525250385148</c:v>
                </c:pt>
                <c:pt idx="1650">
                  <c:v>68.447596097976842</c:v>
                </c:pt>
                <c:pt idx="1651">
                  <c:v>68.42373235832919</c:v>
                </c:pt>
                <c:pt idx="1652">
                  <c:v>67.817370906364246</c:v>
                </c:pt>
                <c:pt idx="1653">
                  <c:v>67.641070660536712</c:v>
                </c:pt>
                <c:pt idx="1654">
                  <c:v>67.651834597306006</c:v>
                </c:pt>
                <c:pt idx="1655">
                  <c:v>69.788105024822485</c:v>
                </c:pt>
                <c:pt idx="1656">
                  <c:v>69.473439769599253</c:v>
                </c:pt>
                <c:pt idx="1657">
                  <c:v>69.542097375842189</c:v>
                </c:pt>
                <c:pt idx="1658">
                  <c:v>69.323030069573775</c:v>
                </c:pt>
                <c:pt idx="1659">
                  <c:v>68.312122740663384</c:v>
                </c:pt>
                <c:pt idx="1660">
                  <c:v>67.799174833410163</c:v>
                </c:pt>
                <c:pt idx="1661">
                  <c:v>65.923517351634658</c:v>
                </c:pt>
                <c:pt idx="1662">
                  <c:v>66.014922512164034</c:v>
                </c:pt>
                <c:pt idx="1663">
                  <c:v>66.63098027190118</c:v>
                </c:pt>
                <c:pt idx="1664">
                  <c:v>67.749657793086527</c:v>
                </c:pt>
                <c:pt idx="1665">
                  <c:v>65.744324393872958</c:v>
                </c:pt>
                <c:pt idx="1666">
                  <c:v>65.944621360823248</c:v>
                </c:pt>
                <c:pt idx="1667">
                  <c:v>65.774654391493783</c:v>
                </c:pt>
                <c:pt idx="1668">
                  <c:v>64.895750138527461</c:v>
                </c:pt>
                <c:pt idx="1669">
                  <c:v>59.514137287899672</c:v>
                </c:pt>
                <c:pt idx="1670">
                  <c:v>59.501047762436599</c:v>
                </c:pt>
                <c:pt idx="1671">
                  <c:v>58.92384947155891</c:v>
                </c:pt>
                <c:pt idx="1672">
                  <c:v>58.325218345619014</c:v>
                </c:pt>
                <c:pt idx="1673">
                  <c:v>58.947045434640003</c:v>
                </c:pt>
                <c:pt idx="1674">
                  <c:v>59.170574318185601</c:v>
                </c:pt>
                <c:pt idx="1675">
                  <c:v>63.015632699037027</c:v>
                </c:pt>
                <c:pt idx="1676">
                  <c:v>63.696075880868477</c:v>
                </c:pt>
                <c:pt idx="1677">
                  <c:v>63.493661332533236</c:v>
                </c:pt>
                <c:pt idx="1678">
                  <c:v>62.270110562250927</c:v>
                </c:pt>
                <c:pt idx="1679">
                  <c:v>62.048461808018494</c:v>
                </c:pt>
                <c:pt idx="1680">
                  <c:v>59.51325554968507</c:v>
                </c:pt>
                <c:pt idx="1681">
                  <c:v>60.09752397110725</c:v>
                </c:pt>
                <c:pt idx="1682">
                  <c:v>59.721323814811491</c:v>
                </c:pt>
                <c:pt idx="1683">
                  <c:v>59.132276432289309</c:v>
                </c:pt>
                <c:pt idx="1684">
                  <c:v>58.780146541081393</c:v>
                </c:pt>
                <c:pt idx="1685">
                  <c:v>58.016464533889476</c:v>
                </c:pt>
                <c:pt idx="1686">
                  <c:v>59.337507055637403</c:v>
                </c:pt>
                <c:pt idx="1687">
                  <c:v>59.324034297219661</c:v>
                </c:pt>
                <c:pt idx="1688">
                  <c:v>58.860482144533776</c:v>
                </c:pt>
                <c:pt idx="1689">
                  <c:v>58.848104629416419</c:v>
                </c:pt>
                <c:pt idx="1690">
                  <c:v>58.702358653772144</c:v>
                </c:pt>
                <c:pt idx="1691">
                  <c:v>57.992354227609169</c:v>
                </c:pt>
                <c:pt idx="1692">
                  <c:v>57.277517348225658</c:v>
                </c:pt>
                <c:pt idx="1693">
                  <c:v>57.323760756448848</c:v>
                </c:pt>
                <c:pt idx="1694">
                  <c:v>56.085632873024934</c:v>
                </c:pt>
                <c:pt idx="1695">
                  <c:v>55.969671002170642</c:v>
                </c:pt>
                <c:pt idx="1696">
                  <c:v>56.084859809365938</c:v>
                </c:pt>
                <c:pt idx="1697">
                  <c:v>56.034725688003626</c:v>
                </c:pt>
                <c:pt idx="1698">
                  <c:v>56.073396482777916</c:v>
                </c:pt>
                <c:pt idx="1699">
                  <c:v>52.583203530725328</c:v>
                </c:pt>
                <c:pt idx="1700">
                  <c:v>52.743209943293046</c:v>
                </c:pt>
                <c:pt idx="1701">
                  <c:v>56.309935544967118</c:v>
                </c:pt>
                <c:pt idx="1702">
                  <c:v>62.310066225819064</c:v>
                </c:pt>
                <c:pt idx="1703">
                  <c:v>62.319509384791928</c:v>
                </c:pt>
                <c:pt idx="1704">
                  <c:v>61.947655732555674</c:v>
                </c:pt>
                <c:pt idx="1705">
                  <c:v>61.968827340016453</c:v>
                </c:pt>
                <c:pt idx="1706">
                  <c:v>61.317800884884043</c:v>
                </c:pt>
                <c:pt idx="1707">
                  <c:v>63.23896786779828</c:v>
                </c:pt>
                <c:pt idx="1708">
                  <c:v>63.881356208678341</c:v>
                </c:pt>
                <c:pt idx="1709">
                  <c:v>63.418979332308346</c:v>
                </c:pt>
                <c:pt idx="1710">
                  <c:v>63.409307597018682</c:v>
                </c:pt>
                <c:pt idx="1711">
                  <c:v>63.757051674270002</c:v>
                </c:pt>
                <c:pt idx="1712">
                  <c:v>64.850407121425306</c:v>
                </c:pt>
                <c:pt idx="1713">
                  <c:v>64.946037597199307</c:v>
                </c:pt>
                <c:pt idx="1714">
                  <c:v>65.160305074792817</c:v>
                </c:pt>
                <c:pt idx="1715">
                  <c:v>63.565847053765054</c:v>
                </c:pt>
                <c:pt idx="1716">
                  <c:v>63.432192036341753</c:v>
                </c:pt>
                <c:pt idx="1717">
                  <c:v>63.458549022490686</c:v>
                </c:pt>
                <c:pt idx="1718">
                  <c:v>63.605319674523898</c:v>
                </c:pt>
                <c:pt idx="1719">
                  <c:v>63.501877495886283</c:v>
                </c:pt>
                <c:pt idx="1720">
                  <c:v>63.163865068514092</c:v>
                </c:pt>
                <c:pt idx="1721">
                  <c:v>62.58178600382552</c:v>
                </c:pt>
                <c:pt idx="1722">
                  <c:v>62.556453422484182</c:v>
                </c:pt>
                <c:pt idx="1723">
                  <c:v>62.517226682564697</c:v>
                </c:pt>
                <c:pt idx="1724">
                  <c:v>61.506100878912875</c:v>
                </c:pt>
                <c:pt idx="1725">
                  <c:v>62.380938984284938</c:v>
                </c:pt>
                <c:pt idx="1726">
                  <c:v>62.325999599488448</c:v>
                </c:pt>
                <c:pt idx="1727">
                  <c:v>62.907841695080315</c:v>
                </c:pt>
                <c:pt idx="1728">
                  <c:v>62.89848700703886</c:v>
                </c:pt>
                <c:pt idx="1729">
                  <c:v>63.217212804102431</c:v>
                </c:pt>
                <c:pt idx="1730">
                  <c:v>64.777256355806927</c:v>
                </c:pt>
                <c:pt idx="1731">
                  <c:v>64.739697135131522</c:v>
                </c:pt>
                <c:pt idx="1732">
                  <c:v>64.632198584806503</c:v>
                </c:pt>
                <c:pt idx="1733">
                  <c:v>64.373902008785066</c:v>
                </c:pt>
                <c:pt idx="1734">
                  <c:v>65.228676542169367</c:v>
                </c:pt>
                <c:pt idx="1735">
                  <c:v>61.296151785767236</c:v>
                </c:pt>
                <c:pt idx="1736">
                  <c:v>61.027074718407682</c:v>
                </c:pt>
                <c:pt idx="1737">
                  <c:v>61.159468078986464</c:v>
                </c:pt>
                <c:pt idx="1738">
                  <c:v>61.164860507564178</c:v>
                </c:pt>
                <c:pt idx="1739">
                  <c:v>61.189748655621898</c:v>
                </c:pt>
                <c:pt idx="1740">
                  <c:v>62.082881086542962</c:v>
                </c:pt>
                <c:pt idx="1741">
                  <c:v>61.618395386431132</c:v>
                </c:pt>
                <c:pt idx="1742">
                  <c:v>61.598997449155725</c:v>
                </c:pt>
                <c:pt idx="1743">
                  <c:v>61.601082045531072</c:v>
                </c:pt>
                <c:pt idx="1744">
                  <c:v>61.511452597129527</c:v>
                </c:pt>
                <c:pt idx="1745">
                  <c:v>62.222477843701576</c:v>
                </c:pt>
                <c:pt idx="1746">
                  <c:v>59.654154734282457</c:v>
                </c:pt>
                <c:pt idx="1747">
                  <c:v>59.630678945689198</c:v>
                </c:pt>
                <c:pt idx="1748">
                  <c:v>59.630349437598063</c:v>
                </c:pt>
                <c:pt idx="1749">
                  <c:v>59.708370257248788</c:v>
                </c:pt>
                <c:pt idx="1750">
                  <c:v>59.760181195314466</c:v>
                </c:pt>
                <c:pt idx="1751">
                  <c:v>60.394701470667343</c:v>
                </c:pt>
                <c:pt idx="1752">
                  <c:v>60.371963670821081</c:v>
                </c:pt>
                <c:pt idx="1753">
                  <c:v>60.914416334484969</c:v>
                </c:pt>
                <c:pt idx="1754">
                  <c:v>62.21795448021188</c:v>
                </c:pt>
                <c:pt idx="1755">
                  <c:v>62.103004303384488</c:v>
                </c:pt>
                <c:pt idx="1756">
                  <c:v>61.706798865223519</c:v>
                </c:pt>
                <c:pt idx="1757">
                  <c:v>61.808754487346931</c:v>
                </c:pt>
                <c:pt idx="1758">
                  <c:v>61.783306034614938</c:v>
                </c:pt>
                <c:pt idx="1759">
                  <c:v>61.778996601901824</c:v>
                </c:pt>
                <c:pt idx="1760">
                  <c:v>61.687925867430529</c:v>
                </c:pt>
                <c:pt idx="1761">
                  <c:v>57.357116630397663</c:v>
                </c:pt>
                <c:pt idx="1762">
                  <c:v>50.459707158340173</c:v>
                </c:pt>
                <c:pt idx="1763">
                  <c:v>50.756754482550114</c:v>
                </c:pt>
                <c:pt idx="1764">
                  <c:v>52.765462951683674</c:v>
                </c:pt>
                <c:pt idx="1765">
                  <c:v>52.603851148118039</c:v>
                </c:pt>
                <c:pt idx="1766">
                  <c:v>52.702729333967113</c:v>
                </c:pt>
                <c:pt idx="1767">
                  <c:v>49.986987749448161</c:v>
                </c:pt>
                <c:pt idx="1768">
                  <c:v>49.413151487169927</c:v>
                </c:pt>
                <c:pt idx="1769">
                  <c:v>49.294049395711973</c:v>
                </c:pt>
                <c:pt idx="1770">
                  <c:v>49.284373424992069</c:v>
                </c:pt>
                <c:pt idx="1771">
                  <c:v>49.651778654150611</c:v>
                </c:pt>
                <c:pt idx="1772">
                  <c:v>48.684879890365011</c:v>
                </c:pt>
                <c:pt idx="1773">
                  <c:v>48.473302854184212</c:v>
                </c:pt>
                <c:pt idx="1774">
                  <c:v>48.012727345606599</c:v>
                </c:pt>
                <c:pt idx="1775">
                  <c:v>47.390592785410107</c:v>
                </c:pt>
                <c:pt idx="1776">
                  <c:v>47.478027804847606</c:v>
                </c:pt>
                <c:pt idx="1777">
                  <c:v>47.697521333295498</c:v>
                </c:pt>
                <c:pt idx="1778">
                  <c:v>48.436921022161457</c:v>
                </c:pt>
                <c:pt idx="1779">
                  <c:v>48.59235031807804</c:v>
                </c:pt>
                <c:pt idx="1780">
                  <c:v>48.656350042895205</c:v>
                </c:pt>
                <c:pt idx="1781">
                  <c:v>48.625705077066769</c:v>
                </c:pt>
                <c:pt idx="1782">
                  <c:v>48.623066117867083</c:v>
                </c:pt>
                <c:pt idx="1783">
                  <c:v>47.520330793421458</c:v>
                </c:pt>
                <c:pt idx="1784">
                  <c:v>47.395401730953644</c:v>
                </c:pt>
                <c:pt idx="1785">
                  <c:v>45.842709666815566</c:v>
                </c:pt>
                <c:pt idx="1786">
                  <c:v>45.763679838538572</c:v>
                </c:pt>
                <c:pt idx="1787">
                  <c:v>45.960733544705477</c:v>
                </c:pt>
                <c:pt idx="1788">
                  <c:v>45.954491853431868</c:v>
                </c:pt>
                <c:pt idx="1789">
                  <c:v>45.101371464388365</c:v>
                </c:pt>
                <c:pt idx="1790">
                  <c:v>43.27428280514868</c:v>
                </c:pt>
                <c:pt idx="1791">
                  <c:v>43.295446763935175</c:v>
                </c:pt>
                <c:pt idx="1792">
                  <c:v>42.482538682515404</c:v>
                </c:pt>
                <c:pt idx="1793">
                  <c:v>41.834988838913503</c:v>
                </c:pt>
                <c:pt idx="1794">
                  <c:v>40.713539321223571</c:v>
                </c:pt>
                <c:pt idx="1795">
                  <c:v>40.521663223208911</c:v>
                </c:pt>
                <c:pt idx="1796">
                  <c:v>53.434126753063573</c:v>
                </c:pt>
                <c:pt idx="1797">
                  <c:v>54.594336652361228</c:v>
                </c:pt>
                <c:pt idx="1798">
                  <c:v>60.03449867664262</c:v>
                </c:pt>
                <c:pt idx="1799">
                  <c:v>59.720646511846233</c:v>
                </c:pt>
                <c:pt idx="1800">
                  <c:v>59.400832887909758</c:v>
                </c:pt>
                <c:pt idx="1801">
                  <c:v>59.334164811457512</c:v>
                </c:pt>
                <c:pt idx="1802">
                  <c:v>60.642776988985638</c:v>
                </c:pt>
                <c:pt idx="1803">
                  <c:v>60.620273187381372</c:v>
                </c:pt>
                <c:pt idx="1804">
                  <c:v>60.888971515913802</c:v>
                </c:pt>
                <c:pt idx="1805">
                  <c:v>61.23962978156441</c:v>
                </c:pt>
                <c:pt idx="1806">
                  <c:v>60.654209838783515</c:v>
                </c:pt>
                <c:pt idx="1807">
                  <c:v>64.094506409742067</c:v>
                </c:pt>
                <c:pt idx="1808">
                  <c:v>64.364103165692754</c:v>
                </c:pt>
                <c:pt idx="1809">
                  <c:v>65.049183021402229</c:v>
                </c:pt>
                <c:pt idx="1810">
                  <c:v>66.370971830241615</c:v>
                </c:pt>
                <c:pt idx="1811">
                  <c:v>66.610482362552133</c:v>
                </c:pt>
                <c:pt idx="1812">
                  <c:v>66.566202956208471</c:v>
                </c:pt>
                <c:pt idx="1813">
                  <c:v>66.375732272778549</c:v>
                </c:pt>
                <c:pt idx="1814">
                  <c:v>66.881469556282951</c:v>
                </c:pt>
                <c:pt idx="1815">
                  <c:v>66.923447980207015</c:v>
                </c:pt>
                <c:pt idx="1816">
                  <c:v>68.524179529661851</c:v>
                </c:pt>
                <c:pt idx="1817">
                  <c:v>67.978264731680881</c:v>
                </c:pt>
                <c:pt idx="1818">
                  <c:v>67.975500479193926</c:v>
                </c:pt>
                <c:pt idx="1819">
                  <c:v>68.518737957157057</c:v>
                </c:pt>
                <c:pt idx="1820">
                  <c:v>70.185652779582568</c:v>
                </c:pt>
                <c:pt idx="1821">
                  <c:v>70.137920776573708</c:v>
                </c:pt>
                <c:pt idx="1822">
                  <c:v>71.291216794242303</c:v>
                </c:pt>
                <c:pt idx="1823">
                  <c:v>70.85324050573567</c:v>
                </c:pt>
                <c:pt idx="1824">
                  <c:v>69.333980672815827</c:v>
                </c:pt>
                <c:pt idx="1825">
                  <c:v>68.715504475884728</c:v>
                </c:pt>
                <c:pt idx="1826">
                  <c:v>68.455534210702723</c:v>
                </c:pt>
                <c:pt idx="1827">
                  <c:v>68.454871160461011</c:v>
                </c:pt>
                <c:pt idx="1828">
                  <c:v>70.30474717574134</c:v>
                </c:pt>
                <c:pt idx="1829">
                  <c:v>71.5791886728652</c:v>
                </c:pt>
                <c:pt idx="1830">
                  <c:v>73.155310319867993</c:v>
                </c:pt>
                <c:pt idx="1831">
                  <c:v>72.966914383958397</c:v>
                </c:pt>
                <c:pt idx="1832">
                  <c:v>72.942989494748772</c:v>
                </c:pt>
                <c:pt idx="1833">
                  <c:v>76.021160996552609</c:v>
                </c:pt>
                <c:pt idx="1834">
                  <c:v>76.645657660233724</c:v>
                </c:pt>
                <c:pt idx="1835">
                  <c:v>76.981056065397382</c:v>
                </c:pt>
                <c:pt idx="1836">
                  <c:v>77.011239451428395</c:v>
                </c:pt>
                <c:pt idx="1837">
                  <c:v>76.723343386177248</c:v>
                </c:pt>
                <c:pt idx="1838">
                  <c:v>76.396110141855758</c:v>
                </c:pt>
                <c:pt idx="1839">
                  <c:v>76.363111111865052</c:v>
                </c:pt>
                <c:pt idx="1840">
                  <c:v>76.908045183091119</c:v>
                </c:pt>
                <c:pt idx="1841">
                  <c:v>78.402397105379023</c:v>
                </c:pt>
                <c:pt idx="1842">
                  <c:v>79.036266907592619</c:v>
                </c:pt>
                <c:pt idx="1843">
                  <c:v>78.967199590424642</c:v>
                </c:pt>
                <c:pt idx="1844">
                  <c:v>80.732501095431701</c:v>
                </c:pt>
                <c:pt idx="1845">
                  <c:v>81.587050115979025</c:v>
                </c:pt>
                <c:pt idx="1846">
                  <c:v>81.929950001766812</c:v>
                </c:pt>
                <c:pt idx="1847">
                  <c:v>81.844258880045089</c:v>
                </c:pt>
                <c:pt idx="1848">
                  <c:v>82.210746871799543</c:v>
                </c:pt>
                <c:pt idx="1849">
                  <c:v>82.262038099508388</c:v>
                </c:pt>
                <c:pt idx="1850">
                  <c:v>82.437681226396293</c:v>
                </c:pt>
                <c:pt idx="1851">
                  <c:v>82.416953673022704</c:v>
                </c:pt>
                <c:pt idx="1852">
                  <c:v>82.573706823385834</c:v>
                </c:pt>
                <c:pt idx="1853">
                  <c:v>82.407275426734358</c:v>
                </c:pt>
                <c:pt idx="1854">
                  <c:v>83.911730847282513</c:v>
                </c:pt>
                <c:pt idx="1855">
                  <c:v>83.845042537455356</c:v>
                </c:pt>
                <c:pt idx="1856">
                  <c:v>77.151240747710531</c:v>
                </c:pt>
                <c:pt idx="1857">
                  <c:v>76.916041322294419</c:v>
                </c:pt>
                <c:pt idx="1858">
                  <c:v>72.306780646070564</c:v>
                </c:pt>
                <c:pt idx="1859">
                  <c:v>72.304690891349296</c:v>
                </c:pt>
                <c:pt idx="1860">
                  <c:v>72.332796745575834</c:v>
                </c:pt>
                <c:pt idx="1861">
                  <c:v>72.339556636911809</c:v>
                </c:pt>
                <c:pt idx="1862">
                  <c:v>71.755134056184758</c:v>
                </c:pt>
                <c:pt idx="1863">
                  <c:v>71.927718369884147</c:v>
                </c:pt>
                <c:pt idx="1864">
                  <c:v>71.871635078965355</c:v>
                </c:pt>
                <c:pt idx="1865">
                  <c:v>71.01103460994311</c:v>
                </c:pt>
                <c:pt idx="1866">
                  <c:v>71.068584926183036</c:v>
                </c:pt>
                <c:pt idx="1867">
                  <c:v>70.235260798287158</c:v>
                </c:pt>
                <c:pt idx="1868">
                  <c:v>71.230107031871867</c:v>
                </c:pt>
                <c:pt idx="1869">
                  <c:v>70.327265160121755</c:v>
                </c:pt>
                <c:pt idx="1870">
                  <c:v>71.753113026116054</c:v>
                </c:pt>
                <c:pt idx="1871">
                  <c:v>71.073046218730894</c:v>
                </c:pt>
                <c:pt idx="1872">
                  <c:v>71.078296599329803</c:v>
                </c:pt>
                <c:pt idx="1873">
                  <c:v>71.102219622194156</c:v>
                </c:pt>
                <c:pt idx="1874">
                  <c:v>70.156870534353118</c:v>
                </c:pt>
                <c:pt idx="1875">
                  <c:v>70.34486225020315</c:v>
                </c:pt>
                <c:pt idx="1876">
                  <c:v>69.220173957725578</c:v>
                </c:pt>
                <c:pt idx="1877">
                  <c:v>69.37621514130808</c:v>
                </c:pt>
                <c:pt idx="1878">
                  <c:v>69.64059488142928</c:v>
                </c:pt>
                <c:pt idx="1879">
                  <c:v>68.794813616934618</c:v>
                </c:pt>
                <c:pt idx="1880">
                  <c:v>69.929237023079537</c:v>
                </c:pt>
                <c:pt idx="1881">
                  <c:v>69.793419124451276</c:v>
                </c:pt>
                <c:pt idx="1882">
                  <c:v>68.986920697768625</c:v>
                </c:pt>
                <c:pt idx="1883">
                  <c:v>69.034863603793767</c:v>
                </c:pt>
                <c:pt idx="1884">
                  <c:v>69.428460280455056</c:v>
                </c:pt>
                <c:pt idx="1885">
                  <c:v>69.72676052873733</c:v>
                </c:pt>
                <c:pt idx="1886">
                  <c:v>69.962933877480481</c:v>
                </c:pt>
                <c:pt idx="1887">
                  <c:v>69.861350687494962</c:v>
                </c:pt>
                <c:pt idx="1888">
                  <c:v>68.908848399121936</c:v>
                </c:pt>
                <c:pt idx="1889">
                  <c:v>68.961389556309157</c:v>
                </c:pt>
                <c:pt idx="1890">
                  <c:v>68.260884406047694</c:v>
                </c:pt>
                <c:pt idx="1891">
                  <c:v>68.220345007254636</c:v>
                </c:pt>
                <c:pt idx="1892">
                  <c:v>68.251444047193388</c:v>
                </c:pt>
                <c:pt idx="1893">
                  <c:v>66.402739372837615</c:v>
                </c:pt>
                <c:pt idx="1894">
                  <c:v>65.347546483593788</c:v>
                </c:pt>
                <c:pt idx="1895">
                  <c:v>65.178121747087076</c:v>
                </c:pt>
                <c:pt idx="1896">
                  <c:v>65.296376880975856</c:v>
                </c:pt>
                <c:pt idx="1897">
                  <c:v>65.663885626314539</c:v>
                </c:pt>
                <c:pt idx="1898">
                  <c:v>65.675121766337966</c:v>
                </c:pt>
                <c:pt idx="1899">
                  <c:v>67.213026287791962</c:v>
                </c:pt>
                <c:pt idx="1900">
                  <c:v>66.601409281040802</c:v>
                </c:pt>
                <c:pt idx="1901">
                  <c:v>65.435542284240825</c:v>
                </c:pt>
                <c:pt idx="1902">
                  <c:v>64.055230491992631</c:v>
                </c:pt>
                <c:pt idx="1903">
                  <c:v>65.055207609963475</c:v>
                </c:pt>
                <c:pt idx="1904">
                  <c:v>63.843512045252915</c:v>
                </c:pt>
                <c:pt idx="1905">
                  <c:v>62.674332738488893</c:v>
                </c:pt>
                <c:pt idx="1906">
                  <c:v>61.718019820478474</c:v>
                </c:pt>
                <c:pt idx="1907">
                  <c:v>62.221366606867335</c:v>
                </c:pt>
                <c:pt idx="1908">
                  <c:v>63.806160580909101</c:v>
                </c:pt>
                <c:pt idx="1909">
                  <c:v>64.011286561173875</c:v>
                </c:pt>
                <c:pt idx="1910">
                  <c:v>64.097111063415312</c:v>
                </c:pt>
                <c:pt idx="1911">
                  <c:v>63.935403312811879</c:v>
                </c:pt>
                <c:pt idx="1912">
                  <c:v>64.520239684220243</c:v>
                </c:pt>
                <c:pt idx="1913">
                  <c:v>64.749403987262482</c:v>
                </c:pt>
                <c:pt idx="1914">
                  <c:v>63.549571246563588</c:v>
                </c:pt>
                <c:pt idx="1915">
                  <c:v>63.969177646956595</c:v>
                </c:pt>
                <c:pt idx="1916">
                  <c:v>63.161912369724007</c:v>
                </c:pt>
                <c:pt idx="1917">
                  <c:v>62.253177677314383</c:v>
                </c:pt>
                <c:pt idx="1918">
                  <c:v>62.55145176182041</c:v>
                </c:pt>
                <c:pt idx="1919">
                  <c:v>62.485030842283315</c:v>
                </c:pt>
                <c:pt idx="1920">
                  <c:v>62.165276021919823</c:v>
                </c:pt>
                <c:pt idx="1921">
                  <c:v>63.802776496894374</c:v>
                </c:pt>
                <c:pt idx="1922">
                  <c:v>63.011475533461493</c:v>
                </c:pt>
                <c:pt idx="1923">
                  <c:v>62.929561062208691</c:v>
                </c:pt>
                <c:pt idx="1924">
                  <c:v>66.671393825054466</c:v>
                </c:pt>
                <c:pt idx="1925">
                  <c:v>67.146214296646136</c:v>
                </c:pt>
                <c:pt idx="1926">
                  <c:v>66.973617926221763</c:v>
                </c:pt>
                <c:pt idx="1927">
                  <c:v>65.405495835106592</c:v>
                </c:pt>
                <c:pt idx="1928">
                  <c:v>64.271114083218464</c:v>
                </c:pt>
                <c:pt idx="1929">
                  <c:v>64.381320751347303</c:v>
                </c:pt>
                <c:pt idx="1930">
                  <c:v>60.666376712222522</c:v>
                </c:pt>
                <c:pt idx="1931">
                  <c:v>60.31915118877842</c:v>
                </c:pt>
                <c:pt idx="1932">
                  <c:v>60.546899690980148</c:v>
                </c:pt>
                <c:pt idx="1933">
                  <c:v>60.575738290972694</c:v>
                </c:pt>
                <c:pt idx="1934">
                  <c:v>60.724819890848394</c:v>
                </c:pt>
                <c:pt idx="1935">
                  <c:v>60.664856296261028</c:v>
                </c:pt>
                <c:pt idx="1936">
                  <c:v>59.287111883226295</c:v>
                </c:pt>
                <c:pt idx="1937">
                  <c:v>59.527526488183526</c:v>
                </c:pt>
                <c:pt idx="1938">
                  <c:v>59.263204615535834</c:v>
                </c:pt>
                <c:pt idx="1939">
                  <c:v>59.339760479673231</c:v>
                </c:pt>
                <c:pt idx="1940">
                  <c:v>55.933964754279984</c:v>
                </c:pt>
                <c:pt idx="1941">
                  <c:v>55.977833197371595</c:v>
                </c:pt>
                <c:pt idx="1942">
                  <c:v>55.854844501678315</c:v>
                </c:pt>
                <c:pt idx="1943">
                  <c:v>57.079781987609678</c:v>
                </c:pt>
                <c:pt idx="1944">
                  <c:v>56.943831669299151</c:v>
                </c:pt>
                <c:pt idx="1945">
                  <c:v>56.645432956634437</c:v>
                </c:pt>
                <c:pt idx="1946">
                  <c:v>56.635983851790606</c:v>
                </c:pt>
                <c:pt idx="1947">
                  <c:v>57.108364216476815</c:v>
                </c:pt>
                <c:pt idx="1948">
                  <c:v>56.980095098585906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54848"/>
        <c:axId val="81902208"/>
      </c:lineChart>
      <c:dateAx>
        <c:axId val="81854848"/>
        <c:scaling>
          <c:orientation val="minMax"/>
        </c:scaling>
        <c:delete val="0"/>
        <c:axPos val="b"/>
        <c:majorTickMark val="out"/>
        <c:minorTickMark val="none"/>
        <c:tickLblPos val="nextTo"/>
        <c:crossAx val="81902208"/>
        <c:crosses val="autoZero"/>
        <c:auto val="0"/>
        <c:lblOffset val="100"/>
        <c:baseTimeUnit val="days"/>
        <c:majorUnit val="60"/>
        <c:minorUnit val="60"/>
      </c:dateAx>
      <c:valAx>
        <c:axId val="81902208"/>
        <c:scaling>
          <c:orientation val="minMax"/>
          <c:min val="3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Annualized Volatility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185484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One Day Changes (bps) - Recent Month</a:t>
            </a:r>
            <a:endParaRPr lang="en-US" sz="1200">
              <a:effectLst/>
            </a:endParaRPr>
          </a:p>
        </c:rich>
      </c:tx>
      <c:layout>
        <c:manualLayout>
          <c:xMode val="edge"/>
          <c:yMode val="edge"/>
          <c:x val="0.23740157480314963"/>
          <c:y val="1.506275952126517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201343871524599"/>
          <c:y val="8.8656704510289341E-2"/>
          <c:w val="0.75420771660269403"/>
          <c:h val="0.821446761050079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'Historic Change'!$E$9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2017-06-21</c:v>
                </c:pt>
                <c:pt idx="1">
                  <c:v>2017-06-20</c:v>
                </c:pt>
                <c:pt idx="2">
                  <c:v>2017-06-19</c:v>
                </c:pt>
                <c:pt idx="3">
                  <c:v>2017-06-16</c:v>
                </c:pt>
                <c:pt idx="4">
                  <c:v>2017-06-15</c:v>
                </c:pt>
                <c:pt idx="5">
                  <c:v>2017-06-14</c:v>
                </c:pt>
                <c:pt idx="6">
                  <c:v>2017-06-13</c:v>
                </c:pt>
                <c:pt idx="7">
                  <c:v>2017-06-12</c:v>
                </c:pt>
                <c:pt idx="8">
                  <c:v>2017-06-09</c:v>
                </c:pt>
                <c:pt idx="9">
                  <c:v>2017-06-08</c:v>
                </c:pt>
                <c:pt idx="10">
                  <c:v>2017-06-07</c:v>
                </c:pt>
                <c:pt idx="11">
                  <c:v>2017-06-06</c:v>
                </c:pt>
                <c:pt idx="12">
                  <c:v>2017-06-05</c:v>
                </c:pt>
                <c:pt idx="13">
                  <c:v>2017-06-02</c:v>
                </c:pt>
                <c:pt idx="14">
                  <c:v>2017-06-01</c:v>
                </c:pt>
                <c:pt idx="15">
                  <c:v>2017-05-31</c:v>
                </c:pt>
                <c:pt idx="16">
                  <c:v>2017-05-30</c:v>
                </c:pt>
                <c:pt idx="17">
                  <c:v>2017-05-26</c:v>
                </c:pt>
                <c:pt idx="18">
                  <c:v>2017-05-25</c:v>
                </c:pt>
                <c:pt idx="19">
                  <c:v>2017-05-24</c:v>
                </c:pt>
                <c:pt idx="20">
                  <c:v>2017-05-23</c:v>
                </c:pt>
                <c:pt idx="21">
                  <c:v>2017-05-22</c:v>
                </c:pt>
              </c:strCache>
            </c:strRef>
          </c:cat>
          <c:val>
            <c:numRef>
              <c:f>'Historic Change'!$E$10:$E$31</c:f>
              <c:numCache>
                <c:formatCode>0.0</c:formatCode>
                <c:ptCount val="22"/>
                <c:pt idx="0">
                  <c:v>0.95280494000000004</c:v>
                </c:pt>
                <c:pt idx="1">
                  <c:v>0.21293362000000116</c:v>
                </c:pt>
                <c:pt idx="2">
                  <c:v>0.3386824100000041</c:v>
                </c:pt>
                <c:pt idx="3">
                  <c:v>-1.0061648000000005</c:v>
                </c:pt>
                <c:pt idx="4">
                  <c:v>-0.20740490000000023</c:v>
                </c:pt>
                <c:pt idx="5">
                  <c:v>-0.44249516</c:v>
                </c:pt>
                <c:pt idx="6">
                  <c:v>-0.59160016000000581</c:v>
                </c:pt>
                <c:pt idx="7">
                  <c:v>7.4797300000000178E-3</c:v>
                </c:pt>
                <c:pt idx="8">
                  <c:v>-1.1364832299999961</c:v>
                </c:pt>
                <c:pt idx="9">
                  <c:v>-0.79284169000000304</c:v>
                </c:pt>
                <c:pt idx="10">
                  <c:v>0.27264107999999965</c:v>
                </c:pt>
                <c:pt idx="11">
                  <c:v>0.5827100999999999</c:v>
                </c:pt>
                <c:pt idx="12">
                  <c:v>-7.0080799999999499E-2</c:v>
                </c:pt>
                <c:pt idx="13">
                  <c:v>-1.2326280199999999</c:v>
                </c:pt>
                <c:pt idx="14">
                  <c:v>0.23521251000000376</c:v>
                </c:pt>
                <c:pt idx="15">
                  <c:v>0.16240338000000065</c:v>
                </c:pt>
                <c:pt idx="16">
                  <c:v>1.2445437900000016</c:v>
                </c:pt>
                <c:pt idx="17">
                  <c:v>-0.49971264000000559</c:v>
                </c:pt>
                <c:pt idx="18">
                  <c:v>-0.75769106999999991</c:v>
                </c:pt>
                <c:pt idx="19">
                  <c:v>-1.3190187699999996</c:v>
                </c:pt>
                <c:pt idx="20">
                  <c:v>0.350272480000001</c:v>
                </c:pt>
                <c:pt idx="21">
                  <c:v>-1.0896542400000016</c:v>
                </c:pt>
              </c:numCache>
            </c:numRef>
          </c:val>
        </c:ser>
        <c:ser>
          <c:idx val="1"/>
          <c:order val="1"/>
          <c:tx>
            <c:strRef>
              <c:f>'Historic Change'!$F$9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2017-06-21</c:v>
                </c:pt>
                <c:pt idx="1">
                  <c:v>2017-06-20</c:v>
                </c:pt>
                <c:pt idx="2">
                  <c:v>2017-06-19</c:v>
                </c:pt>
                <c:pt idx="3">
                  <c:v>2017-06-16</c:v>
                </c:pt>
                <c:pt idx="4">
                  <c:v>2017-06-15</c:v>
                </c:pt>
                <c:pt idx="5">
                  <c:v>2017-06-14</c:v>
                </c:pt>
                <c:pt idx="6">
                  <c:v>2017-06-13</c:v>
                </c:pt>
                <c:pt idx="7">
                  <c:v>2017-06-12</c:v>
                </c:pt>
                <c:pt idx="8">
                  <c:v>2017-06-09</c:v>
                </c:pt>
                <c:pt idx="9">
                  <c:v>2017-06-08</c:v>
                </c:pt>
                <c:pt idx="10">
                  <c:v>2017-06-07</c:v>
                </c:pt>
                <c:pt idx="11">
                  <c:v>2017-06-06</c:v>
                </c:pt>
                <c:pt idx="12">
                  <c:v>2017-06-05</c:v>
                </c:pt>
                <c:pt idx="13">
                  <c:v>2017-06-02</c:v>
                </c:pt>
                <c:pt idx="14">
                  <c:v>2017-06-01</c:v>
                </c:pt>
                <c:pt idx="15">
                  <c:v>2017-05-31</c:v>
                </c:pt>
                <c:pt idx="16">
                  <c:v>2017-05-30</c:v>
                </c:pt>
                <c:pt idx="17">
                  <c:v>2017-05-26</c:v>
                </c:pt>
                <c:pt idx="18">
                  <c:v>2017-05-25</c:v>
                </c:pt>
                <c:pt idx="19">
                  <c:v>2017-05-24</c:v>
                </c:pt>
                <c:pt idx="20">
                  <c:v>2017-05-23</c:v>
                </c:pt>
                <c:pt idx="21">
                  <c:v>2017-05-22</c:v>
                </c:pt>
              </c:strCache>
            </c:strRef>
          </c:cat>
          <c:val>
            <c:numRef>
              <c:f>'Historic Change'!$F$10:$F$31</c:f>
              <c:numCache>
                <c:formatCode>0.0</c:formatCode>
                <c:ptCount val="22"/>
                <c:pt idx="0">
                  <c:v>-0.128269117890909</c:v>
                </c:pt>
                <c:pt idx="1">
                  <c:v>0.47238036468620948</c:v>
                </c:pt>
                <c:pt idx="2">
                  <c:v>-9.4491048438314351E-3</c:v>
                </c:pt>
                <c:pt idx="3">
                  <c:v>-0.29839871266471363</c:v>
                </c:pt>
                <c:pt idx="4">
                  <c:v>-0.13595031831052751</c:v>
                </c:pt>
                <c:pt idx="5">
                  <c:v>1.2249374859313633</c:v>
                </c:pt>
                <c:pt idx="6">
                  <c:v>-0.12298869569328019</c:v>
                </c:pt>
                <c:pt idx="7">
                  <c:v>4.3868443091611198E-2</c:v>
                </c:pt>
                <c:pt idx="8">
                  <c:v>-3.4057957253932472</c:v>
                </c:pt>
                <c:pt idx="9">
                  <c:v>7.6555864137397123E-2</c:v>
                </c:pt>
                <c:pt idx="10">
                  <c:v>-0.26432187264769169</c:v>
                </c:pt>
                <c:pt idx="11">
                  <c:v>0.24041460495723044</c:v>
                </c:pt>
                <c:pt idx="12">
                  <c:v>-1.3777444130347334</c:v>
                </c:pt>
                <c:pt idx="13">
                  <c:v>-5.9963594587365776E-2</c:v>
                </c:pt>
                <c:pt idx="14">
                  <c:v>0.14908159987570002</c:v>
                </c:pt>
                <c:pt idx="15">
                  <c:v>2.8838599992546676E-2</c:v>
                </c:pt>
                <c:pt idx="16">
                  <c:v>0.22774850220172738</c:v>
                </c:pt>
                <c:pt idx="17">
                  <c:v>-0.34722552344410218</c:v>
                </c:pt>
                <c:pt idx="18">
                  <c:v>-3.7149440391247808</c:v>
                </c:pt>
                <c:pt idx="19">
                  <c:v>0.11020666812883917</c:v>
                </c:pt>
                <c:pt idx="20">
                  <c:v>-1.1343817518881281</c:v>
                </c:pt>
                <c:pt idx="21">
                  <c:v>-1.5681220911151712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755392"/>
        <c:axId val="215593728"/>
      </c:barChart>
      <c:catAx>
        <c:axId val="85755392"/>
        <c:scaling>
          <c:orientation val="maxMin"/>
        </c:scaling>
        <c:delete val="0"/>
        <c:axPos val="l"/>
        <c:majorGridlines/>
        <c:numFmt formatCode="mm\-dd" sourceLinked="0"/>
        <c:majorTickMark val="cross"/>
        <c:minorTickMark val="none"/>
        <c:tickLblPos val="low"/>
        <c:crossAx val="215593728"/>
        <c:crosses val="autoZero"/>
        <c:auto val="1"/>
        <c:lblAlgn val="ctr"/>
        <c:lblOffset val="100"/>
        <c:noMultiLvlLbl val="0"/>
      </c:catAx>
      <c:valAx>
        <c:axId val="215593728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crossAx val="857553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7025904278633675"/>
          <c:y val="0.95161419651606582"/>
          <c:w val="0.82974106105589263"/>
          <c:h val="4.539642929576261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Bloomberg'!$L$1</c:f>
              <c:strCache>
                <c:ptCount val="1"/>
                <c:pt idx="0">
                  <c:v>Bloomberg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Bloomberg'!$L$2:$L$1400</c:f>
              <c:numCache>
                <c:formatCode>0.000</c:formatCode>
                <c:ptCount val="1399"/>
                <c:pt idx="0">
                  <c:v>5.0067294008948937E-2</c:v>
                </c:pt>
                <c:pt idx="1">
                  <c:v>5.0109613492889588E-2</c:v>
                </c:pt>
                <c:pt idx="2">
                  <c:v>4.957986184495649E-2</c:v>
                </c:pt>
                <c:pt idx="3">
                  <c:v>4.9564957094215392E-2</c:v>
                </c:pt>
                <c:pt idx="4">
                  <c:v>4.7734871919542662E-2</c:v>
                </c:pt>
                <c:pt idx="5">
                  <c:v>4.8064960603885945E-2</c:v>
                </c:pt>
                <c:pt idx="6">
                  <c:v>4.8126591865960862E-2</c:v>
                </c:pt>
                <c:pt idx="7">
                  <c:v>4.7859676125837476E-2</c:v>
                </c:pt>
                <c:pt idx="8">
                  <c:v>4.765213315041953E-2</c:v>
                </c:pt>
                <c:pt idx="9">
                  <c:v>4.753205222479423E-2</c:v>
                </c:pt>
                <c:pt idx="10">
                  <c:v>4.7616754250061351E-2</c:v>
                </c:pt>
                <c:pt idx="11">
                  <c:v>4.7568646174450425E-2</c:v>
                </c:pt>
                <c:pt idx="12">
                  <c:v>4.7613057958249161E-2</c:v>
                </c:pt>
                <c:pt idx="13">
                  <c:v>4.7196868492308107E-2</c:v>
                </c:pt>
                <c:pt idx="14">
                  <c:v>4.7142941189056105E-2</c:v>
                </c:pt>
                <c:pt idx="15">
                  <c:v>4.7157737800527254E-2</c:v>
                </c:pt>
                <c:pt idx="16">
                  <c:v>4.697263718451198E-2</c:v>
                </c:pt>
                <c:pt idx="17">
                  <c:v>4.3835596137164194E-2</c:v>
                </c:pt>
                <c:pt idx="18">
                  <c:v>4.3770639070417602E-2</c:v>
                </c:pt>
                <c:pt idx="19">
                  <c:v>4.3870025157784355E-2</c:v>
                </c:pt>
                <c:pt idx="20">
                  <c:v>4.388738860459885E-2</c:v>
                </c:pt>
                <c:pt idx="21">
                  <c:v>4.3190619927450852E-2</c:v>
                </c:pt>
                <c:pt idx="22">
                  <c:v>4.3497237362757769E-2</c:v>
                </c:pt>
                <c:pt idx="23">
                  <c:v>4.1692812418265029E-2</c:v>
                </c:pt>
                <c:pt idx="24">
                  <c:v>4.1777923237716098E-2</c:v>
                </c:pt>
                <c:pt idx="25">
                  <c:v>4.1044633105677332E-2</c:v>
                </c:pt>
                <c:pt idx="26">
                  <c:v>3.9623725986042135E-2</c:v>
                </c:pt>
                <c:pt idx="27">
                  <c:v>4.0042473601045139E-2</c:v>
                </c:pt>
                <c:pt idx="28">
                  <c:v>3.9807371311535569E-2</c:v>
                </c:pt>
                <c:pt idx="29">
                  <c:v>3.974382157150147E-2</c:v>
                </c:pt>
                <c:pt idx="30">
                  <c:v>3.9211619112787588E-2</c:v>
                </c:pt>
                <c:pt idx="31">
                  <c:v>3.9398982284885815E-2</c:v>
                </c:pt>
                <c:pt idx="32">
                  <c:v>3.9386138689949737E-2</c:v>
                </c:pt>
                <c:pt idx="33">
                  <c:v>3.9266100731631948E-2</c:v>
                </c:pt>
                <c:pt idx="34">
                  <c:v>3.9630778428767416E-2</c:v>
                </c:pt>
                <c:pt idx="35">
                  <c:v>3.9302785801408689E-2</c:v>
                </c:pt>
                <c:pt idx="36">
                  <c:v>3.9485506852672277E-2</c:v>
                </c:pt>
                <c:pt idx="37">
                  <c:v>3.7500410355570217E-2</c:v>
                </c:pt>
                <c:pt idx="38">
                  <c:v>3.7541563369497391E-2</c:v>
                </c:pt>
                <c:pt idx="39">
                  <c:v>3.8235610453864345E-2</c:v>
                </c:pt>
                <c:pt idx="40">
                  <c:v>4.1003480629439398E-2</c:v>
                </c:pt>
                <c:pt idx="41">
                  <c:v>4.1696041758242278E-2</c:v>
                </c:pt>
                <c:pt idx="42">
                  <c:v>4.1620447902633369E-2</c:v>
                </c:pt>
                <c:pt idx="43">
                  <c:v>4.0433923603406349E-2</c:v>
                </c:pt>
                <c:pt idx="44">
                  <c:v>4.0789701259185004E-2</c:v>
                </c:pt>
                <c:pt idx="45">
                  <c:v>4.0379175248948677E-2</c:v>
                </c:pt>
                <c:pt idx="46">
                  <c:v>3.921190136985897E-2</c:v>
                </c:pt>
                <c:pt idx="47">
                  <c:v>3.8572172392164365E-2</c:v>
                </c:pt>
                <c:pt idx="48">
                  <c:v>3.8695817085145072E-2</c:v>
                </c:pt>
                <c:pt idx="49">
                  <c:v>4.0263864826100115E-2</c:v>
                </c:pt>
                <c:pt idx="50">
                  <c:v>4.0163964651129425E-2</c:v>
                </c:pt>
                <c:pt idx="51">
                  <c:v>4.0207333950286105E-2</c:v>
                </c:pt>
                <c:pt idx="52">
                  <c:v>4.0339804402215913E-2</c:v>
                </c:pt>
                <c:pt idx="53">
                  <c:v>3.9044065030735375E-2</c:v>
                </c:pt>
                <c:pt idx="54">
                  <c:v>3.9193846225152533E-2</c:v>
                </c:pt>
                <c:pt idx="55">
                  <c:v>3.9165256856463583E-2</c:v>
                </c:pt>
                <c:pt idx="56">
                  <c:v>3.8827857231311907E-2</c:v>
                </c:pt>
                <c:pt idx="57">
                  <c:v>3.8576002427374918E-2</c:v>
                </c:pt>
                <c:pt idx="58">
                  <c:v>3.828261528119991E-2</c:v>
                </c:pt>
                <c:pt idx="59">
                  <c:v>3.803463839073698E-2</c:v>
                </c:pt>
                <c:pt idx="60">
                  <c:v>3.7283641919778419E-2</c:v>
                </c:pt>
                <c:pt idx="61">
                  <c:v>3.7176087934642776E-2</c:v>
                </c:pt>
                <c:pt idx="62">
                  <c:v>3.8208133396269404E-2</c:v>
                </c:pt>
                <c:pt idx="63">
                  <c:v>3.8146470466342584E-2</c:v>
                </c:pt>
                <c:pt idx="64">
                  <c:v>3.8136523117350711E-2</c:v>
                </c:pt>
                <c:pt idx="65">
                  <c:v>3.7936959715156114E-2</c:v>
                </c:pt>
                <c:pt idx="66">
                  <c:v>3.7868989556845804E-2</c:v>
                </c:pt>
                <c:pt idx="67">
                  <c:v>3.7910219952357931E-2</c:v>
                </c:pt>
                <c:pt idx="68">
                  <c:v>3.7052624471499832E-2</c:v>
                </c:pt>
                <c:pt idx="69">
                  <c:v>3.6998647249664195E-2</c:v>
                </c:pt>
                <c:pt idx="70">
                  <c:v>3.7300475603214325E-2</c:v>
                </c:pt>
                <c:pt idx="71">
                  <c:v>3.7324581197676135E-2</c:v>
                </c:pt>
                <c:pt idx="72">
                  <c:v>3.6852713221029072E-2</c:v>
                </c:pt>
                <c:pt idx="73">
                  <c:v>3.7009578238017385E-2</c:v>
                </c:pt>
                <c:pt idx="74">
                  <c:v>3.6975851449229373E-2</c:v>
                </c:pt>
                <c:pt idx="75">
                  <c:v>3.6766816706569269E-2</c:v>
                </c:pt>
                <c:pt idx="76">
                  <c:v>3.6428222862280181E-2</c:v>
                </c:pt>
                <c:pt idx="77">
                  <c:v>3.6394009060286607E-2</c:v>
                </c:pt>
                <c:pt idx="78">
                  <c:v>3.6631349105487959E-2</c:v>
                </c:pt>
                <c:pt idx="79">
                  <c:v>3.687756824341893E-2</c:v>
                </c:pt>
                <c:pt idx="80">
                  <c:v>3.7277758587537589E-2</c:v>
                </c:pt>
                <c:pt idx="81">
                  <c:v>3.7365034865612962E-2</c:v>
                </c:pt>
                <c:pt idx="82">
                  <c:v>3.7186615811071376E-2</c:v>
                </c:pt>
                <c:pt idx="83">
                  <c:v>3.6746957097591099E-2</c:v>
                </c:pt>
                <c:pt idx="84">
                  <c:v>3.6737762826744388E-2</c:v>
                </c:pt>
                <c:pt idx="85">
                  <c:v>3.6750234827644342E-2</c:v>
                </c:pt>
                <c:pt idx="86">
                  <c:v>3.7013071290122372E-2</c:v>
                </c:pt>
                <c:pt idx="87">
                  <c:v>3.6651235170837286E-2</c:v>
                </c:pt>
                <c:pt idx="88">
                  <c:v>3.6574546233731832E-2</c:v>
                </c:pt>
                <c:pt idx="89">
                  <c:v>3.6546027167052131E-2</c:v>
                </c:pt>
                <c:pt idx="90">
                  <c:v>3.6402181090363118E-2</c:v>
                </c:pt>
                <c:pt idx="91">
                  <c:v>3.6221172289613926E-2</c:v>
                </c:pt>
                <c:pt idx="92">
                  <c:v>3.7934090328351697E-2</c:v>
                </c:pt>
                <c:pt idx="93">
                  <c:v>3.7961932277742194E-2</c:v>
                </c:pt>
                <c:pt idx="94">
                  <c:v>3.7650957588680665E-2</c:v>
                </c:pt>
                <c:pt idx="95">
                  <c:v>3.7850580304382771E-2</c:v>
                </c:pt>
                <c:pt idx="96">
                  <c:v>3.8427443700804892E-2</c:v>
                </c:pt>
                <c:pt idx="97">
                  <c:v>3.8353677443581945E-2</c:v>
                </c:pt>
                <c:pt idx="98">
                  <c:v>3.8268284430064768E-2</c:v>
                </c:pt>
                <c:pt idx="99">
                  <c:v>3.5962936979037061E-2</c:v>
                </c:pt>
                <c:pt idx="100">
                  <c:v>3.2840193911702051E-2</c:v>
                </c:pt>
                <c:pt idx="101">
                  <c:v>3.1608513478077159E-2</c:v>
                </c:pt>
                <c:pt idx="102">
                  <c:v>3.1613877915183997E-2</c:v>
                </c:pt>
                <c:pt idx="103">
                  <c:v>3.1674346496631943E-2</c:v>
                </c:pt>
                <c:pt idx="104">
                  <c:v>3.1537429291679492E-2</c:v>
                </c:pt>
                <c:pt idx="105">
                  <c:v>3.0542895463214297E-2</c:v>
                </c:pt>
                <c:pt idx="106">
                  <c:v>3.0540624052466978E-2</c:v>
                </c:pt>
                <c:pt idx="107">
                  <c:v>3.0577956500211289E-2</c:v>
                </c:pt>
                <c:pt idx="108">
                  <c:v>3.0699979940735825E-2</c:v>
                </c:pt>
                <c:pt idx="109">
                  <c:v>2.851247699925016E-2</c:v>
                </c:pt>
                <c:pt idx="110">
                  <c:v>2.8688609917231121E-2</c:v>
                </c:pt>
                <c:pt idx="111">
                  <c:v>2.906857565130223E-2</c:v>
                </c:pt>
                <c:pt idx="112">
                  <c:v>2.988903375793623E-2</c:v>
                </c:pt>
                <c:pt idx="113">
                  <c:v>2.9315951722973778E-2</c:v>
                </c:pt>
                <c:pt idx="114">
                  <c:v>2.9478146410844921E-2</c:v>
                </c:pt>
                <c:pt idx="115">
                  <c:v>2.9490774004973647E-2</c:v>
                </c:pt>
                <c:pt idx="116">
                  <c:v>2.9572918593272018E-2</c:v>
                </c:pt>
                <c:pt idx="117">
                  <c:v>2.9026857765721264E-2</c:v>
                </c:pt>
                <c:pt idx="118">
                  <c:v>2.9015111005589261E-2</c:v>
                </c:pt>
                <c:pt idx="119">
                  <c:v>2.9031332138961731E-2</c:v>
                </c:pt>
                <c:pt idx="120">
                  <c:v>2.9663421662811638E-2</c:v>
                </c:pt>
                <c:pt idx="121">
                  <c:v>3.0501375860418661E-2</c:v>
                </c:pt>
                <c:pt idx="122">
                  <c:v>2.9327085107523968E-2</c:v>
                </c:pt>
                <c:pt idx="123">
                  <c:v>2.941364666561239E-2</c:v>
                </c:pt>
                <c:pt idx="124">
                  <c:v>2.9628441967918716E-2</c:v>
                </c:pt>
                <c:pt idx="125">
                  <c:v>2.9317849550399944E-2</c:v>
                </c:pt>
                <c:pt idx="126">
                  <c:v>2.9547924109978332E-2</c:v>
                </c:pt>
                <c:pt idx="127">
                  <c:v>2.9529824576993716E-2</c:v>
                </c:pt>
                <c:pt idx="128">
                  <c:v>2.9325820702701656E-2</c:v>
                </c:pt>
                <c:pt idx="129">
                  <c:v>2.9534471672084336E-2</c:v>
                </c:pt>
                <c:pt idx="130">
                  <c:v>2.8870494977155985E-2</c:v>
                </c:pt>
                <c:pt idx="131">
                  <c:v>2.9654433982159563E-2</c:v>
                </c:pt>
                <c:pt idx="132">
                  <c:v>3.1143679428763425E-2</c:v>
                </c:pt>
                <c:pt idx="133">
                  <c:v>3.0967662147311947E-2</c:v>
                </c:pt>
                <c:pt idx="134">
                  <c:v>3.1157943324349738E-2</c:v>
                </c:pt>
                <c:pt idx="135">
                  <c:v>3.3209598835310564E-2</c:v>
                </c:pt>
                <c:pt idx="136">
                  <c:v>3.3388315558278925E-2</c:v>
                </c:pt>
                <c:pt idx="137">
                  <c:v>3.3372740152866315E-2</c:v>
                </c:pt>
                <c:pt idx="138">
                  <c:v>3.3162059016172252E-2</c:v>
                </c:pt>
                <c:pt idx="139">
                  <c:v>3.274617258870173E-2</c:v>
                </c:pt>
                <c:pt idx="140">
                  <c:v>3.261479383402812E-2</c:v>
                </c:pt>
                <c:pt idx="141">
                  <c:v>3.2581577928930697E-2</c:v>
                </c:pt>
                <c:pt idx="142">
                  <c:v>3.2530683429752599E-2</c:v>
                </c:pt>
                <c:pt idx="143">
                  <c:v>3.2572011962370959E-2</c:v>
                </c:pt>
                <c:pt idx="144">
                  <c:v>3.390740777853548E-2</c:v>
                </c:pt>
                <c:pt idx="145">
                  <c:v>3.3979619348566095E-2</c:v>
                </c:pt>
                <c:pt idx="146">
                  <c:v>3.3814416199867393E-2</c:v>
                </c:pt>
                <c:pt idx="147">
                  <c:v>3.4191003004309183E-2</c:v>
                </c:pt>
                <c:pt idx="148">
                  <c:v>3.4204416406290523E-2</c:v>
                </c:pt>
                <c:pt idx="149">
                  <c:v>3.4397105835091854E-2</c:v>
                </c:pt>
                <c:pt idx="150">
                  <c:v>3.4183141308509309E-2</c:v>
                </c:pt>
                <c:pt idx="151">
                  <c:v>3.4249676933607691E-2</c:v>
                </c:pt>
                <c:pt idx="152">
                  <c:v>3.2461973015982817E-2</c:v>
                </c:pt>
                <c:pt idx="153">
                  <c:v>3.2640907533841176E-2</c:v>
                </c:pt>
                <c:pt idx="154">
                  <c:v>3.309308302452036E-2</c:v>
                </c:pt>
                <c:pt idx="155">
                  <c:v>3.2877316205918564E-2</c:v>
                </c:pt>
                <c:pt idx="156">
                  <c:v>3.207924509868796E-2</c:v>
                </c:pt>
                <c:pt idx="157">
                  <c:v>3.2092694620779336E-2</c:v>
                </c:pt>
                <c:pt idx="158">
                  <c:v>3.2085902135037585E-2</c:v>
                </c:pt>
                <c:pt idx="159">
                  <c:v>3.2534008759891563E-2</c:v>
                </c:pt>
                <c:pt idx="160">
                  <c:v>3.251365445453188E-2</c:v>
                </c:pt>
                <c:pt idx="161">
                  <c:v>3.1914402598518729E-2</c:v>
                </c:pt>
                <c:pt idx="162">
                  <c:v>3.2832697762640237E-2</c:v>
                </c:pt>
                <c:pt idx="163">
                  <c:v>3.2827974153237807E-2</c:v>
                </c:pt>
                <c:pt idx="164">
                  <c:v>3.243186247180125E-2</c:v>
                </c:pt>
                <c:pt idx="165">
                  <c:v>3.2602764778258311E-2</c:v>
                </c:pt>
                <c:pt idx="166">
                  <c:v>3.2500901812781563E-2</c:v>
                </c:pt>
                <c:pt idx="167">
                  <c:v>3.3104236846288146E-2</c:v>
                </c:pt>
                <c:pt idx="168">
                  <c:v>3.3000980083032053E-2</c:v>
                </c:pt>
                <c:pt idx="169">
                  <c:v>3.2934390308183202E-2</c:v>
                </c:pt>
                <c:pt idx="170">
                  <c:v>3.2956996633774806E-2</c:v>
                </c:pt>
                <c:pt idx="171">
                  <c:v>3.3160948503468922E-2</c:v>
                </c:pt>
                <c:pt idx="172">
                  <c:v>3.2188050735785345E-2</c:v>
                </c:pt>
                <c:pt idx="173">
                  <c:v>3.2540554619048125E-2</c:v>
                </c:pt>
                <c:pt idx="174">
                  <c:v>3.2617863593799777E-2</c:v>
                </c:pt>
                <c:pt idx="175">
                  <c:v>3.2686040490366122E-2</c:v>
                </c:pt>
                <c:pt idx="176">
                  <c:v>3.2701877958825218E-2</c:v>
                </c:pt>
                <c:pt idx="177">
                  <c:v>3.2724279545184989E-2</c:v>
                </c:pt>
                <c:pt idx="178">
                  <c:v>3.288305421090456E-2</c:v>
                </c:pt>
                <c:pt idx="179">
                  <c:v>3.2884082320425133E-2</c:v>
                </c:pt>
                <c:pt idx="180">
                  <c:v>3.2385922300852216E-2</c:v>
                </c:pt>
                <c:pt idx="181">
                  <c:v>3.1521487783580215E-2</c:v>
                </c:pt>
                <c:pt idx="182">
                  <c:v>3.1523522694185825E-2</c:v>
                </c:pt>
                <c:pt idx="183">
                  <c:v>3.3244863500284431E-2</c:v>
                </c:pt>
                <c:pt idx="184">
                  <c:v>3.2854449431661902E-2</c:v>
                </c:pt>
                <c:pt idx="185">
                  <c:v>3.3478437111257621E-2</c:v>
                </c:pt>
                <c:pt idx="186">
                  <c:v>3.338042814361207E-2</c:v>
                </c:pt>
                <c:pt idx="187">
                  <c:v>3.4276665812313784E-2</c:v>
                </c:pt>
                <c:pt idx="188">
                  <c:v>3.4427722701269127E-2</c:v>
                </c:pt>
                <c:pt idx="189">
                  <c:v>3.4261429945653246E-2</c:v>
                </c:pt>
                <c:pt idx="190">
                  <c:v>3.42538484373415E-2</c:v>
                </c:pt>
                <c:pt idx="191">
                  <c:v>3.3833087138343369E-2</c:v>
                </c:pt>
                <c:pt idx="192">
                  <c:v>3.238754534107733E-2</c:v>
                </c:pt>
                <c:pt idx="193">
                  <c:v>3.2297827453128973E-2</c:v>
                </c:pt>
                <c:pt idx="194">
                  <c:v>3.3628009033028178E-2</c:v>
                </c:pt>
                <c:pt idx="195">
                  <c:v>3.1835053123006309E-2</c:v>
                </c:pt>
                <c:pt idx="196">
                  <c:v>3.1749697449512712E-2</c:v>
                </c:pt>
                <c:pt idx="197">
                  <c:v>3.1875286461546505E-2</c:v>
                </c:pt>
                <c:pt idx="198">
                  <c:v>3.1864330872009607E-2</c:v>
                </c:pt>
                <c:pt idx="199">
                  <c:v>3.2388664535535891E-2</c:v>
                </c:pt>
                <c:pt idx="200">
                  <c:v>3.2076991551665969E-2</c:v>
                </c:pt>
                <c:pt idx="201">
                  <c:v>3.2015149309518064E-2</c:v>
                </c:pt>
                <c:pt idx="202">
                  <c:v>3.1899765509295248E-2</c:v>
                </c:pt>
                <c:pt idx="203">
                  <c:v>3.1957682824720321E-2</c:v>
                </c:pt>
                <c:pt idx="204">
                  <c:v>3.0689768027502597E-2</c:v>
                </c:pt>
                <c:pt idx="205">
                  <c:v>3.0830109054198713E-2</c:v>
                </c:pt>
                <c:pt idx="206">
                  <c:v>3.1000191360809046E-2</c:v>
                </c:pt>
                <c:pt idx="207">
                  <c:v>3.1287724845196097E-2</c:v>
                </c:pt>
                <c:pt idx="208">
                  <c:v>3.1692763436426442E-2</c:v>
                </c:pt>
                <c:pt idx="209">
                  <c:v>3.148022444445793E-2</c:v>
                </c:pt>
                <c:pt idx="210">
                  <c:v>3.1620221842652077E-2</c:v>
                </c:pt>
                <c:pt idx="211">
                  <c:v>3.1663133805308691E-2</c:v>
                </c:pt>
                <c:pt idx="212">
                  <c:v>3.2227667167721706E-2</c:v>
                </c:pt>
                <c:pt idx="213">
                  <c:v>3.2209516262327015E-2</c:v>
                </c:pt>
                <c:pt idx="214">
                  <c:v>3.304828191983826E-2</c:v>
                </c:pt>
                <c:pt idx="215">
                  <c:v>3.3051810210517847E-2</c:v>
                </c:pt>
                <c:pt idx="216">
                  <c:v>3.3065148668910839E-2</c:v>
                </c:pt>
                <c:pt idx="217">
                  <c:v>3.3611715194334944E-2</c:v>
                </c:pt>
                <c:pt idx="218">
                  <c:v>3.3638342227235454E-2</c:v>
                </c:pt>
                <c:pt idx="219">
                  <c:v>3.3609430804211082E-2</c:v>
                </c:pt>
                <c:pt idx="220">
                  <c:v>3.4092117815928406E-2</c:v>
                </c:pt>
                <c:pt idx="221">
                  <c:v>3.4578838888401936E-2</c:v>
                </c:pt>
                <c:pt idx="222">
                  <c:v>3.4242950983967443E-2</c:v>
                </c:pt>
                <c:pt idx="223">
                  <c:v>3.4208497432804193E-2</c:v>
                </c:pt>
                <c:pt idx="224">
                  <c:v>3.4296809284810235E-2</c:v>
                </c:pt>
                <c:pt idx="225">
                  <c:v>3.4428929950175997E-2</c:v>
                </c:pt>
                <c:pt idx="226">
                  <c:v>3.4481020530665263E-2</c:v>
                </c:pt>
                <c:pt idx="227">
                  <c:v>3.4639009067127531E-2</c:v>
                </c:pt>
                <c:pt idx="228">
                  <c:v>3.4899274918406387E-2</c:v>
                </c:pt>
                <c:pt idx="229">
                  <c:v>3.7193143580215596E-2</c:v>
                </c:pt>
                <c:pt idx="230">
                  <c:v>3.7138825071394183E-2</c:v>
                </c:pt>
                <c:pt idx="231">
                  <c:v>3.7293088679765281E-2</c:v>
                </c:pt>
                <c:pt idx="232">
                  <c:v>3.7507791243351074E-2</c:v>
                </c:pt>
                <c:pt idx="233">
                  <c:v>3.7364861434996628E-2</c:v>
                </c:pt>
                <c:pt idx="234">
                  <c:v>3.7194542914235025E-2</c:v>
                </c:pt>
                <c:pt idx="235">
                  <c:v>3.7107308545051176E-2</c:v>
                </c:pt>
                <c:pt idx="236">
                  <c:v>3.721356971840302E-2</c:v>
                </c:pt>
                <c:pt idx="237">
                  <c:v>3.7443907389119707E-2</c:v>
                </c:pt>
                <c:pt idx="238">
                  <c:v>3.7302827743042756E-2</c:v>
                </c:pt>
                <c:pt idx="239">
                  <c:v>3.7304382855449986E-2</c:v>
                </c:pt>
                <c:pt idx="240">
                  <c:v>3.840112032705404E-2</c:v>
                </c:pt>
                <c:pt idx="241">
                  <c:v>3.8262365860502398E-2</c:v>
                </c:pt>
                <c:pt idx="242">
                  <c:v>3.8877914954205589E-2</c:v>
                </c:pt>
                <c:pt idx="243">
                  <c:v>3.7559085617588986E-2</c:v>
                </c:pt>
                <c:pt idx="244">
                  <c:v>3.8301722166293718E-2</c:v>
                </c:pt>
                <c:pt idx="245">
                  <c:v>3.801569089517233E-2</c:v>
                </c:pt>
                <c:pt idx="246">
                  <c:v>3.7921225627705453E-2</c:v>
                </c:pt>
                <c:pt idx="247">
                  <c:v>3.7109148635200193E-2</c:v>
                </c:pt>
                <c:pt idx="248">
                  <c:v>3.7049816631521675E-2</c:v>
                </c:pt>
                <c:pt idx="249">
                  <c:v>3.7674282428430891E-2</c:v>
                </c:pt>
                <c:pt idx="250">
                  <c:v>3.8055121892590069E-2</c:v>
                </c:pt>
                <c:pt idx="251">
                  <c:v>3.7999221074383728E-2</c:v>
                </c:pt>
                <c:pt idx="252">
                  <c:v>3.7895336981899931E-2</c:v>
                </c:pt>
                <c:pt idx="253">
                  <c:v>3.7951931350332362E-2</c:v>
                </c:pt>
                <c:pt idx="254">
                  <c:v>3.7439799663861142E-2</c:v>
                </c:pt>
                <c:pt idx="255">
                  <c:v>3.7310640512864778E-2</c:v>
                </c:pt>
                <c:pt idx="256">
                  <c:v>3.8468801652312652E-2</c:v>
                </c:pt>
                <c:pt idx="257">
                  <c:v>3.835176978657847E-2</c:v>
                </c:pt>
                <c:pt idx="258">
                  <c:v>3.8814137153076772E-2</c:v>
                </c:pt>
                <c:pt idx="259">
                  <c:v>3.8288791525682521E-2</c:v>
                </c:pt>
                <c:pt idx="260">
                  <c:v>3.8282599932960674E-2</c:v>
                </c:pt>
                <c:pt idx="261">
                  <c:v>3.8255197793137768E-2</c:v>
                </c:pt>
                <c:pt idx="262">
                  <c:v>3.8171417524362532E-2</c:v>
                </c:pt>
                <c:pt idx="263">
                  <c:v>3.8980891849450194E-2</c:v>
                </c:pt>
                <c:pt idx="264">
                  <c:v>3.9085412012711228E-2</c:v>
                </c:pt>
                <c:pt idx="265">
                  <c:v>3.928622679539498E-2</c:v>
                </c:pt>
                <c:pt idx="266">
                  <c:v>3.8963915799920291E-2</c:v>
                </c:pt>
                <c:pt idx="267">
                  <c:v>3.8995407921741908E-2</c:v>
                </c:pt>
                <c:pt idx="268">
                  <c:v>3.8989934779687617E-2</c:v>
                </c:pt>
                <c:pt idx="269">
                  <c:v>3.8985757902201157E-2</c:v>
                </c:pt>
                <c:pt idx="270">
                  <c:v>4.2139378466158277E-2</c:v>
                </c:pt>
                <c:pt idx="271">
                  <c:v>4.2092299576238626E-2</c:v>
                </c:pt>
                <c:pt idx="272">
                  <c:v>4.1682847344103824E-2</c:v>
                </c:pt>
                <c:pt idx="273">
                  <c:v>4.2390108376077464E-2</c:v>
                </c:pt>
                <c:pt idx="274">
                  <c:v>4.1329196359854513E-2</c:v>
                </c:pt>
                <c:pt idx="275">
                  <c:v>4.2458613148670714E-2</c:v>
                </c:pt>
                <c:pt idx="276">
                  <c:v>4.2500708236039672E-2</c:v>
                </c:pt>
                <c:pt idx="277">
                  <c:v>4.1918744745244318E-2</c:v>
                </c:pt>
                <c:pt idx="278">
                  <c:v>4.1874746613619063E-2</c:v>
                </c:pt>
                <c:pt idx="279">
                  <c:v>4.1566064222094121E-2</c:v>
                </c:pt>
                <c:pt idx="280">
                  <c:v>4.1271845747584732E-2</c:v>
                </c:pt>
                <c:pt idx="281">
                  <c:v>4.0857971720428599E-2</c:v>
                </c:pt>
                <c:pt idx="282">
                  <c:v>4.0887487725982517E-2</c:v>
                </c:pt>
                <c:pt idx="283">
                  <c:v>4.2932337350713598E-2</c:v>
                </c:pt>
                <c:pt idx="284">
                  <c:v>4.2899118819390965E-2</c:v>
                </c:pt>
                <c:pt idx="285">
                  <c:v>4.2550931794852247E-2</c:v>
                </c:pt>
                <c:pt idx="286">
                  <c:v>4.3994601748974224E-2</c:v>
                </c:pt>
                <c:pt idx="287">
                  <c:v>4.3971043502135182E-2</c:v>
                </c:pt>
                <c:pt idx="288">
                  <c:v>4.3951777986056394E-2</c:v>
                </c:pt>
                <c:pt idx="289">
                  <c:v>4.1826173076642881E-2</c:v>
                </c:pt>
                <c:pt idx="290">
                  <c:v>4.161487711354124E-2</c:v>
                </c:pt>
                <c:pt idx="291">
                  <c:v>4.0995891863911338E-2</c:v>
                </c:pt>
                <c:pt idx="292">
                  <c:v>4.06803745073284E-2</c:v>
                </c:pt>
                <c:pt idx="293">
                  <c:v>4.0515814726324463E-2</c:v>
                </c:pt>
                <c:pt idx="294">
                  <c:v>4.0673330390868442E-2</c:v>
                </c:pt>
                <c:pt idx="295">
                  <c:v>4.0820802377950112E-2</c:v>
                </c:pt>
                <c:pt idx="296">
                  <c:v>4.073294378067395E-2</c:v>
                </c:pt>
                <c:pt idx="297">
                  <c:v>4.0451701374204188E-2</c:v>
                </c:pt>
                <c:pt idx="298">
                  <c:v>4.0514295307875987E-2</c:v>
                </c:pt>
                <c:pt idx="299">
                  <c:v>4.0612188583994305E-2</c:v>
                </c:pt>
                <c:pt idx="300">
                  <c:v>3.9880338351193138E-2</c:v>
                </c:pt>
                <c:pt idx="301">
                  <c:v>4.0356915970706474E-2</c:v>
                </c:pt>
                <c:pt idx="302">
                  <c:v>4.0608980492129645E-2</c:v>
                </c:pt>
                <c:pt idx="303">
                  <c:v>4.0665288575334746E-2</c:v>
                </c:pt>
                <c:pt idx="304">
                  <c:v>4.0015981941400117E-2</c:v>
                </c:pt>
                <c:pt idx="305">
                  <c:v>3.9710245017149301E-2</c:v>
                </c:pt>
                <c:pt idx="306">
                  <c:v>4.5130024674474092E-2</c:v>
                </c:pt>
                <c:pt idx="307">
                  <c:v>4.5158087537632653E-2</c:v>
                </c:pt>
                <c:pt idx="308">
                  <c:v>4.5311975038844862E-2</c:v>
                </c:pt>
                <c:pt idx="309">
                  <c:v>4.4788035125415765E-2</c:v>
                </c:pt>
                <c:pt idx="310">
                  <c:v>4.449324598018338E-2</c:v>
                </c:pt>
                <c:pt idx="311">
                  <c:v>4.4465539758207114E-2</c:v>
                </c:pt>
                <c:pt idx="312">
                  <c:v>4.5017241235715162E-2</c:v>
                </c:pt>
                <c:pt idx="313">
                  <c:v>4.5957836578083736E-2</c:v>
                </c:pt>
                <c:pt idx="314">
                  <c:v>4.592911253803051E-2</c:v>
                </c:pt>
                <c:pt idx="315">
                  <c:v>4.7953607052843572E-2</c:v>
                </c:pt>
                <c:pt idx="316">
                  <c:v>4.7653966078919863E-2</c:v>
                </c:pt>
                <c:pt idx="317">
                  <c:v>4.9608853775121163E-2</c:v>
                </c:pt>
                <c:pt idx="318">
                  <c:v>4.9168895937204166E-2</c:v>
                </c:pt>
                <c:pt idx="319">
                  <c:v>4.9439218518132065E-2</c:v>
                </c:pt>
                <c:pt idx="320">
                  <c:v>5.0322836971935028E-2</c:v>
                </c:pt>
                <c:pt idx="321">
                  <c:v>5.1065545008407057E-2</c:v>
                </c:pt>
                <c:pt idx="322">
                  <c:v>5.1273184889380159E-2</c:v>
                </c:pt>
                <c:pt idx="323">
                  <c:v>5.2179983905123815E-2</c:v>
                </c:pt>
                <c:pt idx="324">
                  <c:v>5.2275767549423445E-2</c:v>
                </c:pt>
                <c:pt idx="325">
                  <c:v>5.2420667960056816E-2</c:v>
                </c:pt>
                <c:pt idx="326">
                  <c:v>5.3268202400734779E-2</c:v>
                </c:pt>
                <c:pt idx="327">
                  <c:v>5.3802948142397888E-2</c:v>
                </c:pt>
                <c:pt idx="328">
                  <c:v>5.534611577223323E-2</c:v>
                </c:pt>
                <c:pt idx="329">
                  <c:v>5.5829444952720152E-2</c:v>
                </c:pt>
                <c:pt idx="330">
                  <c:v>5.3230259304738653E-2</c:v>
                </c:pt>
                <c:pt idx="331">
                  <c:v>5.4918003490154597E-2</c:v>
                </c:pt>
                <c:pt idx="332">
                  <c:v>5.497559972362058E-2</c:v>
                </c:pt>
                <c:pt idx="333">
                  <c:v>5.4252024878246069E-2</c:v>
                </c:pt>
                <c:pt idx="334">
                  <c:v>5.4298735795960736E-2</c:v>
                </c:pt>
                <c:pt idx="335">
                  <c:v>5.333825889154914E-2</c:v>
                </c:pt>
                <c:pt idx="336">
                  <c:v>5.3441635728882136E-2</c:v>
                </c:pt>
                <c:pt idx="337">
                  <c:v>5.4912347309194948E-2</c:v>
                </c:pt>
                <c:pt idx="338">
                  <c:v>5.693720842638695E-2</c:v>
                </c:pt>
                <c:pt idx="339">
                  <c:v>5.6965756787105727E-2</c:v>
                </c:pt>
                <c:pt idx="340">
                  <c:v>5.7016265297497121E-2</c:v>
                </c:pt>
                <c:pt idx="341">
                  <c:v>5.6854344576075626E-2</c:v>
                </c:pt>
                <c:pt idx="342">
                  <c:v>5.6924929527360099E-2</c:v>
                </c:pt>
                <c:pt idx="343">
                  <c:v>5.561490675266248E-2</c:v>
                </c:pt>
                <c:pt idx="344">
                  <c:v>5.619533929243678E-2</c:v>
                </c:pt>
                <c:pt idx="345">
                  <c:v>5.6439649559267113E-2</c:v>
                </c:pt>
                <c:pt idx="346">
                  <c:v>5.5418941264223524E-2</c:v>
                </c:pt>
                <c:pt idx="347">
                  <c:v>5.5494743961429643E-2</c:v>
                </c:pt>
                <c:pt idx="348">
                  <c:v>5.5584323151640407E-2</c:v>
                </c:pt>
                <c:pt idx="349">
                  <c:v>5.5978941157432974E-2</c:v>
                </c:pt>
                <c:pt idx="350">
                  <c:v>5.598210395543235E-2</c:v>
                </c:pt>
                <c:pt idx="351">
                  <c:v>5.6492143946602125E-2</c:v>
                </c:pt>
                <c:pt idx="352">
                  <c:v>5.6451942738784906E-2</c:v>
                </c:pt>
                <c:pt idx="353">
                  <c:v>5.8520431387939262E-2</c:v>
                </c:pt>
                <c:pt idx="354">
                  <c:v>5.9839520107255753E-2</c:v>
                </c:pt>
                <c:pt idx="355">
                  <c:v>6.0122054081723199E-2</c:v>
                </c:pt>
                <c:pt idx="356">
                  <c:v>6.209732756242798E-2</c:v>
                </c:pt>
                <c:pt idx="357">
                  <c:v>7.3533011073354804E-2</c:v>
                </c:pt>
                <c:pt idx="358">
                  <c:v>7.3889705004484316E-2</c:v>
                </c:pt>
                <c:pt idx="359">
                  <c:v>7.3867607863835824E-2</c:v>
                </c:pt>
                <c:pt idx="360">
                  <c:v>7.3789208939601725E-2</c:v>
                </c:pt>
                <c:pt idx="361">
                  <c:v>7.358549159614497E-2</c:v>
                </c:pt>
                <c:pt idx="362">
                  <c:v>7.4779829205021575E-2</c:v>
                </c:pt>
                <c:pt idx="363">
                  <c:v>7.4975027462067995E-2</c:v>
                </c:pt>
                <c:pt idx="364">
                  <c:v>7.4967906862350303E-2</c:v>
                </c:pt>
                <c:pt idx="365">
                  <c:v>7.5282558510050682E-2</c:v>
                </c:pt>
                <c:pt idx="366">
                  <c:v>7.4710732765751117E-2</c:v>
                </c:pt>
                <c:pt idx="367">
                  <c:v>7.6957521117153802E-2</c:v>
                </c:pt>
                <c:pt idx="368">
                  <c:v>7.8755427684893603E-2</c:v>
                </c:pt>
                <c:pt idx="369">
                  <c:v>7.8702462847055094E-2</c:v>
                </c:pt>
                <c:pt idx="370">
                  <c:v>7.8854180572657709E-2</c:v>
                </c:pt>
                <c:pt idx="371">
                  <c:v>7.8948522168197491E-2</c:v>
                </c:pt>
                <c:pt idx="372">
                  <c:v>7.9143919467641738E-2</c:v>
                </c:pt>
                <c:pt idx="373">
                  <c:v>7.8378800802603718E-2</c:v>
                </c:pt>
                <c:pt idx="374">
                  <c:v>7.7943564601010262E-2</c:v>
                </c:pt>
                <c:pt idx="375">
                  <c:v>7.7086364069293908E-2</c:v>
                </c:pt>
                <c:pt idx="376">
                  <c:v>7.7045040462621631E-2</c:v>
                </c:pt>
                <c:pt idx="377">
                  <c:v>7.6330090678171286E-2</c:v>
                </c:pt>
                <c:pt idx="378">
                  <c:v>7.6379318994453577E-2</c:v>
                </c:pt>
                <c:pt idx="379">
                  <c:v>7.6074700502185164E-2</c:v>
                </c:pt>
                <c:pt idx="380">
                  <c:v>7.5664670778077134E-2</c:v>
                </c:pt>
                <c:pt idx="381">
                  <c:v>7.5120213469820549E-2</c:v>
                </c:pt>
                <c:pt idx="382">
                  <c:v>7.4923530488785375E-2</c:v>
                </c:pt>
                <c:pt idx="383">
                  <c:v>7.347228192906767E-2</c:v>
                </c:pt>
                <c:pt idx="384">
                  <c:v>7.4882743650390951E-2</c:v>
                </c:pt>
                <c:pt idx="385">
                  <c:v>7.4861915521045957E-2</c:v>
                </c:pt>
                <c:pt idx="386">
                  <c:v>7.3934892624914414E-2</c:v>
                </c:pt>
                <c:pt idx="387">
                  <c:v>7.4878259217144111E-2</c:v>
                </c:pt>
                <c:pt idx="388">
                  <c:v>7.4423670582267357E-2</c:v>
                </c:pt>
                <c:pt idx="389">
                  <c:v>7.4254621191960704E-2</c:v>
                </c:pt>
                <c:pt idx="390">
                  <c:v>7.5544725032433493E-2</c:v>
                </c:pt>
                <c:pt idx="391">
                  <c:v>7.6205577946561673E-2</c:v>
                </c:pt>
                <c:pt idx="392">
                  <c:v>7.620858847680563E-2</c:v>
                </c:pt>
                <c:pt idx="393">
                  <c:v>7.6166339581935597E-2</c:v>
                </c:pt>
                <c:pt idx="394">
                  <c:v>7.6060923321355819E-2</c:v>
                </c:pt>
                <c:pt idx="395">
                  <c:v>7.6412351029336231E-2</c:v>
                </c:pt>
                <c:pt idx="396">
                  <c:v>7.6391810779934261E-2</c:v>
                </c:pt>
                <c:pt idx="397">
                  <c:v>7.4929312149578903E-2</c:v>
                </c:pt>
                <c:pt idx="398">
                  <c:v>7.3920159918474726E-2</c:v>
                </c:pt>
                <c:pt idx="399">
                  <c:v>7.3773321678811649E-2</c:v>
                </c:pt>
                <c:pt idx="400">
                  <c:v>7.4839516643364454E-2</c:v>
                </c:pt>
                <c:pt idx="401">
                  <c:v>7.4839699878915172E-2</c:v>
                </c:pt>
                <c:pt idx="402">
                  <c:v>7.4819327297751953E-2</c:v>
                </c:pt>
                <c:pt idx="403">
                  <c:v>7.4983543279254675E-2</c:v>
                </c:pt>
                <c:pt idx="404">
                  <c:v>7.4777468338975181E-2</c:v>
                </c:pt>
                <c:pt idx="405">
                  <c:v>7.5218211578761546E-2</c:v>
                </c:pt>
                <c:pt idx="406">
                  <c:v>7.5167056433529111E-2</c:v>
                </c:pt>
                <c:pt idx="407">
                  <c:v>7.4666642409449202E-2</c:v>
                </c:pt>
                <c:pt idx="408">
                  <c:v>7.4580657793754723E-2</c:v>
                </c:pt>
                <c:pt idx="409">
                  <c:v>7.4113990593510135E-2</c:v>
                </c:pt>
                <c:pt idx="410">
                  <c:v>7.3951928270432871E-2</c:v>
                </c:pt>
                <c:pt idx="411">
                  <c:v>7.3399490523024358E-2</c:v>
                </c:pt>
                <c:pt idx="412">
                  <c:v>7.3426309171379905E-2</c:v>
                </c:pt>
                <c:pt idx="413">
                  <c:v>7.112888300244237E-2</c:v>
                </c:pt>
                <c:pt idx="414">
                  <c:v>7.0553309251428289E-2</c:v>
                </c:pt>
                <c:pt idx="415">
                  <c:v>7.0691887255390259E-2</c:v>
                </c:pt>
                <c:pt idx="416">
                  <c:v>6.8511279350958548E-2</c:v>
                </c:pt>
                <c:pt idx="417">
                  <c:v>5.7940721802009446E-2</c:v>
                </c:pt>
                <c:pt idx="418">
                  <c:v>5.7671196655946139E-2</c:v>
                </c:pt>
                <c:pt idx="419">
                  <c:v>5.7959709632450417E-2</c:v>
                </c:pt>
                <c:pt idx="420">
                  <c:v>5.8940891966127493E-2</c:v>
                </c:pt>
                <c:pt idx="421">
                  <c:v>5.9975987191108603E-2</c:v>
                </c:pt>
                <c:pt idx="422">
                  <c:v>5.7819415223920742E-2</c:v>
                </c:pt>
                <c:pt idx="423">
                  <c:v>5.7201221293903537E-2</c:v>
                </c:pt>
                <c:pt idx="424">
                  <c:v>5.7391964313801017E-2</c:v>
                </c:pt>
                <c:pt idx="425">
                  <c:v>5.7182404621571176E-2</c:v>
                </c:pt>
                <c:pt idx="426">
                  <c:v>5.4481203180546597E-2</c:v>
                </c:pt>
                <c:pt idx="427">
                  <c:v>5.1290052862118102E-2</c:v>
                </c:pt>
                <c:pt idx="428">
                  <c:v>4.7917894084009226E-2</c:v>
                </c:pt>
                <c:pt idx="429">
                  <c:v>4.8126272703106605E-2</c:v>
                </c:pt>
                <c:pt idx="430">
                  <c:v>4.7808594687448178E-2</c:v>
                </c:pt>
                <c:pt idx="431">
                  <c:v>4.7682226461638513E-2</c:v>
                </c:pt>
                <c:pt idx="432">
                  <c:v>4.7315301660101866E-2</c:v>
                </c:pt>
                <c:pt idx="433">
                  <c:v>4.7497744341327641E-2</c:v>
                </c:pt>
                <c:pt idx="434">
                  <c:v>4.7643089384523468E-2</c:v>
                </c:pt>
                <c:pt idx="435">
                  <c:v>4.7561101468336017E-2</c:v>
                </c:pt>
                <c:pt idx="436">
                  <c:v>4.709675972756678E-2</c:v>
                </c:pt>
                <c:pt idx="437">
                  <c:v>4.7017045953244338E-2</c:v>
                </c:pt>
                <c:pt idx="438">
                  <c:v>4.7001739930529952E-2</c:v>
                </c:pt>
                <c:pt idx="439">
                  <c:v>4.7839581601395814E-2</c:v>
                </c:pt>
                <c:pt idx="440">
                  <c:v>4.8415048671390445E-2</c:v>
                </c:pt>
                <c:pt idx="441">
                  <c:v>4.84258415803831E-2</c:v>
                </c:pt>
                <c:pt idx="442">
                  <c:v>4.8348515217417093E-2</c:v>
                </c:pt>
                <c:pt idx="443">
                  <c:v>4.8226662896413357E-2</c:v>
                </c:pt>
                <c:pt idx="444">
                  <c:v>4.5604155202694098E-2</c:v>
                </c:pt>
                <c:pt idx="445">
                  <c:v>4.5750751282769689E-2</c:v>
                </c:pt>
                <c:pt idx="446">
                  <c:v>4.5679144414746617E-2</c:v>
                </c:pt>
                <c:pt idx="447">
                  <c:v>4.3116226414494904E-2</c:v>
                </c:pt>
                <c:pt idx="448">
                  <c:v>4.359994722823738E-2</c:v>
                </c:pt>
                <c:pt idx="449">
                  <c:v>4.3448538915575804E-2</c:v>
                </c:pt>
                <c:pt idx="450">
                  <c:v>4.0480339930686796E-2</c:v>
                </c:pt>
                <c:pt idx="451">
                  <c:v>3.8202441539095688E-2</c:v>
                </c:pt>
                <c:pt idx="452">
                  <c:v>3.8253270271189604E-2</c:v>
                </c:pt>
                <c:pt idx="453">
                  <c:v>3.7930527149388646E-2</c:v>
                </c:pt>
                <c:pt idx="454">
                  <c:v>3.8075337302963766E-2</c:v>
                </c:pt>
                <c:pt idx="455">
                  <c:v>3.6610820233806469E-2</c:v>
                </c:pt>
                <c:pt idx="456">
                  <c:v>3.6971294827784169E-2</c:v>
                </c:pt>
                <c:pt idx="457">
                  <c:v>3.6949950077563923E-2</c:v>
                </c:pt>
                <c:pt idx="458">
                  <c:v>3.7037068429522202E-2</c:v>
                </c:pt>
                <c:pt idx="459">
                  <c:v>3.6968236327625158E-2</c:v>
                </c:pt>
                <c:pt idx="460">
                  <c:v>3.4073520709772917E-2</c:v>
                </c:pt>
                <c:pt idx="461">
                  <c:v>3.4537395560325576E-2</c:v>
                </c:pt>
                <c:pt idx="462">
                  <c:v>3.4365854654026799E-2</c:v>
                </c:pt>
                <c:pt idx="463">
                  <c:v>3.4396080244094573E-2</c:v>
                </c:pt>
                <c:pt idx="464">
                  <c:v>3.4400578885879475E-2</c:v>
                </c:pt>
                <c:pt idx="465">
                  <c:v>3.3949664093925823E-2</c:v>
                </c:pt>
                <c:pt idx="466">
                  <c:v>3.4029557773498732E-2</c:v>
                </c:pt>
                <c:pt idx="467">
                  <c:v>3.4325477023362062E-2</c:v>
                </c:pt>
                <c:pt idx="468">
                  <c:v>3.87590357972461E-2</c:v>
                </c:pt>
                <c:pt idx="469">
                  <c:v>3.8836318075931409E-2</c:v>
                </c:pt>
                <c:pt idx="470">
                  <c:v>3.8833741626330139E-2</c:v>
                </c:pt>
                <c:pt idx="471">
                  <c:v>3.8767687452251794E-2</c:v>
                </c:pt>
                <c:pt idx="472">
                  <c:v>3.8850131390248205E-2</c:v>
                </c:pt>
                <c:pt idx="473">
                  <c:v>3.9851411163864862E-2</c:v>
                </c:pt>
                <c:pt idx="474">
                  <c:v>3.9717301869545613E-2</c:v>
                </c:pt>
                <c:pt idx="475">
                  <c:v>3.8865753155722868E-2</c:v>
                </c:pt>
                <c:pt idx="476">
                  <c:v>3.8870215566576043E-2</c:v>
                </c:pt>
                <c:pt idx="477">
                  <c:v>3.8342822419240946E-2</c:v>
                </c:pt>
                <c:pt idx="478">
                  <c:v>3.8561525093208177E-2</c:v>
                </c:pt>
                <c:pt idx="479">
                  <c:v>3.7999308498019843E-2</c:v>
                </c:pt>
                <c:pt idx="480">
                  <c:v>3.6931115102469672E-2</c:v>
                </c:pt>
                <c:pt idx="481">
                  <c:v>3.5771882560481812E-2</c:v>
                </c:pt>
                <c:pt idx="482">
                  <c:v>3.5325582469878075E-2</c:v>
                </c:pt>
                <c:pt idx="483">
                  <c:v>3.738758835110742E-2</c:v>
                </c:pt>
                <c:pt idx="484">
                  <c:v>3.759121050650846E-2</c:v>
                </c:pt>
                <c:pt idx="485">
                  <c:v>3.7637502146085751E-2</c:v>
                </c:pt>
                <c:pt idx="486">
                  <c:v>3.724707412768747E-2</c:v>
                </c:pt>
                <c:pt idx="487">
                  <c:v>3.75068148609949E-2</c:v>
                </c:pt>
                <c:pt idx="488">
                  <c:v>3.7593991586287151E-2</c:v>
                </c:pt>
                <c:pt idx="489">
                  <c:v>3.73240351743339E-2</c:v>
                </c:pt>
                <c:pt idx="490">
                  <c:v>3.7760473759356789E-2</c:v>
                </c:pt>
                <c:pt idx="491">
                  <c:v>3.7641417866268664E-2</c:v>
                </c:pt>
                <c:pt idx="492">
                  <c:v>3.7803998084679352E-2</c:v>
                </c:pt>
                <c:pt idx="493">
                  <c:v>3.8071540262591179E-2</c:v>
                </c:pt>
                <c:pt idx="494">
                  <c:v>3.7799022907587985E-2</c:v>
                </c:pt>
                <c:pt idx="495">
                  <c:v>3.7986566871880699E-2</c:v>
                </c:pt>
                <c:pt idx="496">
                  <c:v>3.799148176158279E-2</c:v>
                </c:pt>
                <c:pt idx="497">
                  <c:v>3.791015020677925E-2</c:v>
                </c:pt>
                <c:pt idx="498">
                  <c:v>3.783376436450251E-2</c:v>
                </c:pt>
                <c:pt idx="499">
                  <c:v>3.7466712118214382E-2</c:v>
                </c:pt>
                <c:pt idx="500">
                  <c:v>3.7353573218681366E-2</c:v>
                </c:pt>
                <c:pt idx="501">
                  <c:v>3.7090350024929011E-2</c:v>
                </c:pt>
                <c:pt idx="502">
                  <c:v>3.7085051544019712E-2</c:v>
                </c:pt>
                <c:pt idx="503">
                  <c:v>3.7183590330016662E-2</c:v>
                </c:pt>
                <c:pt idx="504">
                  <c:v>3.7075404002126583E-2</c:v>
                </c:pt>
                <c:pt idx="505">
                  <c:v>3.6846957267690439E-2</c:v>
                </c:pt>
                <c:pt idx="506">
                  <c:v>3.6786385154950481E-2</c:v>
                </c:pt>
                <c:pt idx="507">
                  <c:v>3.6651383268305519E-2</c:v>
                </c:pt>
                <c:pt idx="508">
                  <c:v>3.681150044445012E-2</c:v>
                </c:pt>
                <c:pt idx="509">
                  <c:v>3.7890659336725065E-2</c:v>
                </c:pt>
                <c:pt idx="510">
                  <c:v>3.7757530733863447E-2</c:v>
                </c:pt>
                <c:pt idx="511">
                  <c:v>3.8047482785694017E-2</c:v>
                </c:pt>
                <c:pt idx="512">
                  <c:v>3.8392721289622039E-2</c:v>
                </c:pt>
                <c:pt idx="513">
                  <c:v>3.8856353558516084E-2</c:v>
                </c:pt>
                <c:pt idx="514">
                  <c:v>3.9060129620736003E-2</c:v>
                </c:pt>
                <c:pt idx="515">
                  <c:v>3.9320800837865329E-2</c:v>
                </c:pt>
                <c:pt idx="516">
                  <c:v>3.9690896471506677E-2</c:v>
                </c:pt>
                <c:pt idx="517">
                  <c:v>3.9651406562351332E-2</c:v>
                </c:pt>
                <c:pt idx="518">
                  <c:v>3.9594326335550892E-2</c:v>
                </c:pt>
                <c:pt idx="519">
                  <c:v>4.005024753585941E-2</c:v>
                </c:pt>
                <c:pt idx="520">
                  <c:v>4.5263328561092095E-2</c:v>
                </c:pt>
                <c:pt idx="521">
                  <c:v>4.6568826288848002E-2</c:v>
                </c:pt>
                <c:pt idx="522">
                  <c:v>4.6895387694374027E-2</c:v>
                </c:pt>
                <c:pt idx="523">
                  <c:v>4.7130508909373071E-2</c:v>
                </c:pt>
                <c:pt idx="524">
                  <c:v>4.7973092269739101E-2</c:v>
                </c:pt>
                <c:pt idx="525">
                  <c:v>4.821138611793304E-2</c:v>
                </c:pt>
                <c:pt idx="526">
                  <c:v>4.8290756007948417E-2</c:v>
                </c:pt>
                <c:pt idx="527">
                  <c:v>4.925180532410578E-2</c:v>
                </c:pt>
                <c:pt idx="528">
                  <c:v>4.6575240264004183E-2</c:v>
                </c:pt>
                <c:pt idx="529">
                  <c:v>4.6687771660241711E-2</c:v>
                </c:pt>
                <c:pt idx="530">
                  <c:v>4.672645532370974E-2</c:v>
                </c:pt>
                <c:pt idx="531">
                  <c:v>4.6856056141924063E-2</c:v>
                </c:pt>
                <c:pt idx="532">
                  <c:v>4.7668150514219944E-2</c:v>
                </c:pt>
                <c:pt idx="533">
                  <c:v>4.7125772184175421E-2</c:v>
                </c:pt>
                <c:pt idx="534">
                  <c:v>4.8962976067879374E-2</c:v>
                </c:pt>
                <c:pt idx="535">
                  <c:v>4.927533261130565E-2</c:v>
                </c:pt>
                <c:pt idx="536">
                  <c:v>4.9169733697310238E-2</c:v>
                </c:pt>
                <c:pt idx="537">
                  <c:v>4.9101983689662544E-2</c:v>
                </c:pt>
                <c:pt idx="538">
                  <c:v>4.9241936332615012E-2</c:v>
                </c:pt>
                <c:pt idx="539">
                  <c:v>4.9658629549158562E-2</c:v>
                </c:pt>
                <c:pt idx="540">
                  <c:v>4.9528228868012829E-2</c:v>
                </c:pt>
                <c:pt idx="541">
                  <c:v>4.9492360193408871E-2</c:v>
                </c:pt>
                <c:pt idx="542">
                  <c:v>5.0440561317145347E-2</c:v>
                </c:pt>
                <c:pt idx="543">
                  <c:v>4.9013494596308597E-2</c:v>
                </c:pt>
                <c:pt idx="544">
                  <c:v>4.8998036943267272E-2</c:v>
                </c:pt>
                <c:pt idx="545">
                  <c:v>4.9326143238445676E-2</c:v>
                </c:pt>
                <c:pt idx="546">
                  <c:v>4.9331958533676327E-2</c:v>
                </c:pt>
                <c:pt idx="547">
                  <c:v>4.9639377024822018E-2</c:v>
                </c:pt>
                <c:pt idx="548">
                  <c:v>4.9891097079505162E-2</c:v>
                </c:pt>
                <c:pt idx="549">
                  <c:v>5.0806109335026925E-2</c:v>
                </c:pt>
                <c:pt idx="550">
                  <c:v>5.074299314296845E-2</c:v>
                </c:pt>
                <c:pt idx="551">
                  <c:v>5.1301775720635573E-2</c:v>
                </c:pt>
                <c:pt idx="552">
                  <c:v>5.1365491504648551E-2</c:v>
                </c:pt>
                <c:pt idx="553">
                  <c:v>5.1307533394725234E-2</c:v>
                </c:pt>
                <c:pt idx="554">
                  <c:v>5.1052297214204331E-2</c:v>
                </c:pt>
                <c:pt idx="555">
                  <c:v>5.1003346406218938E-2</c:v>
                </c:pt>
                <c:pt idx="556">
                  <c:v>5.1338111414579883E-2</c:v>
                </c:pt>
                <c:pt idx="557">
                  <c:v>5.6958589973343014E-2</c:v>
                </c:pt>
                <c:pt idx="558">
                  <c:v>5.7197234806339411E-2</c:v>
                </c:pt>
                <c:pt idx="559">
                  <c:v>5.6956456655960074E-2</c:v>
                </c:pt>
                <c:pt idx="560">
                  <c:v>5.6420805454509358E-2</c:v>
                </c:pt>
                <c:pt idx="561">
                  <c:v>5.6810235311589692E-2</c:v>
                </c:pt>
                <c:pt idx="562">
                  <c:v>5.7522939565630565E-2</c:v>
                </c:pt>
                <c:pt idx="563">
                  <c:v>5.7539824086733214E-2</c:v>
                </c:pt>
                <c:pt idx="564">
                  <c:v>5.7508529924910221E-2</c:v>
                </c:pt>
                <c:pt idx="565">
                  <c:v>5.8082636047010569E-2</c:v>
                </c:pt>
                <c:pt idx="566">
                  <c:v>5.8147162295771992E-2</c:v>
                </c:pt>
                <c:pt idx="567">
                  <c:v>5.8453608627542591E-2</c:v>
                </c:pt>
                <c:pt idx="568">
                  <c:v>5.782126014100511E-2</c:v>
                </c:pt>
                <c:pt idx="569">
                  <c:v>5.7511094950217063E-2</c:v>
                </c:pt>
                <c:pt idx="570">
                  <c:v>5.7712249651932709E-2</c:v>
                </c:pt>
                <c:pt idx="571">
                  <c:v>5.7842075545314182E-2</c:v>
                </c:pt>
                <c:pt idx="572">
                  <c:v>5.9129392993833532E-2</c:v>
                </c:pt>
                <c:pt idx="573">
                  <c:v>5.8547789620886005E-2</c:v>
                </c:pt>
                <c:pt idx="574">
                  <c:v>5.8277848874950133E-2</c:v>
                </c:pt>
                <c:pt idx="575">
                  <c:v>5.8161956716048929E-2</c:v>
                </c:pt>
                <c:pt idx="576">
                  <c:v>5.7748092027082275E-2</c:v>
                </c:pt>
                <c:pt idx="577">
                  <c:v>6.0150591878965202E-2</c:v>
                </c:pt>
                <c:pt idx="578">
                  <c:v>6.0902767997173313E-2</c:v>
                </c:pt>
                <c:pt idx="579">
                  <c:v>6.0756893635980011E-2</c:v>
                </c:pt>
                <c:pt idx="580">
                  <c:v>5.7250260281154104E-2</c:v>
                </c:pt>
                <c:pt idx="581">
                  <c:v>5.5625312695115552E-2</c:v>
                </c:pt>
                <c:pt idx="582">
                  <c:v>5.5323824824575749E-2</c:v>
                </c:pt>
                <c:pt idx="583">
                  <c:v>5.5800932777777659E-2</c:v>
                </c:pt>
                <c:pt idx="584">
                  <c:v>5.4842220425899438E-2</c:v>
                </c:pt>
                <c:pt idx="585">
                  <c:v>5.637831742027466E-2</c:v>
                </c:pt>
                <c:pt idx="586">
                  <c:v>5.6590285120827047E-2</c:v>
                </c:pt>
                <c:pt idx="587">
                  <c:v>5.6213492760738365E-2</c:v>
                </c:pt>
                <c:pt idx="588">
                  <c:v>5.5740478019393691E-2</c:v>
                </c:pt>
                <c:pt idx="589">
                  <c:v>5.6347508228987563E-2</c:v>
                </c:pt>
                <c:pt idx="590">
                  <c:v>5.8911382721205038E-2</c:v>
                </c:pt>
                <c:pt idx="591">
                  <c:v>5.8870523904121695E-2</c:v>
                </c:pt>
                <c:pt idx="592">
                  <c:v>5.8235914399867562E-2</c:v>
                </c:pt>
                <c:pt idx="593">
                  <c:v>5.8009156178701421E-2</c:v>
                </c:pt>
                <c:pt idx="594">
                  <c:v>5.6641968928240811E-2</c:v>
                </c:pt>
                <c:pt idx="595">
                  <c:v>5.6606787838372634E-2</c:v>
                </c:pt>
                <c:pt idx="596">
                  <c:v>5.6463270797506439E-2</c:v>
                </c:pt>
                <c:pt idx="597">
                  <c:v>5.6699667592365541E-2</c:v>
                </c:pt>
                <c:pt idx="598">
                  <c:v>5.6777802094960181E-2</c:v>
                </c:pt>
                <c:pt idx="599">
                  <c:v>5.6843807308963143E-2</c:v>
                </c:pt>
                <c:pt idx="600">
                  <c:v>5.7207127163536931E-2</c:v>
                </c:pt>
                <c:pt idx="601">
                  <c:v>5.6880424680767004E-2</c:v>
                </c:pt>
                <c:pt idx="602">
                  <c:v>5.5708431311687817E-2</c:v>
                </c:pt>
                <c:pt idx="603">
                  <c:v>5.5632091092480372E-2</c:v>
                </c:pt>
                <c:pt idx="604">
                  <c:v>5.558955240113192E-2</c:v>
                </c:pt>
                <c:pt idx="605">
                  <c:v>5.6321291069040803E-2</c:v>
                </c:pt>
                <c:pt idx="606">
                  <c:v>5.6272256136878522E-2</c:v>
                </c:pt>
                <c:pt idx="607">
                  <c:v>5.6447741844311485E-2</c:v>
                </c:pt>
                <c:pt idx="608">
                  <c:v>5.7286838467329661E-2</c:v>
                </c:pt>
                <c:pt idx="609">
                  <c:v>5.7598022049961034E-2</c:v>
                </c:pt>
                <c:pt idx="610">
                  <c:v>5.7776026614958821E-2</c:v>
                </c:pt>
                <c:pt idx="611">
                  <c:v>5.7442157494536364E-2</c:v>
                </c:pt>
                <c:pt idx="612">
                  <c:v>5.7799568425460517E-2</c:v>
                </c:pt>
                <c:pt idx="613">
                  <c:v>5.8820917793387897E-2</c:v>
                </c:pt>
                <c:pt idx="614">
                  <c:v>5.9323470836511204E-2</c:v>
                </c:pt>
                <c:pt idx="615">
                  <c:v>5.9394412223624453E-2</c:v>
                </c:pt>
                <c:pt idx="616">
                  <c:v>5.9271462154975557E-2</c:v>
                </c:pt>
                <c:pt idx="617">
                  <c:v>5.3649727017381424E-2</c:v>
                </c:pt>
                <c:pt idx="618">
                  <c:v>5.3434142262433967E-2</c:v>
                </c:pt>
                <c:pt idx="619">
                  <c:v>5.3482818694233242E-2</c:v>
                </c:pt>
                <c:pt idx="620">
                  <c:v>5.3448759214615255E-2</c:v>
                </c:pt>
                <c:pt idx="621">
                  <c:v>5.3069340926072198E-2</c:v>
                </c:pt>
                <c:pt idx="622">
                  <c:v>5.2977971757376868E-2</c:v>
                </c:pt>
                <c:pt idx="623">
                  <c:v>5.3184207226441592E-2</c:v>
                </c:pt>
                <c:pt idx="624">
                  <c:v>5.3188599809710267E-2</c:v>
                </c:pt>
                <c:pt idx="625">
                  <c:v>5.2626545121377925E-2</c:v>
                </c:pt>
                <c:pt idx="626">
                  <c:v>5.2591269710071761E-2</c:v>
                </c:pt>
                <c:pt idx="627">
                  <c:v>5.270310886101328E-2</c:v>
                </c:pt>
                <c:pt idx="628">
                  <c:v>5.4214278145173683E-2</c:v>
                </c:pt>
                <c:pt idx="629">
                  <c:v>5.5988415771166179E-2</c:v>
                </c:pt>
                <c:pt idx="630">
                  <c:v>5.5965113124210222E-2</c:v>
                </c:pt>
                <c:pt idx="631">
                  <c:v>5.644689769940419E-2</c:v>
                </c:pt>
                <c:pt idx="632">
                  <c:v>5.4485508776799203E-2</c:v>
                </c:pt>
                <c:pt idx="633">
                  <c:v>5.4486029308718265E-2</c:v>
                </c:pt>
                <c:pt idx="634">
                  <c:v>5.4577902934251354E-2</c:v>
                </c:pt>
                <c:pt idx="635">
                  <c:v>5.468457523252402E-2</c:v>
                </c:pt>
                <c:pt idx="636">
                  <c:v>5.4693461403891593E-2</c:v>
                </c:pt>
                <c:pt idx="637">
                  <c:v>5.2629956883717063E-2</c:v>
                </c:pt>
                <c:pt idx="638">
                  <c:v>5.1815489116955896E-2</c:v>
                </c:pt>
                <c:pt idx="639">
                  <c:v>5.2474198233283989E-2</c:v>
                </c:pt>
                <c:pt idx="640">
                  <c:v>5.2522164570649947E-2</c:v>
                </c:pt>
                <c:pt idx="641">
                  <c:v>5.2508964502333694E-2</c:v>
                </c:pt>
                <c:pt idx="642">
                  <c:v>5.2598374231067335E-2</c:v>
                </c:pt>
                <c:pt idx="643">
                  <c:v>5.1951428070179828E-2</c:v>
                </c:pt>
                <c:pt idx="644">
                  <c:v>5.1934875668807168E-2</c:v>
                </c:pt>
                <c:pt idx="645">
                  <c:v>4.9965689923101443E-2</c:v>
                </c:pt>
                <c:pt idx="646">
                  <c:v>4.9766021921117058E-2</c:v>
                </c:pt>
                <c:pt idx="647">
                  <c:v>4.9166878837040962E-2</c:v>
                </c:pt>
                <c:pt idx="648">
                  <c:v>4.9146353440486006E-2</c:v>
                </c:pt>
                <c:pt idx="649">
                  <c:v>4.8382261305560573E-2</c:v>
                </c:pt>
                <c:pt idx="650">
                  <c:v>4.488793739668611E-2</c:v>
                </c:pt>
                <c:pt idx="651">
                  <c:v>4.4943214987874694E-2</c:v>
                </c:pt>
                <c:pt idx="652">
                  <c:v>4.4859526477875417E-2</c:v>
                </c:pt>
                <c:pt idx="653">
                  <c:v>4.4824583997048667E-2</c:v>
                </c:pt>
                <c:pt idx="654">
                  <c:v>4.458661487474349E-2</c:v>
                </c:pt>
                <c:pt idx="655">
                  <c:v>4.4394439515405573E-2</c:v>
                </c:pt>
                <c:pt idx="656">
                  <c:v>4.4599650248178906E-2</c:v>
                </c:pt>
                <c:pt idx="657">
                  <c:v>4.44456418777016E-2</c:v>
                </c:pt>
                <c:pt idx="658">
                  <c:v>4.4280065785731383E-2</c:v>
                </c:pt>
                <c:pt idx="659">
                  <c:v>4.4081081559013829E-2</c:v>
                </c:pt>
                <c:pt idx="660">
                  <c:v>4.3568206771026713E-2</c:v>
                </c:pt>
                <c:pt idx="661">
                  <c:v>4.3986662430234608E-2</c:v>
                </c:pt>
                <c:pt idx="662">
                  <c:v>4.3990992401051587E-2</c:v>
                </c:pt>
                <c:pt idx="663">
                  <c:v>4.4006458693919698E-2</c:v>
                </c:pt>
                <c:pt idx="664">
                  <c:v>4.4073546647896325E-2</c:v>
                </c:pt>
                <c:pt idx="665">
                  <c:v>4.3295318146958195E-2</c:v>
                </c:pt>
                <c:pt idx="666">
                  <c:v>4.3242670389013686E-2</c:v>
                </c:pt>
                <c:pt idx="667">
                  <c:v>4.2289630362042564E-2</c:v>
                </c:pt>
                <c:pt idx="668">
                  <c:v>4.3713789082304493E-2</c:v>
                </c:pt>
                <c:pt idx="669">
                  <c:v>4.2956600454398967E-2</c:v>
                </c:pt>
                <c:pt idx="670">
                  <c:v>4.2971981280146281E-2</c:v>
                </c:pt>
                <c:pt idx="671">
                  <c:v>4.6028880027762654E-2</c:v>
                </c:pt>
                <c:pt idx="672">
                  <c:v>4.5400102541012628E-2</c:v>
                </c:pt>
                <c:pt idx="673">
                  <c:v>4.4254596588479252E-2</c:v>
                </c:pt>
                <c:pt idx="674">
                  <c:v>4.3741588505354395E-2</c:v>
                </c:pt>
                <c:pt idx="675">
                  <c:v>4.3753744117432811E-2</c:v>
                </c:pt>
                <c:pt idx="676">
                  <c:v>4.4249794119984538E-2</c:v>
                </c:pt>
                <c:pt idx="677">
                  <c:v>4.4252460112277396E-2</c:v>
                </c:pt>
                <c:pt idx="678">
                  <c:v>4.4288871847130262E-2</c:v>
                </c:pt>
                <c:pt idx="679">
                  <c:v>4.4271410569184627E-2</c:v>
                </c:pt>
                <c:pt idx="680">
                  <c:v>4.5374781318051748E-2</c:v>
                </c:pt>
                <c:pt idx="681">
                  <c:v>4.5175293857829459E-2</c:v>
                </c:pt>
                <c:pt idx="682">
                  <c:v>4.663305621770239E-2</c:v>
                </c:pt>
                <c:pt idx="683">
                  <c:v>4.644922092235549E-2</c:v>
                </c:pt>
                <c:pt idx="684">
                  <c:v>4.6411647762416276E-2</c:v>
                </c:pt>
                <c:pt idx="685">
                  <c:v>5.2403932983034751E-2</c:v>
                </c:pt>
                <c:pt idx="686">
                  <c:v>5.3218164245393863E-2</c:v>
                </c:pt>
                <c:pt idx="687">
                  <c:v>5.2795634128693335E-2</c:v>
                </c:pt>
                <c:pt idx="688">
                  <c:v>5.1128459326556526E-2</c:v>
                </c:pt>
                <c:pt idx="689">
                  <c:v>4.9279717008872681E-2</c:v>
                </c:pt>
                <c:pt idx="690">
                  <c:v>4.9168549585701438E-2</c:v>
                </c:pt>
                <c:pt idx="691">
                  <c:v>4.8214392059787663E-2</c:v>
                </c:pt>
                <c:pt idx="692">
                  <c:v>4.8224809325317981E-2</c:v>
                </c:pt>
                <c:pt idx="693">
                  <c:v>4.8430993018373704E-2</c:v>
                </c:pt>
                <c:pt idx="694">
                  <c:v>4.8715514530098133E-2</c:v>
                </c:pt>
                <c:pt idx="695">
                  <c:v>4.9296650595015111E-2</c:v>
                </c:pt>
                <c:pt idx="696">
                  <c:v>4.9020723278369344E-2</c:v>
                </c:pt>
                <c:pt idx="697">
                  <c:v>4.858338513045856E-2</c:v>
                </c:pt>
                <c:pt idx="698">
                  <c:v>4.8633418185510861E-2</c:v>
                </c:pt>
                <c:pt idx="699">
                  <c:v>4.8161811301036105E-2</c:v>
                </c:pt>
                <c:pt idx="700">
                  <c:v>4.8355766399342658E-2</c:v>
                </c:pt>
                <c:pt idx="701">
                  <c:v>4.9046015376315581E-2</c:v>
                </c:pt>
                <c:pt idx="702">
                  <c:v>4.9075364042788346E-2</c:v>
                </c:pt>
                <c:pt idx="703">
                  <c:v>4.9717407516578035E-2</c:v>
                </c:pt>
                <c:pt idx="704">
                  <c:v>4.9709699175215234E-2</c:v>
                </c:pt>
                <c:pt idx="705">
                  <c:v>5.0221301752518453E-2</c:v>
                </c:pt>
                <c:pt idx="706">
                  <c:v>5.0208964580976817E-2</c:v>
                </c:pt>
                <c:pt idx="707">
                  <c:v>5.0426927722676318E-2</c:v>
                </c:pt>
                <c:pt idx="708">
                  <c:v>5.1127367128491225E-2</c:v>
                </c:pt>
                <c:pt idx="709">
                  <c:v>5.122070677235805E-2</c:v>
                </c:pt>
                <c:pt idx="710">
                  <c:v>5.1328666344456729E-2</c:v>
                </c:pt>
                <c:pt idx="711">
                  <c:v>5.1910372454467918E-2</c:v>
                </c:pt>
                <c:pt idx="712">
                  <c:v>5.3302514859952702E-2</c:v>
                </c:pt>
                <c:pt idx="713">
                  <c:v>5.3562759298003096E-2</c:v>
                </c:pt>
                <c:pt idx="714">
                  <c:v>5.3422646201013314E-2</c:v>
                </c:pt>
                <c:pt idx="715">
                  <c:v>5.3513665053494745E-2</c:v>
                </c:pt>
                <c:pt idx="716">
                  <c:v>5.3397077831131852E-2</c:v>
                </c:pt>
                <c:pt idx="717">
                  <c:v>5.34478725932638E-2</c:v>
                </c:pt>
                <c:pt idx="718">
                  <c:v>5.3973642238570242E-2</c:v>
                </c:pt>
                <c:pt idx="719">
                  <c:v>5.4062570361797374E-2</c:v>
                </c:pt>
                <c:pt idx="720">
                  <c:v>5.3972525548878027E-2</c:v>
                </c:pt>
                <c:pt idx="721">
                  <c:v>5.3747618919799789E-2</c:v>
                </c:pt>
                <c:pt idx="722">
                  <c:v>5.3761143004731018E-2</c:v>
                </c:pt>
                <c:pt idx="723">
                  <c:v>5.4185939031270489E-2</c:v>
                </c:pt>
                <c:pt idx="724">
                  <c:v>5.4315711328998893E-2</c:v>
                </c:pt>
                <c:pt idx="725">
                  <c:v>5.4305831381481449E-2</c:v>
                </c:pt>
                <c:pt idx="726">
                  <c:v>5.4693116387951282E-2</c:v>
                </c:pt>
                <c:pt idx="727">
                  <c:v>5.4680987513762248E-2</c:v>
                </c:pt>
                <c:pt idx="728">
                  <c:v>5.2338447049449413E-2</c:v>
                </c:pt>
                <c:pt idx="729">
                  <c:v>5.1833547449918332E-2</c:v>
                </c:pt>
                <c:pt idx="730">
                  <c:v>5.1639771822678524E-2</c:v>
                </c:pt>
                <c:pt idx="731">
                  <c:v>4.9706891694421024E-2</c:v>
                </c:pt>
                <c:pt idx="732">
                  <c:v>4.9680979433925444E-2</c:v>
                </c:pt>
                <c:pt idx="733">
                  <c:v>4.9264236234325305E-2</c:v>
                </c:pt>
                <c:pt idx="734">
                  <c:v>4.9003040952566072E-2</c:v>
                </c:pt>
                <c:pt idx="735">
                  <c:v>4.8960609094841241E-2</c:v>
                </c:pt>
                <c:pt idx="736">
                  <c:v>4.8085501062475944E-2</c:v>
                </c:pt>
                <c:pt idx="737">
                  <c:v>4.9536078588448045E-2</c:v>
                </c:pt>
                <c:pt idx="738">
                  <c:v>4.9534419779965623E-2</c:v>
                </c:pt>
                <c:pt idx="739">
                  <c:v>5.0439072464444103E-2</c:v>
                </c:pt>
                <c:pt idx="740">
                  <c:v>4.9155145226719488E-2</c:v>
                </c:pt>
                <c:pt idx="741">
                  <c:v>4.9317999602029282E-2</c:v>
                </c:pt>
                <c:pt idx="742">
                  <c:v>4.8603868042580343E-2</c:v>
                </c:pt>
                <c:pt idx="743">
                  <c:v>4.8585359097613599E-2</c:v>
                </c:pt>
                <c:pt idx="744">
                  <c:v>4.8622182168944802E-2</c:v>
                </c:pt>
                <c:pt idx="745">
                  <c:v>4.2606966453802818E-2</c:v>
                </c:pt>
                <c:pt idx="746">
                  <c:v>4.2364444204643602E-2</c:v>
                </c:pt>
                <c:pt idx="747">
                  <c:v>4.2714675364860538E-2</c:v>
                </c:pt>
                <c:pt idx="748">
                  <c:v>4.2724144591477151E-2</c:v>
                </c:pt>
                <c:pt idx="749">
                  <c:v>4.3843815603419677E-2</c:v>
                </c:pt>
                <c:pt idx="750">
                  <c:v>4.3818632719955189E-2</c:v>
                </c:pt>
                <c:pt idx="751">
                  <c:v>4.4656736605956614E-2</c:v>
                </c:pt>
                <c:pt idx="752">
                  <c:v>4.4713958310538905E-2</c:v>
                </c:pt>
                <c:pt idx="753">
                  <c:v>4.4547169312822918E-2</c:v>
                </c:pt>
                <c:pt idx="754">
                  <c:v>4.4741986594325246E-2</c:v>
                </c:pt>
                <c:pt idx="755">
                  <c:v>4.4025219531562375E-2</c:v>
                </c:pt>
                <c:pt idx="756">
                  <c:v>4.4024207869433327E-2</c:v>
                </c:pt>
                <c:pt idx="757">
                  <c:v>4.3928128094116517E-2</c:v>
                </c:pt>
                <c:pt idx="758">
                  <c:v>4.3954626836534332E-2</c:v>
                </c:pt>
                <c:pt idx="759">
                  <c:v>4.4935174745165202E-2</c:v>
                </c:pt>
                <c:pt idx="760">
                  <c:v>4.4586954845255829E-2</c:v>
                </c:pt>
                <c:pt idx="761">
                  <c:v>4.3844001064895208E-2</c:v>
                </c:pt>
                <c:pt idx="762">
                  <c:v>4.3745675621633985E-2</c:v>
                </c:pt>
                <c:pt idx="763">
                  <c:v>4.3430522833133429E-2</c:v>
                </c:pt>
                <c:pt idx="764">
                  <c:v>4.3625080221058474E-2</c:v>
                </c:pt>
                <c:pt idx="765">
                  <c:v>4.3169585966770348E-2</c:v>
                </c:pt>
                <c:pt idx="766">
                  <c:v>4.3176876920001682E-2</c:v>
                </c:pt>
                <c:pt idx="767">
                  <c:v>4.3019707052875847E-2</c:v>
                </c:pt>
                <c:pt idx="768">
                  <c:v>4.2666080283753072E-2</c:v>
                </c:pt>
                <c:pt idx="769">
                  <c:v>4.2856678078593592E-2</c:v>
                </c:pt>
                <c:pt idx="770">
                  <c:v>4.3568139080500723E-2</c:v>
                </c:pt>
                <c:pt idx="771">
                  <c:v>4.2959821558772607E-2</c:v>
                </c:pt>
                <c:pt idx="772">
                  <c:v>4.1107127888929902E-2</c:v>
                </c:pt>
                <c:pt idx="773">
                  <c:v>4.2124426935363411E-2</c:v>
                </c:pt>
                <c:pt idx="774">
                  <c:v>4.2124417681099799E-2</c:v>
                </c:pt>
                <c:pt idx="775">
                  <c:v>4.4394418994431153E-2</c:v>
                </c:pt>
                <c:pt idx="776">
                  <c:v>4.6256978676424483E-2</c:v>
                </c:pt>
                <c:pt idx="777">
                  <c:v>4.7459129577205592E-2</c:v>
                </c:pt>
                <c:pt idx="778">
                  <c:v>4.9875636835207578E-2</c:v>
                </c:pt>
                <c:pt idx="779">
                  <c:v>5.0195762420464862E-2</c:v>
                </c:pt>
                <c:pt idx="780">
                  <c:v>5.1515567720002133E-2</c:v>
                </c:pt>
                <c:pt idx="781">
                  <c:v>5.1720511263044722E-2</c:v>
                </c:pt>
                <c:pt idx="782">
                  <c:v>5.1664465599188365E-2</c:v>
                </c:pt>
                <c:pt idx="783">
                  <c:v>5.1013417311161512E-2</c:v>
                </c:pt>
                <c:pt idx="784">
                  <c:v>5.0708802654634497E-2</c:v>
                </c:pt>
                <c:pt idx="785">
                  <c:v>5.032781831760811E-2</c:v>
                </c:pt>
                <c:pt idx="786">
                  <c:v>5.0593903604297073E-2</c:v>
                </c:pt>
                <c:pt idx="787">
                  <c:v>5.1404272146537144E-2</c:v>
                </c:pt>
                <c:pt idx="788">
                  <c:v>5.1416304955278887E-2</c:v>
                </c:pt>
                <c:pt idx="789">
                  <c:v>5.143517391648645E-2</c:v>
                </c:pt>
                <c:pt idx="790">
                  <c:v>5.1564150600185814E-2</c:v>
                </c:pt>
                <c:pt idx="791">
                  <c:v>5.2828789954177433E-2</c:v>
                </c:pt>
                <c:pt idx="792">
                  <c:v>5.3264514745498669E-2</c:v>
                </c:pt>
                <c:pt idx="793">
                  <c:v>5.4448570327736458E-2</c:v>
                </c:pt>
                <c:pt idx="794">
                  <c:v>5.5001392791815269E-2</c:v>
                </c:pt>
                <c:pt idx="795">
                  <c:v>5.590635541931871E-2</c:v>
                </c:pt>
                <c:pt idx="796">
                  <c:v>5.600048536916373E-2</c:v>
                </c:pt>
                <c:pt idx="797">
                  <c:v>5.5504344284598814E-2</c:v>
                </c:pt>
                <c:pt idx="798">
                  <c:v>5.5468321773233617E-2</c:v>
                </c:pt>
                <c:pt idx="799">
                  <c:v>5.6496544967106953E-2</c:v>
                </c:pt>
                <c:pt idx="800">
                  <c:v>5.6911248776389846E-2</c:v>
                </c:pt>
                <c:pt idx="801">
                  <c:v>5.9682217397197347E-2</c:v>
                </c:pt>
                <c:pt idx="802">
                  <c:v>6.5820042518788577E-2</c:v>
                </c:pt>
                <c:pt idx="803">
                  <c:v>6.8360152495094237E-2</c:v>
                </c:pt>
                <c:pt idx="804">
                  <c:v>6.8388769521100221E-2</c:v>
                </c:pt>
                <c:pt idx="805">
                  <c:v>6.970140096590717E-2</c:v>
                </c:pt>
                <c:pt idx="806">
                  <c:v>6.9197797963069962E-2</c:v>
                </c:pt>
                <c:pt idx="807">
                  <c:v>6.9290214699532712E-2</c:v>
                </c:pt>
                <c:pt idx="808">
                  <c:v>6.9283612169503919E-2</c:v>
                </c:pt>
                <c:pt idx="809">
                  <c:v>6.8604078299486171E-2</c:v>
                </c:pt>
                <c:pt idx="810">
                  <c:v>6.8809316044967817E-2</c:v>
                </c:pt>
                <c:pt idx="811">
                  <c:v>6.8499113669056491E-2</c:v>
                </c:pt>
                <c:pt idx="812">
                  <c:v>6.8574720906888278E-2</c:v>
                </c:pt>
                <c:pt idx="813">
                  <c:v>6.8960617517258183E-2</c:v>
                </c:pt>
                <c:pt idx="814">
                  <c:v>6.8453992529437846E-2</c:v>
                </c:pt>
                <c:pt idx="815">
                  <c:v>6.9345002936068753E-2</c:v>
                </c:pt>
                <c:pt idx="816">
                  <c:v>6.9769011361260361E-2</c:v>
                </c:pt>
                <c:pt idx="817">
                  <c:v>7.0280846696873053E-2</c:v>
                </c:pt>
                <c:pt idx="818">
                  <c:v>7.0870402609987254E-2</c:v>
                </c:pt>
                <c:pt idx="819">
                  <c:v>7.1003199955740004E-2</c:v>
                </c:pt>
                <c:pt idx="820">
                  <c:v>7.110405472875686E-2</c:v>
                </c:pt>
                <c:pt idx="821">
                  <c:v>7.1386555017651121E-2</c:v>
                </c:pt>
                <c:pt idx="822">
                  <c:v>7.228575144232724E-2</c:v>
                </c:pt>
                <c:pt idx="823">
                  <c:v>7.2321863367200021E-2</c:v>
                </c:pt>
                <c:pt idx="824">
                  <c:v>7.2217194691012079E-2</c:v>
                </c:pt>
                <c:pt idx="825">
                  <c:v>7.2286065109670644E-2</c:v>
                </c:pt>
                <c:pt idx="826">
                  <c:v>7.2279976109069652E-2</c:v>
                </c:pt>
                <c:pt idx="827">
                  <c:v>7.2420310850815947E-2</c:v>
                </c:pt>
                <c:pt idx="828">
                  <c:v>7.2379201916410313E-2</c:v>
                </c:pt>
                <c:pt idx="829">
                  <c:v>7.2470193736638974E-2</c:v>
                </c:pt>
                <c:pt idx="830">
                  <c:v>7.2237105979032587E-2</c:v>
                </c:pt>
                <c:pt idx="831">
                  <c:v>7.4792440024014195E-2</c:v>
                </c:pt>
                <c:pt idx="832">
                  <c:v>7.7687831413404199E-2</c:v>
                </c:pt>
                <c:pt idx="833">
                  <c:v>7.8942481313499402E-2</c:v>
                </c:pt>
                <c:pt idx="834">
                  <c:v>8.0284568808087681E-2</c:v>
                </c:pt>
                <c:pt idx="835">
                  <c:v>8.1938581983789088E-2</c:v>
                </c:pt>
                <c:pt idx="836">
                  <c:v>8.2475553371619187E-2</c:v>
                </c:pt>
                <c:pt idx="837">
                  <c:v>8.1735352788620347E-2</c:v>
                </c:pt>
                <c:pt idx="838">
                  <c:v>8.1155212175662725E-2</c:v>
                </c:pt>
                <c:pt idx="839">
                  <c:v>8.0859039986000497E-2</c:v>
                </c:pt>
                <c:pt idx="840">
                  <c:v>8.1418675587749997E-2</c:v>
                </c:pt>
                <c:pt idx="841">
                  <c:v>8.1366120602624936E-2</c:v>
                </c:pt>
                <c:pt idx="842">
                  <c:v>8.1618866404204279E-2</c:v>
                </c:pt>
                <c:pt idx="843">
                  <c:v>8.1536023631996649E-2</c:v>
                </c:pt>
                <c:pt idx="844">
                  <c:v>8.1766841662621575E-2</c:v>
                </c:pt>
                <c:pt idx="845">
                  <c:v>8.1775760968155503E-2</c:v>
                </c:pt>
                <c:pt idx="846">
                  <c:v>8.1680072046316943E-2</c:v>
                </c:pt>
                <c:pt idx="847">
                  <c:v>8.1179116233360049E-2</c:v>
                </c:pt>
                <c:pt idx="848">
                  <c:v>8.1096946169175219E-2</c:v>
                </c:pt>
                <c:pt idx="849">
                  <c:v>8.1126895980386388E-2</c:v>
                </c:pt>
                <c:pt idx="850">
                  <c:v>8.0878467293535025E-2</c:v>
                </c:pt>
                <c:pt idx="851">
                  <c:v>7.9942386227953008E-2</c:v>
                </c:pt>
                <c:pt idx="852">
                  <c:v>7.9534941243022711E-2</c:v>
                </c:pt>
                <c:pt idx="853">
                  <c:v>7.848104589626563E-2</c:v>
                </c:pt>
                <c:pt idx="854">
                  <c:v>7.7938878902847758E-2</c:v>
                </c:pt>
                <c:pt idx="855">
                  <c:v>7.828082079254664E-2</c:v>
                </c:pt>
                <c:pt idx="856">
                  <c:v>7.8750249053502697E-2</c:v>
                </c:pt>
                <c:pt idx="857">
                  <c:v>7.8397349848555689E-2</c:v>
                </c:pt>
                <c:pt idx="858">
                  <c:v>7.8469342154704538E-2</c:v>
                </c:pt>
                <c:pt idx="859">
                  <c:v>7.7000509279994592E-2</c:v>
                </c:pt>
                <c:pt idx="860">
                  <c:v>7.6687072898354358E-2</c:v>
                </c:pt>
                <c:pt idx="861">
                  <c:v>7.3992727750009382E-2</c:v>
                </c:pt>
                <c:pt idx="862">
                  <c:v>6.9821117258707918E-2</c:v>
                </c:pt>
                <c:pt idx="863">
                  <c:v>6.7907348707445359E-2</c:v>
                </c:pt>
                <c:pt idx="864">
                  <c:v>6.7813071752907461E-2</c:v>
                </c:pt>
                <c:pt idx="865">
                  <c:v>6.6942923576350899E-2</c:v>
                </c:pt>
                <c:pt idx="866">
                  <c:v>6.6956219168279943E-2</c:v>
                </c:pt>
                <c:pt idx="867">
                  <c:v>6.6580135205290825E-2</c:v>
                </c:pt>
                <c:pt idx="868">
                  <c:v>6.6699702669188829E-2</c:v>
                </c:pt>
                <c:pt idx="869">
                  <c:v>6.6601350383317007E-2</c:v>
                </c:pt>
                <c:pt idx="870">
                  <c:v>6.6210395773432587E-2</c:v>
                </c:pt>
                <c:pt idx="871">
                  <c:v>6.6359203483809651E-2</c:v>
                </c:pt>
                <c:pt idx="872">
                  <c:v>6.7119580339657647E-2</c:v>
                </c:pt>
                <c:pt idx="873">
                  <c:v>6.6627951307842492E-2</c:v>
                </c:pt>
                <c:pt idx="874">
                  <c:v>6.663796011894095E-2</c:v>
                </c:pt>
                <c:pt idx="875">
                  <c:v>6.603612594162786E-2</c:v>
                </c:pt>
                <c:pt idx="876">
                  <c:v>6.5780166566825643E-2</c:v>
                </c:pt>
                <c:pt idx="877">
                  <c:v>6.5146313270732101E-2</c:v>
                </c:pt>
                <c:pt idx="878">
                  <c:v>6.4522612512387723E-2</c:v>
                </c:pt>
                <c:pt idx="879">
                  <c:v>6.3440179995434373E-2</c:v>
                </c:pt>
                <c:pt idx="880">
                  <c:v>6.3809588213861748E-2</c:v>
                </c:pt>
                <c:pt idx="881">
                  <c:v>6.3975669015561731E-2</c:v>
                </c:pt>
                <c:pt idx="882">
                  <c:v>6.2702422010546807E-2</c:v>
                </c:pt>
                <c:pt idx="883">
                  <c:v>6.2258169068960041E-2</c:v>
                </c:pt>
                <c:pt idx="884">
                  <c:v>6.2632585041969585E-2</c:v>
                </c:pt>
                <c:pt idx="885">
                  <c:v>6.2416690034919821E-2</c:v>
                </c:pt>
                <c:pt idx="886">
                  <c:v>6.2417667782547231E-2</c:v>
                </c:pt>
                <c:pt idx="887">
                  <c:v>6.2366157163336898E-2</c:v>
                </c:pt>
                <c:pt idx="888">
                  <c:v>6.2058852398485048E-2</c:v>
                </c:pt>
                <c:pt idx="889">
                  <c:v>6.1682841312875519E-2</c:v>
                </c:pt>
                <c:pt idx="890">
                  <c:v>6.172937346209343E-2</c:v>
                </c:pt>
                <c:pt idx="891">
                  <c:v>5.8172394194563527E-2</c:v>
                </c:pt>
                <c:pt idx="892">
                  <c:v>5.4467395627482339E-2</c:v>
                </c:pt>
                <c:pt idx="893">
                  <c:v>5.1803744683920683E-2</c:v>
                </c:pt>
                <c:pt idx="894">
                  <c:v>4.9799985932428334E-2</c:v>
                </c:pt>
                <c:pt idx="895">
                  <c:v>4.4847072727251559E-2</c:v>
                </c:pt>
                <c:pt idx="896">
                  <c:v>4.2387882389266975E-2</c:v>
                </c:pt>
                <c:pt idx="897">
                  <c:v>4.2181653541323236E-2</c:v>
                </c:pt>
                <c:pt idx="898">
                  <c:v>3.9999201263211687E-2</c:v>
                </c:pt>
                <c:pt idx="899">
                  <c:v>4.0079045168041637E-2</c:v>
                </c:pt>
                <c:pt idx="900">
                  <c:v>3.7146195028357157E-2</c:v>
                </c:pt>
                <c:pt idx="901">
                  <c:v>3.7007284784467014E-2</c:v>
                </c:pt>
                <c:pt idx="902">
                  <c:v>3.662017053251538E-2</c:v>
                </c:pt>
                <c:pt idx="903">
                  <c:v>3.6498094176697402E-2</c:v>
                </c:pt>
                <c:pt idx="904">
                  <c:v>3.6957135806304678E-2</c:v>
                </c:pt>
                <c:pt idx="905">
                  <c:v>3.7003249933616846E-2</c:v>
                </c:pt>
                <c:pt idx="906">
                  <c:v>3.6790680585796438E-2</c:v>
                </c:pt>
                <c:pt idx="907">
                  <c:v>3.6906122277772811E-2</c:v>
                </c:pt>
                <c:pt idx="908">
                  <c:v>3.6906323428913181E-2</c:v>
                </c:pt>
                <c:pt idx="909">
                  <c:v>3.6847949908093626E-2</c:v>
                </c:pt>
                <c:pt idx="910">
                  <c:v>3.6836999485211123E-2</c:v>
                </c:pt>
                <c:pt idx="911">
                  <c:v>3.6673569047294338E-2</c:v>
                </c:pt>
                <c:pt idx="912">
                  <c:v>3.7458356953418509E-2</c:v>
                </c:pt>
                <c:pt idx="913">
                  <c:v>3.7478297901042963E-2</c:v>
                </c:pt>
                <c:pt idx="914">
                  <c:v>3.72162529041545E-2</c:v>
                </c:pt>
                <c:pt idx="915">
                  <c:v>3.5636556961782861E-2</c:v>
                </c:pt>
                <c:pt idx="916">
                  <c:v>3.4733699221101109E-2</c:v>
                </c:pt>
                <c:pt idx="917">
                  <c:v>3.4777359509647589E-2</c:v>
                </c:pt>
                <c:pt idx="918">
                  <c:v>3.4483541107963832E-2</c:v>
                </c:pt>
                <c:pt idx="919">
                  <c:v>3.4378174121558594E-2</c:v>
                </c:pt>
                <c:pt idx="920">
                  <c:v>3.5071069249526493E-2</c:v>
                </c:pt>
                <c:pt idx="921">
                  <c:v>3.4831222599796978E-2</c:v>
                </c:pt>
                <c:pt idx="922">
                  <c:v>3.2967082709467639E-2</c:v>
                </c:pt>
                <c:pt idx="923">
                  <c:v>3.2394880454494894E-2</c:v>
                </c:pt>
                <c:pt idx="924">
                  <c:v>3.2590501371734304E-2</c:v>
                </c:pt>
                <c:pt idx="925">
                  <c:v>3.2289585305621968E-2</c:v>
                </c:pt>
                <c:pt idx="926">
                  <c:v>3.2218650071493944E-2</c:v>
                </c:pt>
                <c:pt idx="927">
                  <c:v>3.2538526664772693E-2</c:v>
                </c:pt>
                <c:pt idx="928">
                  <c:v>3.2514856187308518E-2</c:v>
                </c:pt>
                <c:pt idx="929">
                  <c:v>3.2482448280997576E-2</c:v>
                </c:pt>
                <c:pt idx="930">
                  <c:v>3.2684311748349168E-2</c:v>
                </c:pt>
                <c:pt idx="931">
                  <c:v>3.2246859611476254E-2</c:v>
                </c:pt>
                <c:pt idx="932">
                  <c:v>3.0839100346305343E-2</c:v>
                </c:pt>
                <c:pt idx="933">
                  <c:v>3.100060305591662E-2</c:v>
                </c:pt>
                <c:pt idx="934">
                  <c:v>3.2970202092020881E-2</c:v>
                </c:pt>
                <c:pt idx="935">
                  <c:v>3.244479862207679E-2</c:v>
                </c:pt>
                <c:pt idx="936">
                  <c:v>3.2347250557722293E-2</c:v>
                </c:pt>
                <c:pt idx="937">
                  <c:v>3.2452456315415504E-2</c:v>
                </c:pt>
                <c:pt idx="938">
                  <c:v>3.2883298999755811E-2</c:v>
                </c:pt>
                <c:pt idx="939">
                  <c:v>3.3682808403114189E-2</c:v>
                </c:pt>
                <c:pt idx="940">
                  <c:v>3.3337780607281042E-2</c:v>
                </c:pt>
                <c:pt idx="941">
                  <c:v>3.2377169669679351E-2</c:v>
                </c:pt>
                <c:pt idx="942">
                  <c:v>3.4098343151093315E-2</c:v>
                </c:pt>
                <c:pt idx="943">
                  <c:v>3.5625990163660526E-2</c:v>
                </c:pt>
                <c:pt idx="944">
                  <c:v>3.5000817544931041E-2</c:v>
                </c:pt>
                <c:pt idx="945">
                  <c:v>3.5008727563990538E-2</c:v>
                </c:pt>
                <c:pt idx="946">
                  <c:v>3.502327277101918E-2</c:v>
                </c:pt>
                <c:pt idx="947">
                  <c:v>3.5040622753282319E-2</c:v>
                </c:pt>
                <c:pt idx="948">
                  <c:v>3.5350126059596629E-2</c:v>
                </c:pt>
                <c:pt idx="949">
                  <c:v>3.5337094832292519E-2</c:v>
                </c:pt>
                <c:pt idx="950">
                  <c:v>3.5728780435559548E-2</c:v>
                </c:pt>
                <c:pt idx="951">
                  <c:v>3.5842287778828134E-2</c:v>
                </c:pt>
                <c:pt idx="952">
                  <c:v>3.620229789504182E-2</c:v>
                </c:pt>
                <c:pt idx="953">
                  <c:v>3.626192143733805E-2</c:v>
                </c:pt>
                <c:pt idx="954">
                  <c:v>3.6063842128086422E-2</c:v>
                </c:pt>
                <c:pt idx="955">
                  <c:v>3.6227344722594708E-2</c:v>
                </c:pt>
                <c:pt idx="956">
                  <c:v>3.6405780257511101E-2</c:v>
                </c:pt>
                <c:pt idx="957">
                  <c:v>3.7143348972344267E-2</c:v>
                </c:pt>
                <c:pt idx="958">
                  <c:v>3.7349976364962657E-2</c:v>
                </c:pt>
                <c:pt idx="959">
                  <c:v>3.8513339496972124E-2</c:v>
                </c:pt>
                <c:pt idx="960">
                  <c:v>3.8453120442317877E-2</c:v>
                </c:pt>
                <c:pt idx="961">
                  <c:v>3.9551941783811946E-2</c:v>
                </c:pt>
                <c:pt idx="962">
                  <c:v>4.0008955777086658E-2</c:v>
                </c:pt>
                <c:pt idx="963">
                  <c:v>4.0511389868030212E-2</c:v>
                </c:pt>
                <c:pt idx="964">
                  <c:v>4.0490874329344832E-2</c:v>
                </c:pt>
                <c:pt idx="965">
                  <c:v>4.0545475062238372E-2</c:v>
                </c:pt>
                <c:pt idx="966">
                  <c:v>4.0557142327650585E-2</c:v>
                </c:pt>
                <c:pt idx="967">
                  <c:v>4.0933923604938117E-2</c:v>
                </c:pt>
                <c:pt idx="968">
                  <c:v>4.2323045070833364E-2</c:v>
                </c:pt>
                <c:pt idx="969">
                  <c:v>4.2612719083433427E-2</c:v>
                </c:pt>
                <c:pt idx="970">
                  <c:v>4.2616088411835958E-2</c:v>
                </c:pt>
                <c:pt idx="971">
                  <c:v>4.267438149707839E-2</c:v>
                </c:pt>
                <c:pt idx="972">
                  <c:v>4.3665544309981964E-2</c:v>
                </c:pt>
                <c:pt idx="973">
                  <c:v>4.3809726753223227E-2</c:v>
                </c:pt>
                <c:pt idx="974">
                  <c:v>4.4223453015455057E-2</c:v>
                </c:pt>
                <c:pt idx="975">
                  <c:v>4.3661060072639764E-2</c:v>
                </c:pt>
                <c:pt idx="976">
                  <c:v>4.4341553473088546E-2</c:v>
                </c:pt>
                <c:pt idx="977">
                  <c:v>4.4346992585883663E-2</c:v>
                </c:pt>
                <c:pt idx="978">
                  <c:v>4.4854214699080144E-2</c:v>
                </c:pt>
                <c:pt idx="979">
                  <c:v>4.4954902826450233E-2</c:v>
                </c:pt>
                <c:pt idx="980">
                  <c:v>4.6228661102660384E-2</c:v>
                </c:pt>
                <c:pt idx="981">
                  <c:v>4.6603327243550791E-2</c:v>
                </c:pt>
                <c:pt idx="982">
                  <c:v>4.9705302693165462E-2</c:v>
                </c:pt>
                <c:pt idx="983">
                  <c:v>4.9726886178802117E-2</c:v>
                </c:pt>
                <c:pt idx="984">
                  <c:v>4.9519578391458353E-2</c:v>
                </c:pt>
                <c:pt idx="985">
                  <c:v>5.7086387109540643E-2</c:v>
                </c:pt>
                <c:pt idx="986">
                  <c:v>5.8854673071667543E-2</c:v>
                </c:pt>
                <c:pt idx="987">
                  <c:v>5.8739504988786474E-2</c:v>
                </c:pt>
                <c:pt idx="988">
                  <c:v>5.8987714798719983E-2</c:v>
                </c:pt>
                <c:pt idx="989">
                  <c:v>5.8942640388195973E-2</c:v>
                </c:pt>
                <c:pt idx="990">
                  <c:v>5.8986273874942333E-2</c:v>
                </c:pt>
                <c:pt idx="991">
                  <c:v>5.8807486624160667E-2</c:v>
                </c:pt>
                <c:pt idx="992">
                  <c:v>6.35365782587963E-2</c:v>
                </c:pt>
                <c:pt idx="993">
                  <c:v>6.3468336226734506E-2</c:v>
                </c:pt>
                <c:pt idx="994">
                  <c:v>6.3732818533249275E-2</c:v>
                </c:pt>
                <c:pt idx="995">
                  <c:v>6.7708370890906491E-2</c:v>
                </c:pt>
                <c:pt idx="996">
                  <c:v>6.7592011863803855E-2</c:v>
                </c:pt>
                <c:pt idx="997">
                  <c:v>6.8149400600884785E-2</c:v>
                </c:pt>
                <c:pt idx="998">
                  <c:v>6.8181479728487052E-2</c:v>
                </c:pt>
                <c:pt idx="999">
                  <c:v>6.788880814380549E-2</c:v>
                </c:pt>
                <c:pt idx="1000">
                  <c:v>7.2588714687615088E-2</c:v>
                </c:pt>
                <c:pt idx="1001">
                  <c:v>7.368214624412911E-2</c:v>
                </c:pt>
                <c:pt idx="1002">
                  <c:v>7.270573340178553E-2</c:v>
                </c:pt>
                <c:pt idx="1003">
                  <c:v>7.2153750543641954E-2</c:v>
                </c:pt>
                <c:pt idx="1004">
                  <c:v>7.4563497283313032E-2</c:v>
                </c:pt>
                <c:pt idx="1005">
                  <c:v>7.4559257061476328E-2</c:v>
                </c:pt>
                <c:pt idx="1006">
                  <c:v>7.4916502881239647E-2</c:v>
                </c:pt>
                <c:pt idx="1007">
                  <c:v>7.5019736762766562E-2</c:v>
                </c:pt>
                <c:pt idx="1008">
                  <c:v>7.7001116654901045E-2</c:v>
                </c:pt>
                <c:pt idx="1009">
                  <c:v>7.7135217890293373E-2</c:v>
                </c:pt>
                <c:pt idx="1010">
                  <c:v>7.6750932639394892E-2</c:v>
                </c:pt>
                <c:pt idx="1011">
                  <c:v>7.6749982590770649E-2</c:v>
                </c:pt>
                <c:pt idx="1012">
                  <c:v>7.6421193022209719E-2</c:v>
                </c:pt>
                <c:pt idx="1013">
                  <c:v>7.6429928692888255E-2</c:v>
                </c:pt>
                <c:pt idx="1014">
                  <c:v>7.6486624952406893E-2</c:v>
                </c:pt>
                <c:pt idx="1015">
                  <c:v>7.7497406116606535E-2</c:v>
                </c:pt>
                <c:pt idx="1016">
                  <c:v>7.8083030756306959E-2</c:v>
                </c:pt>
                <c:pt idx="1017">
                  <c:v>7.803424432988107E-2</c:v>
                </c:pt>
                <c:pt idx="1018">
                  <c:v>7.8353425719836167E-2</c:v>
                </c:pt>
                <c:pt idx="1019">
                  <c:v>7.802312439705264E-2</c:v>
                </c:pt>
                <c:pt idx="1020">
                  <c:v>7.8306490610621768E-2</c:v>
                </c:pt>
                <c:pt idx="1021">
                  <c:v>7.9082468201467651E-2</c:v>
                </c:pt>
                <c:pt idx="1022">
                  <c:v>7.9096275169964203E-2</c:v>
                </c:pt>
                <c:pt idx="1023">
                  <c:v>7.9359541895291277E-2</c:v>
                </c:pt>
                <c:pt idx="1024">
                  <c:v>7.9220184663960955E-2</c:v>
                </c:pt>
                <c:pt idx="1025">
                  <c:v>7.9478281491320274E-2</c:v>
                </c:pt>
                <c:pt idx="1026">
                  <c:v>7.9829886559706298E-2</c:v>
                </c:pt>
                <c:pt idx="1027">
                  <c:v>7.9543557622990535E-2</c:v>
                </c:pt>
                <c:pt idx="1028">
                  <c:v>7.9379692147448583E-2</c:v>
                </c:pt>
                <c:pt idx="1029">
                  <c:v>7.9200605255776532E-2</c:v>
                </c:pt>
                <c:pt idx="1030">
                  <c:v>7.9206530005298217E-2</c:v>
                </c:pt>
                <c:pt idx="1031">
                  <c:v>7.9001622149547465E-2</c:v>
                </c:pt>
                <c:pt idx="1032">
                  <c:v>7.8302603859555175E-2</c:v>
                </c:pt>
                <c:pt idx="1033">
                  <c:v>7.8367870809032625E-2</c:v>
                </c:pt>
                <c:pt idx="1034">
                  <c:v>7.89622100132049E-2</c:v>
                </c:pt>
                <c:pt idx="1035">
                  <c:v>7.9538607759337673E-2</c:v>
                </c:pt>
                <c:pt idx="1036">
                  <c:v>7.9033550838818301E-2</c:v>
                </c:pt>
                <c:pt idx="1037">
                  <c:v>7.917248814159536E-2</c:v>
                </c:pt>
                <c:pt idx="1038">
                  <c:v>7.9133327580092894E-2</c:v>
                </c:pt>
                <c:pt idx="1039">
                  <c:v>7.8947366003369879E-2</c:v>
                </c:pt>
                <c:pt idx="1040">
                  <c:v>7.7893590389253448E-2</c:v>
                </c:pt>
                <c:pt idx="1041">
                  <c:v>7.8384487973082048E-2</c:v>
                </c:pt>
                <c:pt idx="1042">
                  <c:v>7.6808450037578052E-2</c:v>
                </c:pt>
                <c:pt idx="1043">
                  <c:v>7.7249538038221474E-2</c:v>
                </c:pt>
                <c:pt idx="1044">
                  <c:v>7.7247655496209072E-2</c:v>
                </c:pt>
                <c:pt idx="1045">
                  <c:v>7.0972727693608989E-2</c:v>
                </c:pt>
                <c:pt idx="1046">
                  <c:v>7.0151648002838185E-2</c:v>
                </c:pt>
                <c:pt idx="1047">
                  <c:v>7.0372288941368433E-2</c:v>
                </c:pt>
                <c:pt idx="1048">
                  <c:v>7.1753585138486134E-2</c:v>
                </c:pt>
                <c:pt idx="1049">
                  <c:v>7.2157953780475917E-2</c:v>
                </c:pt>
                <c:pt idx="1050">
                  <c:v>7.1925856579068692E-2</c:v>
                </c:pt>
                <c:pt idx="1051">
                  <c:v>7.2110368562622665E-2</c:v>
                </c:pt>
                <c:pt idx="1052">
                  <c:v>6.969988471567598E-2</c:v>
                </c:pt>
                <c:pt idx="1053">
                  <c:v>7.0451415703137302E-2</c:v>
                </c:pt>
                <c:pt idx="1054">
                  <c:v>6.9738900682198679E-2</c:v>
                </c:pt>
                <c:pt idx="1055">
                  <c:v>6.6492122871470966E-2</c:v>
                </c:pt>
                <c:pt idx="1056">
                  <c:v>6.7040504052518962E-2</c:v>
                </c:pt>
                <c:pt idx="1057">
                  <c:v>6.7259873448224525E-2</c:v>
                </c:pt>
                <c:pt idx="1058">
                  <c:v>6.828276227785296E-2</c:v>
                </c:pt>
                <c:pt idx="1059">
                  <c:v>6.819218405434517E-2</c:v>
                </c:pt>
                <c:pt idx="1060">
                  <c:v>6.4671400148559807E-2</c:v>
                </c:pt>
                <c:pt idx="1061">
                  <c:v>6.3516119467450061E-2</c:v>
                </c:pt>
                <c:pt idx="1062">
                  <c:v>6.4960700418561182E-2</c:v>
                </c:pt>
                <c:pt idx="1063">
                  <c:v>6.5678511994815364E-2</c:v>
                </c:pt>
                <c:pt idx="1064">
                  <c:v>6.3040585976226374E-2</c:v>
                </c:pt>
                <c:pt idx="1065">
                  <c:v>6.3873438685352807E-2</c:v>
                </c:pt>
                <c:pt idx="1066">
                  <c:v>6.4983267272612028E-2</c:v>
                </c:pt>
                <c:pt idx="1067">
                  <c:v>6.6476111932235626E-2</c:v>
                </c:pt>
                <c:pt idx="1068">
                  <c:v>6.5942889946250291E-2</c:v>
                </c:pt>
                <c:pt idx="1069">
                  <c:v>6.6335344687445924E-2</c:v>
                </c:pt>
                <c:pt idx="1070">
                  <c:v>6.6083814782979866E-2</c:v>
                </c:pt>
                <c:pt idx="1071">
                  <c:v>6.6633896868368778E-2</c:v>
                </c:pt>
                <c:pt idx="1072">
                  <c:v>6.6552371353456388E-2</c:v>
                </c:pt>
                <c:pt idx="1073">
                  <c:v>6.7496570220459517E-2</c:v>
                </c:pt>
                <c:pt idx="1074">
                  <c:v>6.9276944012791233E-2</c:v>
                </c:pt>
                <c:pt idx="1075">
                  <c:v>6.7807023014260823E-2</c:v>
                </c:pt>
                <c:pt idx="1076">
                  <c:v>6.6428789003522989E-2</c:v>
                </c:pt>
                <c:pt idx="1077">
                  <c:v>6.688666094543351E-2</c:v>
                </c:pt>
                <c:pt idx="1078">
                  <c:v>6.6124544768973309E-2</c:v>
                </c:pt>
                <c:pt idx="1079">
                  <c:v>6.7204051448357241E-2</c:v>
                </c:pt>
                <c:pt idx="1080">
                  <c:v>6.91460385276539E-2</c:v>
                </c:pt>
                <c:pt idx="1081">
                  <c:v>6.8366777209319302E-2</c:v>
                </c:pt>
                <c:pt idx="1082">
                  <c:v>6.8338846353329347E-2</c:v>
                </c:pt>
                <c:pt idx="1083">
                  <c:v>6.8533427263944527E-2</c:v>
                </c:pt>
                <c:pt idx="1084">
                  <c:v>6.8281608975578376E-2</c:v>
                </c:pt>
                <c:pt idx="1085">
                  <c:v>6.8482640796011088E-2</c:v>
                </c:pt>
                <c:pt idx="1086">
                  <c:v>6.8377782656480965E-2</c:v>
                </c:pt>
                <c:pt idx="1087">
                  <c:v>6.8873703377625592E-2</c:v>
                </c:pt>
                <c:pt idx="1088">
                  <c:v>6.8613828451721454E-2</c:v>
                </c:pt>
                <c:pt idx="1089">
                  <c:v>6.8178826343535143E-2</c:v>
                </c:pt>
                <c:pt idx="1090">
                  <c:v>6.8313210541324138E-2</c:v>
                </c:pt>
                <c:pt idx="1091">
                  <c:v>6.8078907358436982E-2</c:v>
                </c:pt>
                <c:pt idx="1092">
                  <c:v>6.8056594324675451E-2</c:v>
                </c:pt>
                <c:pt idx="1093">
                  <c:v>6.8282033499816458E-2</c:v>
                </c:pt>
                <c:pt idx="1094">
                  <c:v>6.7727494354401035E-2</c:v>
                </c:pt>
                <c:pt idx="1095">
                  <c:v>6.7281093540627016E-2</c:v>
                </c:pt>
                <c:pt idx="1096">
                  <c:v>6.7188532617212596E-2</c:v>
                </c:pt>
                <c:pt idx="1097">
                  <c:v>6.7839487255384301E-2</c:v>
                </c:pt>
                <c:pt idx="1098">
                  <c:v>6.7478622771018737E-2</c:v>
                </c:pt>
                <c:pt idx="1099">
                  <c:v>6.8255602116888456E-2</c:v>
                </c:pt>
                <c:pt idx="1100">
                  <c:v>6.8401310387388545E-2</c:v>
                </c:pt>
                <c:pt idx="1101">
                  <c:v>6.8325196235927255E-2</c:v>
                </c:pt>
                <c:pt idx="1102">
                  <c:v>6.8344644234059976E-2</c:v>
                </c:pt>
                <c:pt idx="1103">
                  <c:v>6.810190511451196E-2</c:v>
                </c:pt>
                <c:pt idx="1104">
                  <c:v>6.8091221195942755E-2</c:v>
                </c:pt>
                <c:pt idx="1105">
                  <c:v>6.8665545168012335E-2</c:v>
                </c:pt>
                <c:pt idx="1106">
                  <c:v>6.8759376782226794E-2</c:v>
                </c:pt>
                <c:pt idx="1107">
                  <c:v>6.8796211875084987E-2</c:v>
                </c:pt>
                <c:pt idx="1108">
                  <c:v>6.7750695453724169E-2</c:v>
                </c:pt>
                <c:pt idx="1109">
                  <c:v>6.7056121195834997E-2</c:v>
                </c:pt>
                <c:pt idx="1110">
                  <c:v>6.7212481689900863E-2</c:v>
                </c:pt>
                <c:pt idx="1111">
                  <c:v>6.8346702130317891E-2</c:v>
                </c:pt>
                <c:pt idx="1112">
                  <c:v>6.6677677233411045E-2</c:v>
                </c:pt>
                <c:pt idx="1113">
                  <c:v>6.6800477242958456E-2</c:v>
                </c:pt>
                <c:pt idx="1114">
                  <c:v>6.6634004569527075E-2</c:v>
                </c:pt>
                <c:pt idx="1115">
                  <c:v>6.7024087815185013E-2</c:v>
                </c:pt>
                <c:pt idx="1116">
                  <c:v>6.6001753443579989E-2</c:v>
                </c:pt>
                <c:pt idx="1117">
                  <c:v>6.5648516233162674E-2</c:v>
                </c:pt>
                <c:pt idx="1118">
                  <c:v>6.5410860788095077E-2</c:v>
                </c:pt>
                <c:pt idx="1119">
                  <c:v>6.5131808903741123E-2</c:v>
                </c:pt>
                <c:pt idx="1120">
                  <c:v>6.3346974274368612E-2</c:v>
                </c:pt>
                <c:pt idx="1121">
                  <c:v>6.3138476723293369E-2</c:v>
                </c:pt>
                <c:pt idx="1122">
                  <c:v>6.27321862080438E-2</c:v>
                </c:pt>
                <c:pt idx="1123">
                  <c:v>6.3416130030321149E-2</c:v>
                </c:pt>
                <c:pt idx="1124">
                  <c:v>6.297083880295723E-2</c:v>
                </c:pt>
                <c:pt idx="1125">
                  <c:v>6.178020990704218E-2</c:v>
                </c:pt>
                <c:pt idx="1126">
                  <c:v>6.0670257491358959E-2</c:v>
                </c:pt>
                <c:pt idx="1127">
                  <c:v>6.1840983795830404E-2</c:v>
                </c:pt>
                <c:pt idx="1128">
                  <c:v>5.8841068400467329E-2</c:v>
                </c:pt>
                <c:pt idx="1129">
                  <c:v>5.8703569608208342E-2</c:v>
                </c:pt>
                <c:pt idx="1130">
                  <c:v>5.863842907519589E-2</c:v>
                </c:pt>
                <c:pt idx="1131">
                  <c:v>5.8359058355069396E-2</c:v>
                </c:pt>
                <c:pt idx="1132">
                  <c:v>6.0054294149233904E-2</c:v>
                </c:pt>
                <c:pt idx="1133">
                  <c:v>5.8752668793812919E-2</c:v>
                </c:pt>
                <c:pt idx="1134">
                  <c:v>5.7370347539788848E-2</c:v>
                </c:pt>
                <c:pt idx="1135">
                  <c:v>5.7669317890787476E-2</c:v>
                </c:pt>
                <c:pt idx="1136">
                  <c:v>5.6805021337488652E-2</c:v>
                </c:pt>
                <c:pt idx="1137">
                  <c:v>5.686345074890764E-2</c:v>
                </c:pt>
                <c:pt idx="1138">
                  <c:v>5.6604132602519529E-2</c:v>
                </c:pt>
                <c:pt idx="1139">
                  <c:v>5.4938129658694039E-2</c:v>
                </c:pt>
                <c:pt idx="1140">
                  <c:v>5.2162481809003056E-2</c:v>
                </c:pt>
                <c:pt idx="1141">
                  <c:v>5.2852881277391413E-2</c:v>
                </c:pt>
                <c:pt idx="1142">
                  <c:v>5.2840088439816996E-2</c:v>
                </c:pt>
                <c:pt idx="1143">
                  <c:v>5.250392428163584E-2</c:v>
                </c:pt>
                <c:pt idx="1144">
                  <c:v>5.2532404742431087E-2</c:v>
                </c:pt>
                <c:pt idx="1145">
                  <c:v>5.2467295705458904E-2</c:v>
                </c:pt>
                <c:pt idx="1146">
                  <c:v>5.2606885840668298E-2</c:v>
                </c:pt>
                <c:pt idx="1147">
                  <c:v>5.2704025805987452E-2</c:v>
                </c:pt>
                <c:pt idx="1148">
                  <c:v>5.3552353179607777E-2</c:v>
                </c:pt>
                <c:pt idx="1149">
                  <c:v>5.356596334780634E-2</c:v>
                </c:pt>
                <c:pt idx="1150">
                  <c:v>5.3901222274748695E-2</c:v>
                </c:pt>
                <c:pt idx="1151">
                  <c:v>5.3816832474859751E-2</c:v>
                </c:pt>
                <c:pt idx="1152">
                  <c:v>5.393713279166136E-2</c:v>
                </c:pt>
                <c:pt idx="1153">
                  <c:v>5.4121379486429623E-2</c:v>
                </c:pt>
                <c:pt idx="1154">
                  <c:v>5.4634693841792883E-2</c:v>
                </c:pt>
                <c:pt idx="1155">
                  <c:v>5.4125714593213352E-2</c:v>
                </c:pt>
                <c:pt idx="1156">
                  <c:v>5.4304954435771206E-2</c:v>
                </c:pt>
                <c:pt idx="1157">
                  <c:v>5.3795146353425236E-2</c:v>
                </c:pt>
                <c:pt idx="1158">
                  <c:v>5.3902672779449094E-2</c:v>
                </c:pt>
                <c:pt idx="1159">
                  <c:v>5.3083999605571308E-2</c:v>
                </c:pt>
                <c:pt idx="1160">
                  <c:v>5.3314984988216817E-2</c:v>
                </c:pt>
                <c:pt idx="1161">
                  <c:v>5.2871603989992362E-2</c:v>
                </c:pt>
                <c:pt idx="1162">
                  <c:v>5.2858499842974326E-2</c:v>
                </c:pt>
                <c:pt idx="1163">
                  <c:v>5.3330226401381423E-2</c:v>
                </c:pt>
                <c:pt idx="1164">
                  <c:v>5.3319589578018717E-2</c:v>
                </c:pt>
                <c:pt idx="1165">
                  <c:v>5.3034239952549835E-2</c:v>
                </c:pt>
                <c:pt idx="1166">
                  <c:v>5.2389481628574389E-2</c:v>
                </c:pt>
                <c:pt idx="1167">
                  <c:v>5.2305414347431543E-2</c:v>
                </c:pt>
                <c:pt idx="1168">
                  <c:v>5.3610721164043439E-2</c:v>
                </c:pt>
                <c:pt idx="1169">
                  <c:v>5.3519823245466627E-2</c:v>
                </c:pt>
                <c:pt idx="1170">
                  <c:v>5.6070883785388798E-2</c:v>
                </c:pt>
                <c:pt idx="1171">
                  <c:v>5.5342062419838987E-2</c:v>
                </c:pt>
                <c:pt idx="1172">
                  <c:v>5.5226386139133707E-2</c:v>
                </c:pt>
                <c:pt idx="1173">
                  <c:v>5.454310778956982E-2</c:v>
                </c:pt>
                <c:pt idx="1174">
                  <c:v>5.4500125408034839E-2</c:v>
                </c:pt>
                <c:pt idx="1175">
                  <c:v>5.4053166440643285E-2</c:v>
                </c:pt>
                <c:pt idx="1176">
                  <c:v>5.4772676494722061E-2</c:v>
                </c:pt>
                <c:pt idx="1177">
                  <c:v>5.7299472493406042E-2</c:v>
                </c:pt>
                <c:pt idx="1178">
                  <c:v>5.6270607750495867E-2</c:v>
                </c:pt>
                <c:pt idx="1179">
                  <c:v>5.6308096777567082E-2</c:v>
                </c:pt>
                <c:pt idx="1180">
                  <c:v>5.6212928801182172E-2</c:v>
                </c:pt>
                <c:pt idx="1181">
                  <c:v>5.634683642030195E-2</c:v>
                </c:pt>
                <c:pt idx="1182">
                  <c:v>5.5504778539130877E-2</c:v>
                </c:pt>
                <c:pt idx="1183">
                  <c:v>5.3580389995691466E-2</c:v>
                </c:pt>
                <c:pt idx="1184">
                  <c:v>5.3579576385500809E-2</c:v>
                </c:pt>
                <c:pt idx="1185">
                  <c:v>5.3488080381874345E-2</c:v>
                </c:pt>
                <c:pt idx="1186">
                  <c:v>5.3506859056589126E-2</c:v>
                </c:pt>
                <c:pt idx="1187">
                  <c:v>5.0313319551524169E-2</c:v>
                </c:pt>
                <c:pt idx="1188">
                  <c:v>5.0489252086668754E-2</c:v>
                </c:pt>
                <c:pt idx="1189">
                  <c:v>5.0476037246976822E-2</c:v>
                </c:pt>
                <c:pt idx="1190">
                  <c:v>5.0825058768977888E-2</c:v>
                </c:pt>
                <c:pt idx="1191">
                  <c:v>5.0758838561283048E-2</c:v>
                </c:pt>
                <c:pt idx="1192">
                  <c:v>4.9105477504082541E-2</c:v>
                </c:pt>
                <c:pt idx="1193">
                  <c:v>4.8953376181301564E-2</c:v>
                </c:pt>
                <c:pt idx="1194">
                  <c:v>4.8800734544578291E-2</c:v>
                </c:pt>
                <c:pt idx="1195">
                  <c:v>4.8487980076142648E-2</c:v>
                </c:pt>
                <c:pt idx="1196">
                  <c:v>4.8713022191950325E-2</c:v>
                </c:pt>
                <c:pt idx="1197">
                  <c:v>4.8138805745926716E-2</c:v>
                </c:pt>
                <c:pt idx="1198">
                  <c:v>4.883711934572614E-2</c:v>
                </c:pt>
                <c:pt idx="1199">
                  <c:v>4.8525866944464417E-2</c:v>
                </c:pt>
                <c:pt idx="1200">
                  <c:v>4.859673514410888E-2</c:v>
                </c:pt>
                <c:pt idx="1201">
                  <c:v>4.8583777720831035E-2</c:v>
                </c:pt>
                <c:pt idx="1202">
                  <c:v>4.9496520764560924E-2</c:v>
                </c:pt>
                <c:pt idx="1203">
                  <c:v>4.9571271836875687E-2</c:v>
                </c:pt>
                <c:pt idx="1204">
                  <c:v>4.9909957878966668E-2</c:v>
                </c:pt>
                <c:pt idx="1205">
                  <c:v>4.9481485894500826E-2</c:v>
                </c:pt>
                <c:pt idx="1206">
                  <c:v>4.9520789305566686E-2</c:v>
                </c:pt>
                <c:pt idx="1207">
                  <c:v>4.7661685449499232E-2</c:v>
                </c:pt>
                <c:pt idx="1208">
                  <c:v>4.6335081339217092E-2</c:v>
                </c:pt>
                <c:pt idx="1209">
                  <c:v>4.675178340354974E-2</c:v>
                </c:pt>
                <c:pt idx="1210">
                  <c:v>4.7273245978150635E-2</c:v>
                </c:pt>
                <c:pt idx="1211">
                  <c:v>4.7254713213646292E-2</c:v>
                </c:pt>
                <c:pt idx="1212">
                  <c:v>4.7006073985448142E-2</c:v>
                </c:pt>
                <c:pt idx="1213">
                  <c:v>4.6584355506608673E-2</c:v>
                </c:pt>
                <c:pt idx="1214">
                  <c:v>4.5827974211599017E-2</c:v>
                </c:pt>
                <c:pt idx="1215">
                  <c:v>4.5836516294202621E-2</c:v>
                </c:pt>
                <c:pt idx="1216">
                  <c:v>4.5834331339930472E-2</c:v>
                </c:pt>
                <c:pt idx="1217">
                  <c:v>4.5477860137784251E-2</c:v>
                </c:pt>
                <c:pt idx="1218">
                  <c:v>4.5339424108948208E-2</c:v>
                </c:pt>
                <c:pt idx="1219">
                  <c:v>4.533918981155665E-2</c:v>
                </c:pt>
                <c:pt idx="1220">
                  <c:v>4.5177911832156706E-2</c:v>
                </c:pt>
                <c:pt idx="1221">
                  <c:v>4.4840009720688231E-2</c:v>
                </c:pt>
                <c:pt idx="1222">
                  <c:v>4.5027198936507244E-2</c:v>
                </c:pt>
                <c:pt idx="1223">
                  <c:v>4.523191788416922E-2</c:v>
                </c:pt>
                <c:pt idx="1224">
                  <c:v>4.5269076853952303E-2</c:v>
                </c:pt>
                <c:pt idx="1225">
                  <c:v>4.4436440484560108E-2</c:v>
                </c:pt>
                <c:pt idx="1226">
                  <c:v>4.5734050166509069E-2</c:v>
                </c:pt>
                <c:pt idx="1227">
                  <c:v>4.5670568691803783E-2</c:v>
                </c:pt>
                <c:pt idx="1228">
                  <c:v>4.3503698914104279E-2</c:v>
                </c:pt>
                <c:pt idx="1229">
                  <c:v>4.3516783436715147E-2</c:v>
                </c:pt>
                <c:pt idx="1230">
                  <c:v>4.0839335025324962E-2</c:v>
                </c:pt>
                <c:pt idx="1231">
                  <c:v>4.2088844691409971E-2</c:v>
                </c:pt>
                <c:pt idx="1232">
                  <c:v>4.2173564563866311E-2</c:v>
                </c:pt>
                <c:pt idx="1233">
                  <c:v>4.2198298891999581E-2</c:v>
                </c:pt>
                <c:pt idx="1234">
                  <c:v>4.2415205506894482E-2</c:v>
                </c:pt>
                <c:pt idx="1235">
                  <c:v>4.2128570227086201E-2</c:v>
                </c:pt>
                <c:pt idx="1236">
                  <c:v>4.1791171181250329E-2</c:v>
                </c:pt>
                <c:pt idx="1237">
                  <c:v>3.925416254152117E-2</c:v>
                </c:pt>
                <c:pt idx="1238">
                  <c:v>3.928633907420126E-2</c:v>
                </c:pt>
                <c:pt idx="1239">
                  <c:v>4.0342156106510214E-2</c:v>
                </c:pt>
                <c:pt idx="1240">
                  <c:v>4.4711877869296368E-2</c:v>
                </c:pt>
                <c:pt idx="1241">
                  <c:v>4.5104758164073472E-2</c:v>
                </c:pt>
                <c:pt idx="1242">
                  <c:v>4.7717425396187077E-2</c:v>
                </c:pt>
                <c:pt idx="1243">
                  <c:v>4.7757045092134881E-2</c:v>
                </c:pt>
                <c:pt idx="1244">
                  <c:v>4.7767009748768914E-2</c:v>
                </c:pt>
                <c:pt idx="1245">
                  <c:v>4.7889287456667644E-2</c:v>
                </c:pt>
                <c:pt idx="1246">
                  <c:v>4.7978392352895298E-2</c:v>
                </c:pt>
                <c:pt idx="1247">
                  <c:v>4.812114124231965E-2</c:v>
                </c:pt>
                <c:pt idx="1248">
                  <c:v>4.8040347067102702E-2</c:v>
                </c:pt>
                <c:pt idx="1249">
                  <c:v>4.8349442941655094E-2</c:v>
                </c:pt>
                <c:pt idx="1250">
                  <c:v>4.850811042327003E-2</c:v>
                </c:pt>
                <c:pt idx="1251">
                  <c:v>4.9414886478162813E-2</c:v>
                </c:pt>
                <c:pt idx="1252">
                  <c:v>4.9716954672635615E-2</c:v>
                </c:pt>
                <c:pt idx="1253">
                  <c:v>5.0463108525277134E-2</c:v>
                </c:pt>
                <c:pt idx="1254">
                  <c:v>5.1691527980625138E-2</c:v>
                </c:pt>
                <c:pt idx="1255">
                  <c:v>5.1057923542748733E-2</c:v>
                </c:pt>
                <c:pt idx="1256">
                  <c:v>5.103355648008133E-2</c:v>
                </c:pt>
                <c:pt idx="1257">
                  <c:v>5.1089869721262691E-2</c:v>
                </c:pt>
                <c:pt idx="1258">
                  <c:v>5.1461935798784261E-2</c:v>
                </c:pt>
                <c:pt idx="1259">
                  <c:v>5.1450683397151288E-2</c:v>
                </c:pt>
                <c:pt idx="1260">
                  <c:v>5.1606689554549633E-2</c:v>
                </c:pt>
                <c:pt idx="1261">
                  <c:v>5.0769095402839325E-2</c:v>
                </c:pt>
                <c:pt idx="1262">
                  <c:v>5.0393100034364299E-2</c:v>
                </c:pt>
                <c:pt idx="1263">
                  <c:v>5.0618846532628395E-2</c:v>
                </c:pt>
                <c:pt idx="1264">
                  <c:v>5.1767544857419807E-2</c:v>
                </c:pt>
                <c:pt idx="1265">
                  <c:v>5.2813701569255016E-2</c:v>
                </c:pt>
                <c:pt idx="1266">
                  <c:v>5.2933695307148712E-2</c:v>
                </c:pt>
                <c:pt idx="1267">
                  <c:v>5.2940753875478169E-2</c:v>
                </c:pt>
                <c:pt idx="1268">
                  <c:v>5.250980997935336E-2</c:v>
                </c:pt>
                <c:pt idx="1269">
                  <c:v>5.2577466629490074E-2</c:v>
                </c:pt>
                <c:pt idx="1270">
                  <c:v>5.2345001623032301E-2</c:v>
                </c:pt>
                <c:pt idx="1271">
                  <c:v>5.2277962647095118E-2</c:v>
                </c:pt>
                <c:pt idx="1272">
                  <c:v>5.2430105747562288E-2</c:v>
                </c:pt>
                <c:pt idx="1273">
                  <c:v>5.2752316038801809E-2</c:v>
                </c:pt>
                <c:pt idx="1274">
                  <c:v>5.3142077208710004E-2</c:v>
                </c:pt>
                <c:pt idx="1275">
                  <c:v>5.3719642037879982E-2</c:v>
                </c:pt>
                <c:pt idx="1276">
                  <c:v>5.4983371805858154E-2</c:v>
                </c:pt>
                <c:pt idx="1277">
                  <c:v>5.580740010768874E-2</c:v>
                </c:pt>
                <c:pt idx="1278">
                  <c:v>5.6449893385876589E-2</c:v>
                </c:pt>
                <c:pt idx="1279">
                  <c:v>5.660651404391006E-2</c:v>
                </c:pt>
                <c:pt idx="1280">
                  <c:v>5.6472008440360377E-2</c:v>
                </c:pt>
                <c:pt idx="1281">
                  <c:v>5.6666869200369167E-2</c:v>
                </c:pt>
                <c:pt idx="1282">
                  <c:v>5.6766572283462359E-2</c:v>
                </c:pt>
                <c:pt idx="1283">
                  <c:v>5.6303084455552134E-2</c:v>
                </c:pt>
                <c:pt idx="1284">
                  <c:v>5.6379329139652642E-2</c:v>
                </c:pt>
                <c:pt idx="1285">
                  <c:v>5.6873971586902501E-2</c:v>
                </c:pt>
                <c:pt idx="1286">
                  <c:v>5.7217548249497818E-2</c:v>
                </c:pt>
                <c:pt idx="1287">
                  <c:v>5.753302358002646E-2</c:v>
                </c:pt>
                <c:pt idx="1288">
                  <c:v>5.9969625338806558E-2</c:v>
                </c:pt>
                <c:pt idx="1289">
                  <c:v>5.9957160318400003E-2</c:v>
                </c:pt>
                <c:pt idx="1290">
                  <c:v>6.0484868444384138E-2</c:v>
                </c:pt>
                <c:pt idx="1291">
                  <c:v>5.9135371344634216E-2</c:v>
                </c:pt>
                <c:pt idx="1292">
                  <c:v>5.9006162538451139E-2</c:v>
                </c:pt>
                <c:pt idx="1293">
                  <c:v>5.8906917739999849E-2</c:v>
                </c:pt>
                <c:pt idx="1294">
                  <c:v>6.1369145595106984E-2</c:v>
                </c:pt>
                <c:pt idx="1295">
                  <c:v>6.1120779266891571E-2</c:v>
                </c:pt>
                <c:pt idx="1296">
                  <c:v>6.0952358421763581E-2</c:v>
                </c:pt>
                <c:pt idx="1297">
                  <c:v>6.100366505151561E-2</c:v>
                </c:pt>
                <c:pt idx="1298">
                  <c:v>6.1230139545003129E-2</c:v>
                </c:pt>
                <c:pt idx="1299">
                  <c:v>6.1069538279323106E-2</c:v>
                </c:pt>
                <c:pt idx="1300">
                  <c:v>5.7878660602223145E-2</c:v>
                </c:pt>
                <c:pt idx="1301">
                  <c:v>5.7399232755359617E-2</c:v>
                </c:pt>
                <c:pt idx="1302">
                  <c:v>5.5415624262741769E-2</c:v>
                </c:pt>
                <c:pt idx="1303">
                  <c:v>5.6104026261150471E-2</c:v>
                </c:pt>
                <c:pt idx="1304">
                  <c:v>5.6857783605212507E-2</c:v>
                </c:pt>
                <c:pt idx="1305">
                  <c:v>5.6652090456640186E-2</c:v>
                </c:pt>
                <c:pt idx="1306">
                  <c:v>5.6774080458114017E-2</c:v>
                </c:pt>
                <c:pt idx="1307">
                  <c:v>5.7311978490810024E-2</c:v>
                </c:pt>
                <c:pt idx="1308">
                  <c:v>5.7088334664817969E-2</c:v>
                </c:pt>
                <c:pt idx="1309">
                  <c:v>5.8755760962884977E-2</c:v>
                </c:pt>
                <c:pt idx="1310">
                  <c:v>5.8453310621374266E-2</c:v>
                </c:pt>
                <c:pt idx="1311">
                  <c:v>5.7477078605055652E-2</c:v>
                </c:pt>
                <c:pt idx="1312">
                  <c:v>5.765834524885495E-2</c:v>
                </c:pt>
                <c:pt idx="1313">
                  <c:v>5.7162221335621627E-2</c:v>
                </c:pt>
                <c:pt idx="1314">
                  <c:v>5.6516332322692674E-2</c:v>
                </c:pt>
                <c:pt idx="1315">
                  <c:v>5.6534273390542546E-2</c:v>
                </c:pt>
                <c:pt idx="1316">
                  <c:v>5.6809152675283005E-2</c:v>
                </c:pt>
                <c:pt idx="1317">
                  <c:v>5.6807481677823637E-2</c:v>
                </c:pt>
                <c:pt idx="1318">
                  <c:v>5.6141669167821776E-2</c:v>
                </c:pt>
                <c:pt idx="1319">
                  <c:v>5.6091350632866799E-2</c:v>
                </c:pt>
                <c:pt idx="1320">
                  <c:v>5.6090110007718505E-2</c:v>
                </c:pt>
                <c:pt idx="1321">
                  <c:v>5.6224598633742337E-2</c:v>
                </c:pt>
                <c:pt idx="1322">
                  <c:v>5.6937276893086447E-2</c:v>
                </c:pt>
                <c:pt idx="1323">
                  <c:v>5.6605356896485735E-2</c:v>
                </c:pt>
                <c:pt idx="1324">
                  <c:v>5.5523757703270768E-2</c:v>
                </c:pt>
                <c:pt idx="1325">
                  <c:v>5.5239946525050043E-2</c:v>
                </c:pt>
                <c:pt idx="1326">
                  <c:v>5.5064041272348783E-2</c:v>
                </c:pt>
                <c:pt idx="1327">
                  <c:v>5.5124313952198613E-2</c:v>
                </c:pt>
                <c:pt idx="1328">
                  <c:v>5.6744849961693752E-2</c:v>
                </c:pt>
                <c:pt idx="1329">
                  <c:v>5.6482683612082335E-2</c:v>
                </c:pt>
                <c:pt idx="1330">
                  <c:v>5.6605292519718811E-2</c:v>
                </c:pt>
                <c:pt idx="1331">
                  <c:v>5.8027954762323822E-2</c:v>
                </c:pt>
                <c:pt idx="1332">
                  <c:v>5.9007891146135014E-2</c:v>
                </c:pt>
                <c:pt idx="1333">
                  <c:v>5.8638889425937639E-2</c:v>
                </c:pt>
                <c:pt idx="1334">
                  <c:v>5.9929273286184311E-2</c:v>
                </c:pt>
                <c:pt idx="1335">
                  <c:v>5.9931168121682518E-2</c:v>
                </c:pt>
                <c:pt idx="1336">
                  <c:v>6.0631927293667912E-2</c:v>
                </c:pt>
                <c:pt idx="1337">
                  <c:v>6.2254745014626467E-2</c:v>
                </c:pt>
                <c:pt idx="1338">
                  <c:v>6.1462073993219776E-2</c:v>
                </c:pt>
                <c:pt idx="1339">
                  <c:v>6.148494232548618E-2</c:v>
                </c:pt>
                <c:pt idx="1340">
                  <c:v>6.1772588128293573E-2</c:v>
                </c:pt>
                <c:pt idx="1341">
                  <c:v>6.1495783030289776E-2</c:v>
                </c:pt>
                <c:pt idx="1342">
                  <c:v>6.1670510744441111E-2</c:v>
                </c:pt>
                <c:pt idx="1343">
                  <c:v>6.5911078173465656E-2</c:v>
                </c:pt>
                <c:pt idx="1344">
                  <c:v>6.6008811173527235E-2</c:v>
                </c:pt>
                <c:pt idx="1345">
                  <c:v>6.7109942597801647E-2</c:v>
                </c:pt>
                <c:pt idx="1346">
                  <c:v>6.6015235251498883E-2</c:v>
                </c:pt>
                <c:pt idx="1347">
                  <c:v>6.6344123331045529E-2</c:v>
                </c:pt>
                <c:pt idx="1348">
                  <c:v>6.4318735683212988E-2</c:v>
                </c:pt>
                <c:pt idx="1349">
                  <c:v>6.7308140620472634E-2</c:v>
                </c:pt>
                <c:pt idx="1350">
                  <c:v>6.8078096977923844E-2</c:v>
                </c:pt>
                <c:pt idx="1351">
                  <c:v>6.8610467156184254E-2</c:v>
                </c:pt>
                <c:pt idx="1352">
                  <c:v>6.9418239433895926E-2</c:v>
                </c:pt>
                <c:pt idx="1353">
                  <c:v>7.0549656671717281E-2</c:v>
                </c:pt>
                <c:pt idx="1354">
                  <c:v>7.0825565841976607E-2</c:v>
                </c:pt>
                <c:pt idx="1355">
                  <c:v>7.0898236612783716E-2</c:v>
                </c:pt>
                <c:pt idx="1356">
                  <c:v>7.0903800827257613E-2</c:v>
                </c:pt>
                <c:pt idx="1357">
                  <c:v>7.0823082255900116E-2</c:v>
                </c:pt>
                <c:pt idx="1358">
                  <c:v>7.0728895856216736E-2</c:v>
                </c:pt>
                <c:pt idx="1359">
                  <c:v>7.0528974272028172E-2</c:v>
                </c:pt>
                <c:pt idx="1360">
                  <c:v>7.0501994422244044E-2</c:v>
                </c:pt>
                <c:pt idx="1361">
                  <c:v>7.0518681180806481E-2</c:v>
                </c:pt>
                <c:pt idx="1362">
                  <c:v>7.3568132532325387E-2</c:v>
                </c:pt>
                <c:pt idx="1363">
                  <c:v>7.2872670161708647E-2</c:v>
                </c:pt>
                <c:pt idx="1364">
                  <c:v>7.2368527119972048E-2</c:v>
                </c:pt>
                <c:pt idx="1365">
                  <c:v>7.3231763199058275E-2</c:v>
                </c:pt>
                <c:pt idx="1366">
                  <c:v>7.342636428253424E-2</c:v>
                </c:pt>
                <c:pt idx="1367">
                  <c:v>8.380925942938347E-2</c:v>
                </c:pt>
                <c:pt idx="1368">
                  <c:v>8.4579826500457311E-2</c:v>
                </c:pt>
                <c:pt idx="1369">
                  <c:v>8.3663804349265028E-2</c:v>
                </c:pt>
                <c:pt idx="1370">
                  <c:v>8.5229670754005421E-2</c:v>
                </c:pt>
                <c:pt idx="1371">
                  <c:v>8.6660169774953333E-2</c:v>
                </c:pt>
                <c:pt idx="1372">
                  <c:v>8.6746309434839797E-2</c:v>
                </c:pt>
                <c:pt idx="1373">
                  <c:v>8.7423555937563929E-2</c:v>
                </c:pt>
                <c:pt idx="1374">
                  <c:v>8.7015861451046977E-2</c:v>
                </c:pt>
                <c:pt idx="1375">
                  <c:v>8.8445138538381249E-2</c:v>
                </c:pt>
                <c:pt idx="1376">
                  <c:v>9.1716783793254181E-2</c:v>
                </c:pt>
                <c:pt idx="1377">
                  <c:v>9.5087924462210649E-2</c:v>
                </c:pt>
                <c:pt idx="1378">
                  <c:v>9.5474694431750662E-2</c:v>
                </c:pt>
                <c:pt idx="1379">
                  <c:v>9.5702330996648641E-2</c:v>
                </c:pt>
                <c:pt idx="1380">
                  <c:v>0.1042849942756553</c:v>
                </c:pt>
                <c:pt idx="1381">
                  <c:v>0.11464916117526594</c:v>
                </c:pt>
                <c:pt idx="1382">
                  <c:v>0.11593225826166648</c:v>
                </c:pt>
                <c:pt idx="1383">
                  <c:v>0.1253706973846436</c:v>
                </c:pt>
                <c:pt idx="1384">
                  <c:v>0.12539172873676013</c:v>
                </c:pt>
                <c:pt idx="1385">
                  <c:v>0.12549596342575409</c:v>
                </c:pt>
                <c:pt idx="1386">
                  <c:v>0.12598753990718456</c:v>
                </c:pt>
                <c:pt idx="1387">
                  <c:v>0.12607484858736773</c:v>
                </c:pt>
                <c:pt idx="1388">
                  <c:v>0.12513283635586339</c:v>
                </c:pt>
                <c:pt idx="1389">
                  <c:v>0.12531984177670297</c:v>
                </c:pt>
                <c:pt idx="1390">
                  <c:v>0.12493077581509979</c:v>
                </c:pt>
                <c:pt idx="1391">
                  <c:v>0.12393467810848229</c:v>
                </c:pt>
                <c:pt idx="1392">
                  <c:v>0.12383826014257975</c:v>
                </c:pt>
                <c:pt idx="1393">
                  <c:v>0.12388788136745872</c:v>
                </c:pt>
                <c:pt idx="1394">
                  <c:v>0.12454060581663778</c:v>
                </c:pt>
                <c:pt idx="1395">
                  <c:v>0.12440337728398305</c:v>
                </c:pt>
                <c:pt idx="1396">
                  <c:v>0.12455240880668682</c:v>
                </c:pt>
                <c:pt idx="1397">
                  <c:v>0.12325593302321694</c:v>
                </c:pt>
                <c:pt idx="1398">
                  <c:v>0.12350659557172451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Bloomberg'!$M$1</c:f>
              <c:strCache>
                <c:ptCount val="1"/>
                <c:pt idx="0">
                  <c:v>Cello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Bloomberg'!$M$2:$M$1400</c:f>
              <c:numCache>
                <c:formatCode>0.000</c:formatCode>
                <c:ptCount val="1399"/>
                <c:pt idx="0">
                  <c:v>5.0700000000000002E-2</c:v>
                </c:pt>
                <c:pt idx="1">
                  <c:v>5.0700000000000002E-2</c:v>
                </c:pt>
                <c:pt idx="2">
                  <c:v>5.04E-2</c:v>
                </c:pt>
                <c:pt idx="3">
                  <c:v>5.0299999999999997E-2</c:v>
                </c:pt>
                <c:pt idx="4">
                  <c:v>4.8399999999999999E-2</c:v>
                </c:pt>
                <c:pt idx="5">
                  <c:v>4.8899999999999999E-2</c:v>
                </c:pt>
                <c:pt idx="6">
                  <c:v>4.9000000000000002E-2</c:v>
                </c:pt>
                <c:pt idx="7">
                  <c:v>4.87E-2</c:v>
                </c:pt>
                <c:pt idx="8">
                  <c:v>4.8800000000000003E-2</c:v>
                </c:pt>
                <c:pt idx="9">
                  <c:v>4.8800000000000003E-2</c:v>
                </c:pt>
                <c:pt idx="10">
                  <c:v>4.87E-2</c:v>
                </c:pt>
                <c:pt idx="11">
                  <c:v>4.87E-2</c:v>
                </c:pt>
                <c:pt idx="12">
                  <c:v>4.8599999999999997E-2</c:v>
                </c:pt>
                <c:pt idx="13">
                  <c:v>4.8300000000000003E-2</c:v>
                </c:pt>
                <c:pt idx="14">
                  <c:v>4.8300000000000003E-2</c:v>
                </c:pt>
                <c:pt idx="15">
                  <c:v>4.82E-2</c:v>
                </c:pt>
                <c:pt idx="16">
                  <c:v>4.7800000000000002E-2</c:v>
                </c:pt>
                <c:pt idx="17">
                  <c:v>4.4999999999999998E-2</c:v>
                </c:pt>
                <c:pt idx="18">
                  <c:v>4.4900000000000002E-2</c:v>
                </c:pt>
                <c:pt idx="19">
                  <c:v>4.4999999999999998E-2</c:v>
                </c:pt>
                <c:pt idx="20">
                  <c:v>4.4999999999999998E-2</c:v>
                </c:pt>
                <c:pt idx="21">
                  <c:v>4.4200000000000003E-2</c:v>
                </c:pt>
                <c:pt idx="22">
                  <c:v>4.4499999999999998E-2</c:v>
                </c:pt>
                <c:pt idx="23">
                  <c:v>4.19E-2</c:v>
                </c:pt>
                <c:pt idx="24">
                  <c:v>4.2000000000000003E-2</c:v>
                </c:pt>
                <c:pt idx="25">
                  <c:v>4.1700000000000001E-2</c:v>
                </c:pt>
                <c:pt idx="26">
                  <c:v>3.9699999999999999E-2</c:v>
                </c:pt>
                <c:pt idx="27">
                  <c:v>4.0099999999999997E-2</c:v>
                </c:pt>
                <c:pt idx="28">
                  <c:v>3.9800000000000002E-2</c:v>
                </c:pt>
                <c:pt idx="29">
                  <c:v>3.9800000000000002E-2</c:v>
                </c:pt>
                <c:pt idx="30">
                  <c:v>3.9100000000000003E-2</c:v>
                </c:pt>
                <c:pt idx="31">
                  <c:v>3.9300000000000002E-2</c:v>
                </c:pt>
                <c:pt idx="32">
                  <c:v>3.9E-2</c:v>
                </c:pt>
                <c:pt idx="33">
                  <c:v>3.8699999999999998E-2</c:v>
                </c:pt>
                <c:pt idx="34">
                  <c:v>3.9100000000000003E-2</c:v>
                </c:pt>
                <c:pt idx="35">
                  <c:v>3.85E-2</c:v>
                </c:pt>
                <c:pt idx="36">
                  <c:v>3.8600000000000002E-2</c:v>
                </c:pt>
                <c:pt idx="37">
                  <c:v>3.6600000000000001E-2</c:v>
                </c:pt>
                <c:pt idx="38">
                  <c:v>3.6499999999999998E-2</c:v>
                </c:pt>
                <c:pt idx="39">
                  <c:v>3.6999999999999998E-2</c:v>
                </c:pt>
                <c:pt idx="40">
                  <c:v>3.9600000000000003E-2</c:v>
                </c:pt>
                <c:pt idx="41">
                  <c:v>4.07E-2</c:v>
                </c:pt>
                <c:pt idx="42">
                  <c:v>4.0599999999999997E-2</c:v>
                </c:pt>
                <c:pt idx="43">
                  <c:v>3.9800000000000002E-2</c:v>
                </c:pt>
                <c:pt idx="44">
                  <c:v>4.02E-2</c:v>
                </c:pt>
                <c:pt idx="45">
                  <c:v>3.9800000000000002E-2</c:v>
                </c:pt>
                <c:pt idx="46">
                  <c:v>3.8300000000000001E-2</c:v>
                </c:pt>
                <c:pt idx="47">
                  <c:v>3.7999999999999999E-2</c:v>
                </c:pt>
                <c:pt idx="48">
                  <c:v>3.7999999999999999E-2</c:v>
                </c:pt>
                <c:pt idx="49">
                  <c:v>3.9600000000000003E-2</c:v>
                </c:pt>
                <c:pt idx="50">
                  <c:v>3.95E-2</c:v>
                </c:pt>
                <c:pt idx="51">
                  <c:v>3.9600000000000003E-2</c:v>
                </c:pt>
                <c:pt idx="52">
                  <c:v>3.9699999999999999E-2</c:v>
                </c:pt>
                <c:pt idx="53">
                  <c:v>3.8199999999999998E-2</c:v>
                </c:pt>
                <c:pt idx="54">
                  <c:v>3.8399999999999997E-2</c:v>
                </c:pt>
                <c:pt idx="55">
                  <c:v>3.8399999999999997E-2</c:v>
                </c:pt>
                <c:pt idx="56">
                  <c:v>3.8300000000000001E-2</c:v>
                </c:pt>
                <c:pt idx="57">
                  <c:v>3.78E-2</c:v>
                </c:pt>
                <c:pt idx="58">
                  <c:v>3.7600000000000001E-2</c:v>
                </c:pt>
                <c:pt idx="59">
                  <c:v>3.7400000000000003E-2</c:v>
                </c:pt>
                <c:pt idx="60">
                  <c:v>3.6700000000000003E-2</c:v>
                </c:pt>
                <c:pt idx="61">
                  <c:v>3.6700000000000003E-2</c:v>
                </c:pt>
                <c:pt idx="62">
                  <c:v>3.7600000000000001E-2</c:v>
                </c:pt>
                <c:pt idx="63">
                  <c:v>3.7499999999999999E-2</c:v>
                </c:pt>
                <c:pt idx="64">
                  <c:v>3.7499999999999999E-2</c:v>
                </c:pt>
                <c:pt idx="65">
                  <c:v>3.6999999999999998E-2</c:v>
                </c:pt>
                <c:pt idx="66">
                  <c:v>3.6900000000000002E-2</c:v>
                </c:pt>
                <c:pt idx="67">
                  <c:v>3.6999999999999998E-2</c:v>
                </c:pt>
                <c:pt idx="68">
                  <c:v>3.6200000000000003E-2</c:v>
                </c:pt>
                <c:pt idx="69">
                  <c:v>3.61E-2</c:v>
                </c:pt>
                <c:pt idx="70">
                  <c:v>3.6499999999999998E-2</c:v>
                </c:pt>
                <c:pt idx="71">
                  <c:v>3.6499999999999998E-2</c:v>
                </c:pt>
                <c:pt idx="72">
                  <c:v>3.5999999999999997E-2</c:v>
                </c:pt>
                <c:pt idx="73">
                  <c:v>3.61E-2</c:v>
                </c:pt>
                <c:pt idx="74">
                  <c:v>3.61E-2</c:v>
                </c:pt>
                <c:pt idx="75">
                  <c:v>3.5999999999999997E-2</c:v>
                </c:pt>
                <c:pt idx="76">
                  <c:v>3.5900000000000001E-2</c:v>
                </c:pt>
                <c:pt idx="77">
                  <c:v>3.5999999999999997E-2</c:v>
                </c:pt>
                <c:pt idx="78">
                  <c:v>3.61E-2</c:v>
                </c:pt>
                <c:pt idx="79">
                  <c:v>3.5999999999999997E-2</c:v>
                </c:pt>
                <c:pt idx="80">
                  <c:v>3.6499999999999998E-2</c:v>
                </c:pt>
                <c:pt idx="81">
                  <c:v>3.6999999999999998E-2</c:v>
                </c:pt>
                <c:pt idx="82">
                  <c:v>3.6700000000000003E-2</c:v>
                </c:pt>
                <c:pt idx="83">
                  <c:v>3.6400000000000002E-2</c:v>
                </c:pt>
                <c:pt idx="84">
                  <c:v>3.6400000000000002E-2</c:v>
                </c:pt>
                <c:pt idx="85">
                  <c:v>3.6400000000000002E-2</c:v>
                </c:pt>
                <c:pt idx="86">
                  <c:v>3.6400000000000002E-2</c:v>
                </c:pt>
                <c:pt idx="87">
                  <c:v>3.6299999999999999E-2</c:v>
                </c:pt>
                <c:pt idx="88">
                  <c:v>3.6200000000000003E-2</c:v>
                </c:pt>
                <c:pt idx="89">
                  <c:v>3.61E-2</c:v>
                </c:pt>
                <c:pt idx="90">
                  <c:v>3.5700000000000003E-2</c:v>
                </c:pt>
                <c:pt idx="91">
                  <c:v>3.5999999999999997E-2</c:v>
                </c:pt>
                <c:pt idx="92">
                  <c:v>3.5999999999999997E-2</c:v>
                </c:pt>
                <c:pt idx="93">
                  <c:v>3.7699999999999997E-2</c:v>
                </c:pt>
                <c:pt idx="94">
                  <c:v>3.7400000000000003E-2</c:v>
                </c:pt>
                <c:pt idx="95">
                  <c:v>3.7400000000000003E-2</c:v>
                </c:pt>
                <c:pt idx="96">
                  <c:v>3.7600000000000001E-2</c:v>
                </c:pt>
                <c:pt idx="97">
                  <c:v>3.8199999999999998E-2</c:v>
                </c:pt>
                <c:pt idx="98">
                  <c:v>3.8100000000000002E-2</c:v>
                </c:pt>
                <c:pt idx="99">
                  <c:v>3.61E-2</c:v>
                </c:pt>
                <c:pt idx="100">
                  <c:v>3.32E-2</c:v>
                </c:pt>
                <c:pt idx="101">
                  <c:v>3.1199999999999999E-2</c:v>
                </c:pt>
                <c:pt idx="102">
                  <c:v>3.1800000000000002E-2</c:v>
                </c:pt>
                <c:pt idx="103">
                  <c:v>3.1800000000000002E-2</c:v>
                </c:pt>
                <c:pt idx="104">
                  <c:v>3.1300000000000001E-2</c:v>
                </c:pt>
                <c:pt idx="105">
                  <c:v>3.0599999999999999E-2</c:v>
                </c:pt>
                <c:pt idx="106">
                  <c:v>3.0499999999999999E-2</c:v>
                </c:pt>
                <c:pt idx="107">
                  <c:v>3.0599999999999999E-2</c:v>
                </c:pt>
                <c:pt idx="108">
                  <c:v>3.0499999999999999E-2</c:v>
                </c:pt>
                <c:pt idx="109">
                  <c:v>2.86E-2</c:v>
                </c:pt>
                <c:pt idx="110">
                  <c:v>2.86E-2</c:v>
                </c:pt>
                <c:pt idx="111">
                  <c:v>2.86E-2</c:v>
                </c:pt>
                <c:pt idx="112">
                  <c:v>2.92E-2</c:v>
                </c:pt>
                <c:pt idx="113">
                  <c:v>2.9399999999999999E-2</c:v>
                </c:pt>
                <c:pt idx="114">
                  <c:v>2.93E-2</c:v>
                </c:pt>
                <c:pt idx="115">
                  <c:v>2.9100000000000001E-2</c:v>
                </c:pt>
                <c:pt idx="116">
                  <c:v>2.92E-2</c:v>
                </c:pt>
                <c:pt idx="117">
                  <c:v>2.87E-2</c:v>
                </c:pt>
                <c:pt idx="118">
                  <c:v>2.8899999999999999E-2</c:v>
                </c:pt>
                <c:pt idx="119">
                  <c:v>2.8899999999999999E-2</c:v>
                </c:pt>
                <c:pt idx="120">
                  <c:v>2.8899999999999999E-2</c:v>
                </c:pt>
                <c:pt idx="121">
                  <c:v>2.8799999999999999E-2</c:v>
                </c:pt>
                <c:pt idx="122">
                  <c:v>2.81E-2</c:v>
                </c:pt>
                <c:pt idx="123">
                  <c:v>2.9100000000000001E-2</c:v>
                </c:pt>
                <c:pt idx="124">
                  <c:v>2.87E-2</c:v>
                </c:pt>
                <c:pt idx="125">
                  <c:v>2.86E-2</c:v>
                </c:pt>
                <c:pt idx="126">
                  <c:v>2.9100000000000001E-2</c:v>
                </c:pt>
                <c:pt idx="127">
                  <c:v>2.9100000000000001E-2</c:v>
                </c:pt>
                <c:pt idx="128">
                  <c:v>2.9000000000000001E-2</c:v>
                </c:pt>
                <c:pt idx="129">
                  <c:v>2.9000000000000001E-2</c:v>
                </c:pt>
                <c:pt idx="130">
                  <c:v>2.8199999999999999E-2</c:v>
                </c:pt>
                <c:pt idx="131">
                  <c:v>2.8299999999999999E-2</c:v>
                </c:pt>
                <c:pt idx="132">
                  <c:v>2.8299999999999999E-2</c:v>
                </c:pt>
                <c:pt idx="133">
                  <c:v>2.8899999999999999E-2</c:v>
                </c:pt>
                <c:pt idx="134">
                  <c:v>3.0499999999999999E-2</c:v>
                </c:pt>
                <c:pt idx="135">
                  <c:v>3.0499999999999999E-2</c:v>
                </c:pt>
                <c:pt idx="136">
                  <c:v>3.0599999999999999E-2</c:v>
                </c:pt>
                <c:pt idx="137">
                  <c:v>3.2599999999999997E-2</c:v>
                </c:pt>
                <c:pt idx="138">
                  <c:v>3.2500000000000001E-2</c:v>
                </c:pt>
                <c:pt idx="139">
                  <c:v>3.1899999999999998E-2</c:v>
                </c:pt>
                <c:pt idx="140">
                  <c:v>3.1399999999999997E-2</c:v>
                </c:pt>
                <c:pt idx="141">
                  <c:v>3.1600000000000003E-2</c:v>
                </c:pt>
                <c:pt idx="142">
                  <c:v>3.15E-2</c:v>
                </c:pt>
                <c:pt idx="143">
                  <c:v>3.1699999999999999E-2</c:v>
                </c:pt>
                <c:pt idx="144">
                  <c:v>3.1699999999999999E-2</c:v>
                </c:pt>
                <c:pt idx="145">
                  <c:v>3.3099999999999997E-2</c:v>
                </c:pt>
                <c:pt idx="146">
                  <c:v>3.3000000000000002E-2</c:v>
                </c:pt>
                <c:pt idx="147">
                  <c:v>3.32E-2</c:v>
                </c:pt>
                <c:pt idx="148">
                  <c:v>3.3500000000000002E-2</c:v>
                </c:pt>
                <c:pt idx="149">
                  <c:v>3.3500000000000002E-2</c:v>
                </c:pt>
                <c:pt idx="150">
                  <c:v>3.32E-2</c:v>
                </c:pt>
                <c:pt idx="151">
                  <c:v>3.3300000000000003E-2</c:v>
                </c:pt>
                <c:pt idx="152">
                  <c:v>3.15E-2</c:v>
                </c:pt>
                <c:pt idx="153">
                  <c:v>3.1399999999999997E-2</c:v>
                </c:pt>
                <c:pt idx="154">
                  <c:v>3.1699999999999999E-2</c:v>
                </c:pt>
                <c:pt idx="155">
                  <c:v>3.1699999999999999E-2</c:v>
                </c:pt>
                <c:pt idx="156">
                  <c:v>3.1099999999999999E-2</c:v>
                </c:pt>
                <c:pt idx="157">
                  <c:v>3.1099999999999999E-2</c:v>
                </c:pt>
                <c:pt idx="158">
                  <c:v>3.1199999999999999E-2</c:v>
                </c:pt>
                <c:pt idx="159">
                  <c:v>3.1199999999999999E-2</c:v>
                </c:pt>
                <c:pt idx="160">
                  <c:v>3.1600000000000003E-2</c:v>
                </c:pt>
                <c:pt idx="161">
                  <c:v>3.1E-2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3.1600000000000003E-2</c:v>
                </c:pt>
                <c:pt idx="165">
                  <c:v>3.1600000000000003E-2</c:v>
                </c:pt>
                <c:pt idx="166">
                  <c:v>3.1699999999999999E-2</c:v>
                </c:pt>
                <c:pt idx="167">
                  <c:v>3.1699999999999999E-2</c:v>
                </c:pt>
                <c:pt idx="168">
                  <c:v>3.2300000000000002E-2</c:v>
                </c:pt>
                <c:pt idx="169">
                  <c:v>3.2199999999999999E-2</c:v>
                </c:pt>
                <c:pt idx="170">
                  <c:v>3.2199999999999999E-2</c:v>
                </c:pt>
                <c:pt idx="171">
                  <c:v>3.1800000000000002E-2</c:v>
                </c:pt>
                <c:pt idx="172">
                  <c:v>3.1600000000000003E-2</c:v>
                </c:pt>
                <c:pt idx="173">
                  <c:v>3.2099999999999997E-2</c:v>
                </c:pt>
                <c:pt idx="174">
                  <c:v>3.2199999999999999E-2</c:v>
                </c:pt>
                <c:pt idx="175">
                  <c:v>3.2199999999999999E-2</c:v>
                </c:pt>
                <c:pt idx="176">
                  <c:v>3.2300000000000002E-2</c:v>
                </c:pt>
                <c:pt idx="177">
                  <c:v>3.2399999999999998E-2</c:v>
                </c:pt>
                <c:pt idx="178">
                  <c:v>3.2599999999999997E-2</c:v>
                </c:pt>
                <c:pt idx="179">
                  <c:v>3.2500000000000001E-2</c:v>
                </c:pt>
                <c:pt idx="180">
                  <c:v>3.2199999999999999E-2</c:v>
                </c:pt>
                <c:pt idx="181">
                  <c:v>3.15E-2</c:v>
                </c:pt>
                <c:pt idx="182">
                  <c:v>3.1600000000000003E-2</c:v>
                </c:pt>
                <c:pt idx="183">
                  <c:v>3.32E-2</c:v>
                </c:pt>
                <c:pt idx="184">
                  <c:v>3.2800000000000003E-2</c:v>
                </c:pt>
                <c:pt idx="185">
                  <c:v>3.3599999999999998E-2</c:v>
                </c:pt>
                <c:pt idx="186">
                  <c:v>3.3500000000000002E-2</c:v>
                </c:pt>
                <c:pt idx="187">
                  <c:v>3.4299999999999997E-2</c:v>
                </c:pt>
                <c:pt idx="188">
                  <c:v>3.4500000000000003E-2</c:v>
                </c:pt>
                <c:pt idx="189">
                  <c:v>3.44E-2</c:v>
                </c:pt>
                <c:pt idx="190">
                  <c:v>3.44E-2</c:v>
                </c:pt>
                <c:pt idx="191">
                  <c:v>3.4099999999999998E-2</c:v>
                </c:pt>
                <c:pt idx="192">
                  <c:v>3.2599999999999997E-2</c:v>
                </c:pt>
                <c:pt idx="193">
                  <c:v>3.2599999999999997E-2</c:v>
                </c:pt>
                <c:pt idx="194">
                  <c:v>3.39E-2</c:v>
                </c:pt>
                <c:pt idx="195">
                  <c:v>3.2099999999999997E-2</c:v>
                </c:pt>
                <c:pt idx="196">
                  <c:v>3.2099999999999997E-2</c:v>
                </c:pt>
                <c:pt idx="197">
                  <c:v>3.2199999999999999E-2</c:v>
                </c:pt>
                <c:pt idx="198">
                  <c:v>3.2199999999999999E-2</c:v>
                </c:pt>
                <c:pt idx="199">
                  <c:v>3.2800000000000003E-2</c:v>
                </c:pt>
                <c:pt idx="200">
                  <c:v>3.2599999999999997E-2</c:v>
                </c:pt>
                <c:pt idx="201">
                  <c:v>3.2500000000000001E-2</c:v>
                </c:pt>
                <c:pt idx="202">
                  <c:v>3.2399999999999998E-2</c:v>
                </c:pt>
                <c:pt idx="203">
                  <c:v>3.2500000000000001E-2</c:v>
                </c:pt>
                <c:pt idx="204">
                  <c:v>3.1199999999999999E-2</c:v>
                </c:pt>
                <c:pt idx="205">
                  <c:v>3.1300000000000001E-2</c:v>
                </c:pt>
                <c:pt idx="206">
                  <c:v>3.1399999999999997E-2</c:v>
                </c:pt>
                <c:pt idx="207">
                  <c:v>3.1699999999999999E-2</c:v>
                </c:pt>
                <c:pt idx="208">
                  <c:v>3.2199999999999999E-2</c:v>
                </c:pt>
                <c:pt idx="209">
                  <c:v>3.2000000000000001E-2</c:v>
                </c:pt>
                <c:pt idx="210">
                  <c:v>3.2199999999999999E-2</c:v>
                </c:pt>
                <c:pt idx="211">
                  <c:v>3.2300000000000002E-2</c:v>
                </c:pt>
                <c:pt idx="212">
                  <c:v>3.2800000000000003E-2</c:v>
                </c:pt>
                <c:pt idx="213">
                  <c:v>3.2800000000000003E-2</c:v>
                </c:pt>
                <c:pt idx="214">
                  <c:v>3.3500000000000002E-2</c:v>
                </c:pt>
                <c:pt idx="215">
                  <c:v>3.3700000000000001E-2</c:v>
                </c:pt>
                <c:pt idx="216">
                  <c:v>3.3700000000000001E-2</c:v>
                </c:pt>
                <c:pt idx="217">
                  <c:v>3.4299999999999997E-2</c:v>
                </c:pt>
                <c:pt idx="218">
                  <c:v>3.4299999999999997E-2</c:v>
                </c:pt>
                <c:pt idx="219">
                  <c:v>3.4200000000000001E-2</c:v>
                </c:pt>
                <c:pt idx="220">
                  <c:v>3.4700000000000002E-2</c:v>
                </c:pt>
                <c:pt idx="221">
                  <c:v>3.5400000000000001E-2</c:v>
                </c:pt>
                <c:pt idx="222">
                  <c:v>3.5200000000000002E-2</c:v>
                </c:pt>
                <c:pt idx="223">
                  <c:v>3.5200000000000002E-2</c:v>
                </c:pt>
                <c:pt idx="224">
                  <c:v>3.5299999999999998E-2</c:v>
                </c:pt>
                <c:pt idx="225">
                  <c:v>3.5400000000000001E-2</c:v>
                </c:pt>
                <c:pt idx="226">
                  <c:v>3.5400000000000001E-2</c:v>
                </c:pt>
                <c:pt idx="227">
                  <c:v>3.5400000000000001E-2</c:v>
                </c:pt>
                <c:pt idx="228">
                  <c:v>3.5900000000000001E-2</c:v>
                </c:pt>
                <c:pt idx="229">
                  <c:v>3.8100000000000002E-2</c:v>
                </c:pt>
                <c:pt idx="230">
                  <c:v>3.7999999999999999E-2</c:v>
                </c:pt>
                <c:pt idx="231">
                  <c:v>3.8100000000000002E-2</c:v>
                </c:pt>
                <c:pt idx="232">
                  <c:v>3.8199999999999998E-2</c:v>
                </c:pt>
                <c:pt idx="233">
                  <c:v>3.8100000000000002E-2</c:v>
                </c:pt>
                <c:pt idx="234">
                  <c:v>3.7900000000000003E-2</c:v>
                </c:pt>
                <c:pt idx="235">
                  <c:v>3.78E-2</c:v>
                </c:pt>
                <c:pt idx="236">
                  <c:v>3.78E-2</c:v>
                </c:pt>
                <c:pt idx="237">
                  <c:v>3.7900000000000003E-2</c:v>
                </c:pt>
                <c:pt idx="238">
                  <c:v>3.78E-2</c:v>
                </c:pt>
                <c:pt idx="239">
                  <c:v>3.78E-2</c:v>
                </c:pt>
                <c:pt idx="240">
                  <c:v>3.8899999999999997E-2</c:v>
                </c:pt>
                <c:pt idx="241">
                  <c:v>3.8699999999999998E-2</c:v>
                </c:pt>
                <c:pt idx="242">
                  <c:v>3.9699999999999999E-2</c:v>
                </c:pt>
                <c:pt idx="243">
                  <c:v>3.8800000000000001E-2</c:v>
                </c:pt>
                <c:pt idx="244">
                  <c:v>3.9100000000000003E-2</c:v>
                </c:pt>
                <c:pt idx="245">
                  <c:v>3.8600000000000002E-2</c:v>
                </c:pt>
                <c:pt idx="246">
                  <c:v>3.8600000000000002E-2</c:v>
                </c:pt>
                <c:pt idx="247">
                  <c:v>3.7900000000000003E-2</c:v>
                </c:pt>
                <c:pt idx="248">
                  <c:v>3.78E-2</c:v>
                </c:pt>
                <c:pt idx="249">
                  <c:v>3.8399999999999997E-2</c:v>
                </c:pt>
                <c:pt idx="250">
                  <c:v>3.8699999999999998E-2</c:v>
                </c:pt>
                <c:pt idx="251">
                  <c:v>3.85E-2</c:v>
                </c:pt>
                <c:pt idx="252">
                  <c:v>3.8399999999999997E-2</c:v>
                </c:pt>
                <c:pt idx="253">
                  <c:v>3.85E-2</c:v>
                </c:pt>
                <c:pt idx="254">
                  <c:v>3.7999999999999999E-2</c:v>
                </c:pt>
                <c:pt idx="255">
                  <c:v>3.7900000000000003E-2</c:v>
                </c:pt>
                <c:pt idx="256">
                  <c:v>3.8899999999999997E-2</c:v>
                </c:pt>
                <c:pt idx="257">
                  <c:v>3.8800000000000001E-2</c:v>
                </c:pt>
                <c:pt idx="258">
                  <c:v>3.9199999999999999E-2</c:v>
                </c:pt>
                <c:pt idx="259">
                  <c:v>3.8600000000000002E-2</c:v>
                </c:pt>
                <c:pt idx="260">
                  <c:v>3.8600000000000002E-2</c:v>
                </c:pt>
                <c:pt idx="261">
                  <c:v>3.8600000000000002E-2</c:v>
                </c:pt>
                <c:pt idx="262">
                  <c:v>3.85E-2</c:v>
                </c:pt>
                <c:pt idx="263">
                  <c:v>3.95E-2</c:v>
                </c:pt>
                <c:pt idx="264">
                  <c:v>3.9600000000000003E-2</c:v>
                </c:pt>
                <c:pt idx="265">
                  <c:v>3.9800000000000002E-2</c:v>
                </c:pt>
                <c:pt idx="266">
                  <c:v>3.9399999999999998E-2</c:v>
                </c:pt>
                <c:pt idx="267">
                  <c:v>3.95E-2</c:v>
                </c:pt>
                <c:pt idx="268">
                  <c:v>3.95E-2</c:v>
                </c:pt>
                <c:pt idx="269">
                  <c:v>3.95E-2</c:v>
                </c:pt>
                <c:pt idx="270">
                  <c:v>4.2500000000000003E-2</c:v>
                </c:pt>
                <c:pt idx="271">
                  <c:v>4.24E-2</c:v>
                </c:pt>
                <c:pt idx="272">
                  <c:v>4.2000000000000003E-2</c:v>
                </c:pt>
                <c:pt idx="273">
                  <c:v>4.2799999999999998E-2</c:v>
                </c:pt>
                <c:pt idx="274">
                  <c:v>4.19E-2</c:v>
                </c:pt>
                <c:pt idx="275">
                  <c:v>4.2799999999999998E-2</c:v>
                </c:pt>
                <c:pt idx="276">
                  <c:v>4.2900000000000001E-2</c:v>
                </c:pt>
                <c:pt idx="277">
                  <c:v>4.2200000000000001E-2</c:v>
                </c:pt>
                <c:pt idx="278">
                  <c:v>4.2200000000000001E-2</c:v>
                </c:pt>
                <c:pt idx="279">
                  <c:v>4.19E-2</c:v>
                </c:pt>
                <c:pt idx="280">
                  <c:v>4.1599999999999998E-2</c:v>
                </c:pt>
                <c:pt idx="281">
                  <c:v>4.0899999999999999E-2</c:v>
                </c:pt>
                <c:pt idx="282">
                  <c:v>4.0800000000000003E-2</c:v>
                </c:pt>
                <c:pt idx="283">
                  <c:v>4.2799999999999998E-2</c:v>
                </c:pt>
                <c:pt idx="284">
                  <c:v>4.2799999999999998E-2</c:v>
                </c:pt>
                <c:pt idx="285">
                  <c:v>4.24E-2</c:v>
                </c:pt>
                <c:pt idx="286">
                  <c:v>4.41E-2</c:v>
                </c:pt>
                <c:pt idx="287">
                  <c:v>4.3900000000000002E-2</c:v>
                </c:pt>
                <c:pt idx="288">
                  <c:v>4.3799999999999999E-2</c:v>
                </c:pt>
                <c:pt idx="289">
                  <c:v>4.1599999999999998E-2</c:v>
                </c:pt>
                <c:pt idx="290">
                  <c:v>4.1500000000000002E-2</c:v>
                </c:pt>
                <c:pt idx="291">
                  <c:v>4.1000000000000002E-2</c:v>
                </c:pt>
                <c:pt idx="292">
                  <c:v>4.07E-2</c:v>
                </c:pt>
                <c:pt idx="293">
                  <c:v>4.0500000000000001E-2</c:v>
                </c:pt>
                <c:pt idx="294">
                  <c:v>4.0599999999999997E-2</c:v>
                </c:pt>
                <c:pt idx="295">
                  <c:v>4.0800000000000003E-2</c:v>
                </c:pt>
                <c:pt idx="296">
                  <c:v>4.0800000000000003E-2</c:v>
                </c:pt>
                <c:pt idx="297">
                  <c:v>4.0500000000000001E-2</c:v>
                </c:pt>
                <c:pt idx="298">
                  <c:v>4.0500000000000001E-2</c:v>
                </c:pt>
                <c:pt idx="299">
                  <c:v>4.07E-2</c:v>
                </c:pt>
                <c:pt idx="300">
                  <c:v>0.04</c:v>
                </c:pt>
                <c:pt idx="301">
                  <c:v>4.0399999999999998E-2</c:v>
                </c:pt>
                <c:pt idx="302">
                  <c:v>4.02E-2</c:v>
                </c:pt>
                <c:pt idx="303">
                  <c:v>0.04</c:v>
                </c:pt>
                <c:pt idx="304">
                  <c:v>3.9699999999999999E-2</c:v>
                </c:pt>
                <c:pt idx="305">
                  <c:v>3.95E-2</c:v>
                </c:pt>
                <c:pt idx="306">
                  <c:v>4.6100000000000002E-2</c:v>
                </c:pt>
                <c:pt idx="307">
                  <c:v>4.6100000000000002E-2</c:v>
                </c:pt>
                <c:pt idx="308">
                  <c:v>4.6300000000000001E-2</c:v>
                </c:pt>
                <c:pt idx="309">
                  <c:v>4.58E-2</c:v>
                </c:pt>
                <c:pt idx="310">
                  <c:v>4.5600000000000002E-2</c:v>
                </c:pt>
                <c:pt idx="311">
                  <c:v>4.5600000000000002E-2</c:v>
                </c:pt>
                <c:pt idx="312">
                  <c:v>4.6199999999999998E-2</c:v>
                </c:pt>
                <c:pt idx="313">
                  <c:v>4.7E-2</c:v>
                </c:pt>
                <c:pt idx="314">
                  <c:v>4.7E-2</c:v>
                </c:pt>
                <c:pt idx="315">
                  <c:v>4.9200000000000001E-2</c:v>
                </c:pt>
                <c:pt idx="316">
                  <c:v>4.9000000000000002E-2</c:v>
                </c:pt>
                <c:pt idx="317">
                  <c:v>5.0900000000000001E-2</c:v>
                </c:pt>
                <c:pt idx="318">
                  <c:v>5.0500000000000003E-2</c:v>
                </c:pt>
                <c:pt idx="319">
                  <c:v>5.0900000000000001E-2</c:v>
                </c:pt>
                <c:pt idx="320">
                  <c:v>5.1700000000000003E-2</c:v>
                </c:pt>
                <c:pt idx="321">
                  <c:v>5.2400000000000002E-2</c:v>
                </c:pt>
                <c:pt idx="322">
                  <c:v>5.2600000000000001E-2</c:v>
                </c:pt>
                <c:pt idx="323">
                  <c:v>5.3400000000000003E-2</c:v>
                </c:pt>
                <c:pt idx="324">
                  <c:v>5.3400000000000003E-2</c:v>
                </c:pt>
                <c:pt idx="325">
                  <c:v>5.3600000000000002E-2</c:v>
                </c:pt>
                <c:pt idx="326">
                  <c:v>5.45E-2</c:v>
                </c:pt>
                <c:pt idx="327">
                  <c:v>5.5199999999999999E-2</c:v>
                </c:pt>
                <c:pt idx="328">
                  <c:v>5.6399999999999999E-2</c:v>
                </c:pt>
                <c:pt idx="329">
                  <c:v>5.6899999999999999E-2</c:v>
                </c:pt>
                <c:pt idx="330">
                  <c:v>5.4399999999999997E-2</c:v>
                </c:pt>
                <c:pt idx="331">
                  <c:v>5.6099999999999997E-2</c:v>
                </c:pt>
                <c:pt idx="332">
                  <c:v>5.6099999999999997E-2</c:v>
                </c:pt>
                <c:pt idx="333">
                  <c:v>5.5300000000000002E-2</c:v>
                </c:pt>
                <c:pt idx="334">
                  <c:v>5.5399999999999998E-2</c:v>
                </c:pt>
                <c:pt idx="335">
                  <c:v>5.45E-2</c:v>
                </c:pt>
                <c:pt idx="336">
                  <c:v>5.45E-2</c:v>
                </c:pt>
                <c:pt idx="337">
                  <c:v>5.45E-2</c:v>
                </c:pt>
                <c:pt idx="338">
                  <c:v>5.6899999999999999E-2</c:v>
                </c:pt>
                <c:pt idx="339">
                  <c:v>5.9299999999999999E-2</c:v>
                </c:pt>
                <c:pt idx="340">
                  <c:v>5.9200000000000003E-2</c:v>
                </c:pt>
                <c:pt idx="341">
                  <c:v>5.9200000000000003E-2</c:v>
                </c:pt>
                <c:pt idx="342">
                  <c:v>5.9200000000000003E-2</c:v>
                </c:pt>
                <c:pt idx="343">
                  <c:v>5.8200000000000002E-2</c:v>
                </c:pt>
                <c:pt idx="344">
                  <c:v>5.8099999999999999E-2</c:v>
                </c:pt>
                <c:pt idx="345">
                  <c:v>5.8799999999999998E-2</c:v>
                </c:pt>
                <c:pt idx="346">
                  <c:v>5.7799999999999997E-2</c:v>
                </c:pt>
                <c:pt idx="347">
                  <c:v>5.7599999999999998E-2</c:v>
                </c:pt>
                <c:pt idx="348">
                  <c:v>5.7799999999999997E-2</c:v>
                </c:pt>
                <c:pt idx="349">
                  <c:v>5.8099999999999999E-2</c:v>
                </c:pt>
                <c:pt idx="350">
                  <c:v>5.8400000000000001E-2</c:v>
                </c:pt>
                <c:pt idx="351">
                  <c:v>5.8400000000000001E-2</c:v>
                </c:pt>
                <c:pt idx="352">
                  <c:v>5.8999999999999997E-2</c:v>
                </c:pt>
                <c:pt idx="353">
                  <c:v>5.91E-2</c:v>
                </c:pt>
                <c:pt idx="354">
                  <c:v>6.0699999999999997E-2</c:v>
                </c:pt>
                <c:pt idx="355">
                  <c:v>6.2100000000000002E-2</c:v>
                </c:pt>
                <c:pt idx="356">
                  <c:v>6.25E-2</c:v>
                </c:pt>
                <c:pt idx="357">
                  <c:v>6.4399999999999999E-2</c:v>
                </c:pt>
                <c:pt idx="358">
                  <c:v>7.5899999999999995E-2</c:v>
                </c:pt>
                <c:pt idx="359">
                  <c:v>7.6200000000000004E-2</c:v>
                </c:pt>
                <c:pt idx="360">
                  <c:v>7.6100000000000001E-2</c:v>
                </c:pt>
                <c:pt idx="361">
                  <c:v>7.5899999999999995E-2</c:v>
                </c:pt>
                <c:pt idx="362">
                  <c:v>7.5499999999999998E-2</c:v>
                </c:pt>
                <c:pt idx="363">
                  <c:v>7.7100000000000002E-2</c:v>
                </c:pt>
                <c:pt idx="364">
                  <c:v>7.7399999999999997E-2</c:v>
                </c:pt>
                <c:pt idx="365">
                  <c:v>7.7299999999999994E-2</c:v>
                </c:pt>
                <c:pt idx="366">
                  <c:v>7.3899999999999993E-2</c:v>
                </c:pt>
                <c:pt idx="367">
                  <c:v>7.6499999999999999E-2</c:v>
                </c:pt>
                <c:pt idx="368">
                  <c:v>7.8299999999999995E-2</c:v>
                </c:pt>
                <c:pt idx="369">
                  <c:v>8.0199999999999994E-2</c:v>
                </c:pt>
                <c:pt idx="370">
                  <c:v>8.0199999999999994E-2</c:v>
                </c:pt>
                <c:pt idx="371">
                  <c:v>8.0100000000000005E-2</c:v>
                </c:pt>
                <c:pt idx="372">
                  <c:v>8.0199999999999994E-2</c:v>
                </c:pt>
                <c:pt idx="373">
                  <c:v>7.9799999999999996E-2</c:v>
                </c:pt>
                <c:pt idx="374">
                  <c:v>7.9200000000000007E-2</c:v>
                </c:pt>
                <c:pt idx="375">
                  <c:v>7.8399999999999997E-2</c:v>
                </c:pt>
                <c:pt idx="376">
                  <c:v>7.8200000000000006E-2</c:v>
                </c:pt>
                <c:pt idx="377">
                  <c:v>7.7399999999999997E-2</c:v>
                </c:pt>
                <c:pt idx="378">
                  <c:v>7.7700000000000005E-2</c:v>
                </c:pt>
                <c:pt idx="379">
                  <c:v>7.7399999999999997E-2</c:v>
                </c:pt>
                <c:pt idx="380">
                  <c:v>7.6999999999999999E-2</c:v>
                </c:pt>
                <c:pt idx="381">
                  <c:v>7.6300000000000007E-2</c:v>
                </c:pt>
                <c:pt idx="382">
                  <c:v>7.6300000000000007E-2</c:v>
                </c:pt>
                <c:pt idx="383">
                  <c:v>7.4700000000000003E-2</c:v>
                </c:pt>
                <c:pt idx="384">
                  <c:v>7.4800000000000005E-2</c:v>
                </c:pt>
                <c:pt idx="385">
                  <c:v>7.6200000000000004E-2</c:v>
                </c:pt>
                <c:pt idx="386">
                  <c:v>7.5300000000000006E-2</c:v>
                </c:pt>
                <c:pt idx="387">
                  <c:v>7.4899999999999994E-2</c:v>
                </c:pt>
                <c:pt idx="388">
                  <c:v>7.5600000000000001E-2</c:v>
                </c:pt>
                <c:pt idx="389">
                  <c:v>7.5800000000000006E-2</c:v>
                </c:pt>
                <c:pt idx="390">
                  <c:v>7.5800000000000006E-2</c:v>
                </c:pt>
                <c:pt idx="391">
                  <c:v>7.6200000000000004E-2</c:v>
                </c:pt>
                <c:pt idx="392">
                  <c:v>7.7499999999999999E-2</c:v>
                </c:pt>
                <c:pt idx="393">
                  <c:v>7.7399999999999997E-2</c:v>
                </c:pt>
                <c:pt idx="394">
                  <c:v>7.7399999999999997E-2</c:v>
                </c:pt>
                <c:pt idx="395">
                  <c:v>7.7200000000000005E-2</c:v>
                </c:pt>
                <c:pt idx="396">
                  <c:v>7.7799999999999994E-2</c:v>
                </c:pt>
                <c:pt idx="397">
                  <c:v>7.5600000000000001E-2</c:v>
                </c:pt>
                <c:pt idx="398">
                  <c:v>7.4300000000000005E-2</c:v>
                </c:pt>
                <c:pt idx="399">
                  <c:v>7.4099999999999999E-2</c:v>
                </c:pt>
                <c:pt idx="400">
                  <c:v>7.5200000000000003E-2</c:v>
                </c:pt>
                <c:pt idx="401">
                  <c:v>7.5200000000000003E-2</c:v>
                </c:pt>
                <c:pt idx="402">
                  <c:v>7.5200000000000003E-2</c:v>
                </c:pt>
                <c:pt idx="403">
                  <c:v>7.5300000000000006E-2</c:v>
                </c:pt>
                <c:pt idx="404">
                  <c:v>7.51E-2</c:v>
                </c:pt>
                <c:pt idx="405">
                  <c:v>7.5600000000000001E-2</c:v>
                </c:pt>
                <c:pt idx="406">
                  <c:v>7.5499999999999998E-2</c:v>
                </c:pt>
                <c:pt idx="407">
                  <c:v>7.4999999999999997E-2</c:v>
                </c:pt>
                <c:pt idx="408">
                  <c:v>7.4899999999999994E-2</c:v>
                </c:pt>
                <c:pt idx="409">
                  <c:v>7.4499999999999997E-2</c:v>
                </c:pt>
                <c:pt idx="410">
                  <c:v>7.4399999999999994E-2</c:v>
                </c:pt>
                <c:pt idx="411">
                  <c:v>7.3700000000000002E-2</c:v>
                </c:pt>
                <c:pt idx="412">
                  <c:v>7.3800000000000004E-2</c:v>
                </c:pt>
                <c:pt idx="413">
                  <c:v>7.1599999999999997E-2</c:v>
                </c:pt>
                <c:pt idx="414">
                  <c:v>7.1099999999999997E-2</c:v>
                </c:pt>
                <c:pt idx="415">
                  <c:v>7.1199999999999999E-2</c:v>
                </c:pt>
                <c:pt idx="416">
                  <c:v>6.8900000000000003E-2</c:v>
                </c:pt>
                <c:pt idx="417">
                  <c:v>5.8000000000000003E-2</c:v>
                </c:pt>
                <c:pt idx="418">
                  <c:v>5.7799999999999997E-2</c:v>
                </c:pt>
                <c:pt idx="419">
                  <c:v>5.8099999999999999E-2</c:v>
                </c:pt>
                <c:pt idx="420">
                  <c:v>5.8999999999999997E-2</c:v>
                </c:pt>
                <c:pt idx="421">
                  <c:v>6.0100000000000001E-2</c:v>
                </c:pt>
                <c:pt idx="422">
                  <c:v>5.79E-2</c:v>
                </c:pt>
                <c:pt idx="423">
                  <c:v>5.7200000000000001E-2</c:v>
                </c:pt>
                <c:pt idx="424">
                  <c:v>5.74E-2</c:v>
                </c:pt>
                <c:pt idx="425">
                  <c:v>5.7200000000000001E-2</c:v>
                </c:pt>
                <c:pt idx="426">
                  <c:v>5.4300000000000001E-2</c:v>
                </c:pt>
                <c:pt idx="427">
                  <c:v>5.1400000000000001E-2</c:v>
                </c:pt>
                <c:pt idx="428">
                  <c:v>4.8099999999999997E-2</c:v>
                </c:pt>
                <c:pt idx="429">
                  <c:v>4.8399999999999999E-2</c:v>
                </c:pt>
                <c:pt idx="430">
                  <c:v>4.8099999999999997E-2</c:v>
                </c:pt>
                <c:pt idx="431">
                  <c:v>4.8000000000000001E-2</c:v>
                </c:pt>
                <c:pt idx="432">
                  <c:v>4.7699999999999999E-2</c:v>
                </c:pt>
                <c:pt idx="433">
                  <c:v>4.7899999999999998E-2</c:v>
                </c:pt>
                <c:pt idx="434">
                  <c:v>4.8000000000000001E-2</c:v>
                </c:pt>
                <c:pt idx="435">
                  <c:v>4.7899999999999998E-2</c:v>
                </c:pt>
                <c:pt idx="436">
                  <c:v>4.7500000000000001E-2</c:v>
                </c:pt>
                <c:pt idx="437">
                  <c:v>4.7399999999999998E-2</c:v>
                </c:pt>
                <c:pt idx="438">
                  <c:v>4.7399999999999998E-2</c:v>
                </c:pt>
                <c:pt idx="439">
                  <c:v>4.8300000000000003E-2</c:v>
                </c:pt>
                <c:pt idx="440">
                  <c:v>4.8800000000000003E-2</c:v>
                </c:pt>
                <c:pt idx="441">
                  <c:v>4.8800000000000003E-2</c:v>
                </c:pt>
                <c:pt idx="442">
                  <c:v>4.87E-2</c:v>
                </c:pt>
                <c:pt idx="443">
                  <c:v>4.8599999999999997E-2</c:v>
                </c:pt>
                <c:pt idx="444">
                  <c:v>4.5900000000000003E-2</c:v>
                </c:pt>
                <c:pt idx="445">
                  <c:v>4.6100000000000002E-2</c:v>
                </c:pt>
                <c:pt idx="446">
                  <c:v>4.6100000000000002E-2</c:v>
                </c:pt>
                <c:pt idx="447">
                  <c:v>4.3400000000000001E-2</c:v>
                </c:pt>
                <c:pt idx="448">
                  <c:v>4.3900000000000002E-2</c:v>
                </c:pt>
                <c:pt idx="449">
                  <c:v>4.3700000000000003E-2</c:v>
                </c:pt>
                <c:pt idx="450">
                  <c:v>4.0800000000000003E-2</c:v>
                </c:pt>
                <c:pt idx="451">
                  <c:v>3.8699999999999998E-2</c:v>
                </c:pt>
                <c:pt idx="452">
                  <c:v>3.8800000000000001E-2</c:v>
                </c:pt>
                <c:pt idx="453">
                  <c:v>3.85E-2</c:v>
                </c:pt>
                <c:pt idx="454">
                  <c:v>3.8600000000000002E-2</c:v>
                </c:pt>
                <c:pt idx="455">
                  <c:v>3.73E-2</c:v>
                </c:pt>
                <c:pt idx="456">
                  <c:v>3.7499999999999999E-2</c:v>
                </c:pt>
                <c:pt idx="457">
                  <c:v>3.7499999999999999E-2</c:v>
                </c:pt>
                <c:pt idx="458">
                  <c:v>3.7600000000000001E-2</c:v>
                </c:pt>
                <c:pt idx="459">
                  <c:v>3.7499999999999999E-2</c:v>
                </c:pt>
                <c:pt idx="460">
                  <c:v>3.4599999999999999E-2</c:v>
                </c:pt>
                <c:pt idx="461">
                  <c:v>3.49E-2</c:v>
                </c:pt>
                <c:pt idx="462">
                  <c:v>3.4799999999999998E-2</c:v>
                </c:pt>
                <c:pt idx="463">
                  <c:v>3.4799999999999998E-2</c:v>
                </c:pt>
                <c:pt idx="464">
                  <c:v>3.4799999999999998E-2</c:v>
                </c:pt>
                <c:pt idx="465">
                  <c:v>3.4299999999999997E-2</c:v>
                </c:pt>
                <c:pt idx="466">
                  <c:v>3.44E-2</c:v>
                </c:pt>
                <c:pt idx="467">
                  <c:v>3.4700000000000002E-2</c:v>
                </c:pt>
                <c:pt idx="468">
                  <c:v>3.9100000000000003E-2</c:v>
                </c:pt>
                <c:pt idx="469">
                  <c:v>3.9199999999999999E-2</c:v>
                </c:pt>
                <c:pt idx="470">
                  <c:v>3.9100000000000003E-2</c:v>
                </c:pt>
                <c:pt idx="471">
                  <c:v>3.9100000000000003E-2</c:v>
                </c:pt>
                <c:pt idx="472">
                  <c:v>3.9100000000000003E-2</c:v>
                </c:pt>
                <c:pt idx="473">
                  <c:v>4.02E-2</c:v>
                </c:pt>
                <c:pt idx="474">
                  <c:v>0.04</c:v>
                </c:pt>
                <c:pt idx="475">
                  <c:v>3.9100000000000003E-2</c:v>
                </c:pt>
                <c:pt idx="476">
                  <c:v>3.8899999999999997E-2</c:v>
                </c:pt>
                <c:pt idx="477">
                  <c:v>3.85E-2</c:v>
                </c:pt>
                <c:pt idx="478">
                  <c:v>3.8899999999999997E-2</c:v>
                </c:pt>
                <c:pt idx="479">
                  <c:v>3.85E-2</c:v>
                </c:pt>
                <c:pt idx="480">
                  <c:v>3.7600000000000001E-2</c:v>
                </c:pt>
                <c:pt idx="481">
                  <c:v>3.6600000000000001E-2</c:v>
                </c:pt>
                <c:pt idx="482">
                  <c:v>3.61E-2</c:v>
                </c:pt>
                <c:pt idx="483">
                  <c:v>3.9100000000000003E-2</c:v>
                </c:pt>
                <c:pt idx="484">
                  <c:v>3.9699999999999999E-2</c:v>
                </c:pt>
                <c:pt idx="485">
                  <c:v>3.9699999999999999E-2</c:v>
                </c:pt>
                <c:pt idx="486">
                  <c:v>3.9300000000000002E-2</c:v>
                </c:pt>
                <c:pt idx="487">
                  <c:v>3.9699999999999999E-2</c:v>
                </c:pt>
                <c:pt idx="488">
                  <c:v>3.9899999999999998E-2</c:v>
                </c:pt>
                <c:pt idx="489">
                  <c:v>3.95E-2</c:v>
                </c:pt>
                <c:pt idx="490">
                  <c:v>3.9899999999999998E-2</c:v>
                </c:pt>
                <c:pt idx="491">
                  <c:v>3.9899999999999998E-2</c:v>
                </c:pt>
                <c:pt idx="492">
                  <c:v>4.0300000000000002E-2</c:v>
                </c:pt>
                <c:pt idx="493">
                  <c:v>4.07E-2</c:v>
                </c:pt>
                <c:pt idx="494">
                  <c:v>4.02E-2</c:v>
                </c:pt>
                <c:pt idx="495">
                  <c:v>4.02E-2</c:v>
                </c:pt>
                <c:pt idx="496">
                  <c:v>4.02E-2</c:v>
                </c:pt>
                <c:pt idx="497">
                  <c:v>0.04</c:v>
                </c:pt>
                <c:pt idx="498">
                  <c:v>0.04</c:v>
                </c:pt>
                <c:pt idx="499">
                  <c:v>3.95E-2</c:v>
                </c:pt>
                <c:pt idx="500">
                  <c:v>3.9399999999999998E-2</c:v>
                </c:pt>
                <c:pt idx="501">
                  <c:v>3.9100000000000003E-2</c:v>
                </c:pt>
                <c:pt idx="502">
                  <c:v>3.9100000000000003E-2</c:v>
                </c:pt>
                <c:pt idx="503">
                  <c:v>3.9199999999999999E-2</c:v>
                </c:pt>
                <c:pt idx="504">
                  <c:v>3.9100000000000003E-2</c:v>
                </c:pt>
                <c:pt idx="505">
                  <c:v>3.8800000000000001E-2</c:v>
                </c:pt>
                <c:pt idx="506">
                  <c:v>3.8699999999999998E-2</c:v>
                </c:pt>
                <c:pt idx="507">
                  <c:v>3.8600000000000002E-2</c:v>
                </c:pt>
                <c:pt idx="508">
                  <c:v>3.9399999999999998E-2</c:v>
                </c:pt>
                <c:pt idx="509">
                  <c:v>4.0599999999999997E-2</c:v>
                </c:pt>
                <c:pt idx="510">
                  <c:v>4.0500000000000001E-2</c:v>
                </c:pt>
                <c:pt idx="511">
                  <c:v>4.0899999999999999E-2</c:v>
                </c:pt>
                <c:pt idx="512">
                  <c:v>4.1700000000000001E-2</c:v>
                </c:pt>
                <c:pt idx="513">
                  <c:v>4.1799999999999997E-2</c:v>
                </c:pt>
                <c:pt idx="514">
                  <c:v>4.2099999999999999E-2</c:v>
                </c:pt>
                <c:pt idx="515">
                  <c:v>4.2299999999999997E-2</c:v>
                </c:pt>
                <c:pt idx="516">
                  <c:v>4.24E-2</c:v>
                </c:pt>
                <c:pt idx="517">
                  <c:v>4.24E-2</c:v>
                </c:pt>
                <c:pt idx="518">
                  <c:v>4.24E-2</c:v>
                </c:pt>
                <c:pt idx="519">
                  <c:v>4.2799999999999998E-2</c:v>
                </c:pt>
                <c:pt idx="520">
                  <c:v>4.7399999999999998E-2</c:v>
                </c:pt>
                <c:pt idx="521">
                  <c:v>4.8800000000000003E-2</c:v>
                </c:pt>
                <c:pt idx="522">
                  <c:v>4.9000000000000002E-2</c:v>
                </c:pt>
                <c:pt idx="523">
                  <c:v>4.9299999999999997E-2</c:v>
                </c:pt>
                <c:pt idx="524">
                  <c:v>5.04E-2</c:v>
                </c:pt>
                <c:pt idx="525">
                  <c:v>5.0700000000000002E-2</c:v>
                </c:pt>
                <c:pt idx="526">
                  <c:v>5.0900000000000001E-2</c:v>
                </c:pt>
                <c:pt idx="527">
                  <c:v>5.1700000000000003E-2</c:v>
                </c:pt>
                <c:pt idx="528">
                  <c:v>4.9000000000000002E-2</c:v>
                </c:pt>
                <c:pt idx="529">
                  <c:v>4.9200000000000001E-2</c:v>
                </c:pt>
                <c:pt idx="530">
                  <c:v>4.9200000000000001E-2</c:v>
                </c:pt>
                <c:pt idx="531">
                  <c:v>4.9399999999999999E-2</c:v>
                </c:pt>
                <c:pt idx="532">
                  <c:v>5.0099999999999999E-2</c:v>
                </c:pt>
                <c:pt idx="533">
                  <c:v>4.9399999999999999E-2</c:v>
                </c:pt>
                <c:pt idx="534">
                  <c:v>5.1299999999999998E-2</c:v>
                </c:pt>
                <c:pt idx="535">
                  <c:v>5.16E-2</c:v>
                </c:pt>
                <c:pt idx="536">
                  <c:v>5.1700000000000003E-2</c:v>
                </c:pt>
                <c:pt idx="537">
                  <c:v>5.16E-2</c:v>
                </c:pt>
                <c:pt idx="538">
                  <c:v>5.1499999999999997E-2</c:v>
                </c:pt>
                <c:pt idx="539">
                  <c:v>5.1900000000000002E-2</c:v>
                </c:pt>
                <c:pt idx="540">
                  <c:v>5.1700000000000003E-2</c:v>
                </c:pt>
                <c:pt idx="541">
                  <c:v>5.1499999999999997E-2</c:v>
                </c:pt>
                <c:pt idx="542">
                  <c:v>5.2699999999999997E-2</c:v>
                </c:pt>
                <c:pt idx="543">
                  <c:v>5.1299999999999998E-2</c:v>
                </c:pt>
                <c:pt idx="544">
                  <c:v>5.1799999999999999E-2</c:v>
                </c:pt>
                <c:pt idx="545">
                  <c:v>5.2400000000000002E-2</c:v>
                </c:pt>
                <c:pt idx="546">
                  <c:v>5.2400000000000002E-2</c:v>
                </c:pt>
                <c:pt idx="547">
                  <c:v>5.3100000000000001E-2</c:v>
                </c:pt>
                <c:pt idx="548">
                  <c:v>5.2999999999999999E-2</c:v>
                </c:pt>
                <c:pt idx="549">
                  <c:v>5.3600000000000002E-2</c:v>
                </c:pt>
                <c:pt idx="550">
                  <c:v>5.3800000000000001E-2</c:v>
                </c:pt>
                <c:pt idx="551">
                  <c:v>5.4600000000000003E-2</c:v>
                </c:pt>
                <c:pt idx="552">
                  <c:v>5.45E-2</c:v>
                </c:pt>
                <c:pt idx="553">
                  <c:v>5.4300000000000001E-2</c:v>
                </c:pt>
                <c:pt idx="554">
                  <c:v>5.4300000000000001E-2</c:v>
                </c:pt>
                <c:pt idx="555">
                  <c:v>5.4300000000000001E-2</c:v>
                </c:pt>
                <c:pt idx="556">
                  <c:v>5.4899999999999997E-2</c:v>
                </c:pt>
                <c:pt idx="557">
                  <c:v>6.1699999999999998E-2</c:v>
                </c:pt>
                <c:pt idx="558">
                  <c:v>6.1899999999999997E-2</c:v>
                </c:pt>
                <c:pt idx="559">
                  <c:v>6.1800000000000001E-2</c:v>
                </c:pt>
                <c:pt idx="560">
                  <c:v>6.13E-2</c:v>
                </c:pt>
                <c:pt idx="561">
                  <c:v>6.1899999999999997E-2</c:v>
                </c:pt>
                <c:pt idx="562">
                  <c:v>6.25E-2</c:v>
                </c:pt>
                <c:pt idx="563">
                  <c:v>6.25E-2</c:v>
                </c:pt>
                <c:pt idx="564">
                  <c:v>6.25E-2</c:v>
                </c:pt>
                <c:pt idx="565">
                  <c:v>6.3E-2</c:v>
                </c:pt>
                <c:pt idx="566">
                  <c:v>6.3E-2</c:v>
                </c:pt>
                <c:pt idx="567">
                  <c:v>6.3500000000000001E-2</c:v>
                </c:pt>
                <c:pt idx="568">
                  <c:v>6.2600000000000003E-2</c:v>
                </c:pt>
                <c:pt idx="569">
                  <c:v>6.2199999999999998E-2</c:v>
                </c:pt>
                <c:pt idx="570">
                  <c:v>6.2399999999999997E-2</c:v>
                </c:pt>
                <c:pt idx="571">
                  <c:v>6.25E-2</c:v>
                </c:pt>
                <c:pt idx="572">
                  <c:v>6.3100000000000003E-2</c:v>
                </c:pt>
                <c:pt idx="573">
                  <c:v>6.2899999999999998E-2</c:v>
                </c:pt>
                <c:pt idx="574">
                  <c:v>6.2600000000000003E-2</c:v>
                </c:pt>
                <c:pt idx="575">
                  <c:v>6.2600000000000003E-2</c:v>
                </c:pt>
                <c:pt idx="576">
                  <c:v>6.2300000000000001E-2</c:v>
                </c:pt>
                <c:pt idx="577">
                  <c:v>6.4899999999999999E-2</c:v>
                </c:pt>
                <c:pt idx="578">
                  <c:v>6.5600000000000006E-2</c:v>
                </c:pt>
                <c:pt idx="579">
                  <c:v>6.5500000000000003E-2</c:v>
                </c:pt>
                <c:pt idx="580">
                  <c:v>6.2399999999999997E-2</c:v>
                </c:pt>
                <c:pt idx="581">
                  <c:v>6.0900000000000003E-2</c:v>
                </c:pt>
                <c:pt idx="582">
                  <c:v>6.0699999999999997E-2</c:v>
                </c:pt>
                <c:pt idx="583">
                  <c:v>6.0999999999999999E-2</c:v>
                </c:pt>
                <c:pt idx="584">
                  <c:v>5.9799999999999999E-2</c:v>
                </c:pt>
                <c:pt idx="585">
                  <c:v>6.0900000000000003E-2</c:v>
                </c:pt>
                <c:pt idx="586">
                  <c:v>6.0900000000000003E-2</c:v>
                </c:pt>
                <c:pt idx="587">
                  <c:v>6.0600000000000001E-2</c:v>
                </c:pt>
                <c:pt idx="588">
                  <c:v>6.0199999999999997E-2</c:v>
                </c:pt>
                <c:pt idx="589">
                  <c:v>6.2300000000000001E-2</c:v>
                </c:pt>
                <c:pt idx="590">
                  <c:v>6.6699999999999995E-2</c:v>
                </c:pt>
                <c:pt idx="591">
                  <c:v>6.6699999999999995E-2</c:v>
                </c:pt>
                <c:pt idx="592">
                  <c:v>6.6100000000000006E-2</c:v>
                </c:pt>
                <c:pt idx="593">
                  <c:v>6.6100000000000006E-2</c:v>
                </c:pt>
                <c:pt idx="594">
                  <c:v>6.4699999999999994E-2</c:v>
                </c:pt>
                <c:pt idx="595">
                  <c:v>6.4899999999999999E-2</c:v>
                </c:pt>
                <c:pt idx="596">
                  <c:v>6.4799999999999996E-2</c:v>
                </c:pt>
                <c:pt idx="597">
                  <c:v>6.5199999999999994E-2</c:v>
                </c:pt>
                <c:pt idx="598">
                  <c:v>6.5299999999999997E-2</c:v>
                </c:pt>
                <c:pt idx="599">
                  <c:v>6.54E-2</c:v>
                </c:pt>
                <c:pt idx="600">
                  <c:v>6.5799999999999997E-2</c:v>
                </c:pt>
                <c:pt idx="601">
                  <c:v>6.5600000000000006E-2</c:v>
                </c:pt>
                <c:pt idx="602">
                  <c:v>6.4399999999999999E-2</c:v>
                </c:pt>
                <c:pt idx="603">
                  <c:v>6.3500000000000001E-2</c:v>
                </c:pt>
                <c:pt idx="604">
                  <c:v>6.2799999999999995E-2</c:v>
                </c:pt>
                <c:pt idx="605">
                  <c:v>6.3200000000000006E-2</c:v>
                </c:pt>
                <c:pt idx="606">
                  <c:v>6.3200000000000006E-2</c:v>
                </c:pt>
                <c:pt idx="607">
                  <c:v>6.25E-2</c:v>
                </c:pt>
                <c:pt idx="608">
                  <c:v>6.3100000000000003E-2</c:v>
                </c:pt>
                <c:pt idx="609">
                  <c:v>6.3600000000000004E-2</c:v>
                </c:pt>
                <c:pt idx="610">
                  <c:v>6.3500000000000001E-2</c:v>
                </c:pt>
                <c:pt idx="611">
                  <c:v>6.3E-2</c:v>
                </c:pt>
                <c:pt idx="612">
                  <c:v>6.3100000000000003E-2</c:v>
                </c:pt>
                <c:pt idx="613">
                  <c:v>6.3600000000000004E-2</c:v>
                </c:pt>
                <c:pt idx="614">
                  <c:v>6.4100000000000004E-2</c:v>
                </c:pt>
                <c:pt idx="615">
                  <c:v>6.4100000000000004E-2</c:v>
                </c:pt>
                <c:pt idx="616">
                  <c:v>6.3799999999999996E-2</c:v>
                </c:pt>
                <c:pt idx="617">
                  <c:v>5.7200000000000001E-2</c:v>
                </c:pt>
                <c:pt idx="618">
                  <c:v>5.7000000000000002E-2</c:v>
                </c:pt>
                <c:pt idx="619">
                  <c:v>5.6899999999999999E-2</c:v>
                </c:pt>
                <c:pt idx="620">
                  <c:v>5.7000000000000002E-2</c:v>
                </c:pt>
                <c:pt idx="621">
                  <c:v>5.6300000000000003E-2</c:v>
                </c:pt>
                <c:pt idx="622">
                  <c:v>5.62E-2</c:v>
                </c:pt>
                <c:pt idx="623">
                  <c:v>5.6399999999999999E-2</c:v>
                </c:pt>
                <c:pt idx="624">
                  <c:v>5.6300000000000003E-2</c:v>
                </c:pt>
                <c:pt idx="625">
                  <c:v>5.5800000000000002E-2</c:v>
                </c:pt>
                <c:pt idx="626">
                  <c:v>5.5899999999999998E-2</c:v>
                </c:pt>
                <c:pt idx="627">
                  <c:v>5.5800000000000002E-2</c:v>
                </c:pt>
                <c:pt idx="628">
                  <c:v>5.7000000000000002E-2</c:v>
                </c:pt>
                <c:pt idx="629">
                  <c:v>5.8700000000000002E-2</c:v>
                </c:pt>
                <c:pt idx="630">
                  <c:v>5.8700000000000002E-2</c:v>
                </c:pt>
                <c:pt idx="631">
                  <c:v>5.91E-2</c:v>
                </c:pt>
                <c:pt idx="632">
                  <c:v>5.7299999999999997E-2</c:v>
                </c:pt>
                <c:pt idx="633">
                  <c:v>5.7299999999999997E-2</c:v>
                </c:pt>
                <c:pt idx="634">
                  <c:v>5.74E-2</c:v>
                </c:pt>
                <c:pt idx="635">
                  <c:v>5.74E-2</c:v>
                </c:pt>
                <c:pt idx="636">
                  <c:v>5.7500000000000002E-2</c:v>
                </c:pt>
                <c:pt idx="637">
                  <c:v>5.5100000000000003E-2</c:v>
                </c:pt>
                <c:pt idx="638">
                  <c:v>5.4300000000000001E-2</c:v>
                </c:pt>
                <c:pt idx="639">
                  <c:v>5.4899999999999997E-2</c:v>
                </c:pt>
                <c:pt idx="640">
                  <c:v>5.5E-2</c:v>
                </c:pt>
                <c:pt idx="641">
                  <c:v>5.5E-2</c:v>
                </c:pt>
                <c:pt idx="642">
                  <c:v>5.5100000000000003E-2</c:v>
                </c:pt>
                <c:pt idx="643">
                  <c:v>5.45E-2</c:v>
                </c:pt>
                <c:pt idx="644">
                  <c:v>5.45E-2</c:v>
                </c:pt>
                <c:pt idx="645">
                  <c:v>5.2999999999999999E-2</c:v>
                </c:pt>
                <c:pt idx="646">
                  <c:v>5.2900000000000003E-2</c:v>
                </c:pt>
                <c:pt idx="647">
                  <c:v>5.2400000000000002E-2</c:v>
                </c:pt>
                <c:pt idx="648">
                  <c:v>5.2499999999999998E-2</c:v>
                </c:pt>
                <c:pt idx="649">
                  <c:v>0.05</c:v>
                </c:pt>
                <c:pt idx="650">
                  <c:v>4.3499999999999997E-2</c:v>
                </c:pt>
                <c:pt idx="651">
                  <c:v>4.36E-2</c:v>
                </c:pt>
                <c:pt idx="652">
                  <c:v>4.3499999999999997E-2</c:v>
                </c:pt>
                <c:pt idx="653">
                  <c:v>4.3400000000000001E-2</c:v>
                </c:pt>
                <c:pt idx="654">
                  <c:v>4.3200000000000002E-2</c:v>
                </c:pt>
                <c:pt idx="655">
                  <c:v>4.2700000000000002E-2</c:v>
                </c:pt>
                <c:pt idx="656">
                  <c:v>4.2900000000000001E-2</c:v>
                </c:pt>
                <c:pt idx="657">
                  <c:v>4.24E-2</c:v>
                </c:pt>
                <c:pt idx="658">
                  <c:v>4.2099999999999999E-2</c:v>
                </c:pt>
                <c:pt idx="659">
                  <c:v>4.1799999999999997E-2</c:v>
                </c:pt>
                <c:pt idx="660">
                  <c:v>4.1000000000000002E-2</c:v>
                </c:pt>
                <c:pt idx="661">
                  <c:v>4.1500000000000002E-2</c:v>
                </c:pt>
                <c:pt idx="662">
                  <c:v>4.1500000000000002E-2</c:v>
                </c:pt>
                <c:pt idx="663">
                  <c:v>4.1599999999999998E-2</c:v>
                </c:pt>
                <c:pt idx="664">
                  <c:v>4.19E-2</c:v>
                </c:pt>
                <c:pt idx="665">
                  <c:v>4.1000000000000002E-2</c:v>
                </c:pt>
                <c:pt idx="666">
                  <c:v>4.0899999999999999E-2</c:v>
                </c:pt>
                <c:pt idx="667">
                  <c:v>4.0500000000000001E-2</c:v>
                </c:pt>
                <c:pt idx="668">
                  <c:v>4.2200000000000001E-2</c:v>
                </c:pt>
                <c:pt idx="669">
                  <c:v>4.1300000000000003E-2</c:v>
                </c:pt>
                <c:pt idx="670">
                  <c:v>4.1599999999999998E-2</c:v>
                </c:pt>
                <c:pt idx="671">
                  <c:v>4.48E-2</c:v>
                </c:pt>
                <c:pt idx="672">
                  <c:v>4.4400000000000002E-2</c:v>
                </c:pt>
                <c:pt idx="673">
                  <c:v>4.36E-2</c:v>
                </c:pt>
                <c:pt idx="674">
                  <c:v>4.3099999999999999E-2</c:v>
                </c:pt>
                <c:pt idx="675">
                  <c:v>4.3099999999999999E-2</c:v>
                </c:pt>
                <c:pt idx="676">
                  <c:v>4.36E-2</c:v>
                </c:pt>
                <c:pt idx="677">
                  <c:v>4.3499999999999997E-2</c:v>
                </c:pt>
                <c:pt idx="678">
                  <c:v>4.36E-2</c:v>
                </c:pt>
                <c:pt idx="679">
                  <c:v>4.36E-2</c:v>
                </c:pt>
                <c:pt idx="680">
                  <c:v>4.4600000000000001E-2</c:v>
                </c:pt>
                <c:pt idx="681">
                  <c:v>4.4400000000000002E-2</c:v>
                </c:pt>
                <c:pt idx="682">
                  <c:v>4.6100000000000002E-2</c:v>
                </c:pt>
                <c:pt idx="683">
                  <c:v>4.5999999999999999E-2</c:v>
                </c:pt>
                <c:pt idx="684">
                  <c:v>4.5999999999999999E-2</c:v>
                </c:pt>
                <c:pt idx="685">
                  <c:v>5.1799999999999999E-2</c:v>
                </c:pt>
                <c:pt idx="686">
                  <c:v>5.2600000000000001E-2</c:v>
                </c:pt>
                <c:pt idx="687">
                  <c:v>5.21E-2</c:v>
                </c:pt>
                <c:pt idx="688">
                  <c:v>5.0599999999999999E-2</c:v>
                </c:pt>
                <c:pt idx="689">
                  <c:v>4.8800000000000003E-2</c:v>
                </c:pt>
                <c:pt idx="690">
                  <c:v>4.8800000000000003E-2</c:v>
                </c:pt>
                <c:pt idx="691">
                  <c:v>4.7800000000000002E-2</c:v>
                </c:pt>
                <c:pt idx="692">
                  <c:v>4.7800000000000002E-2</c:v>
                </c:pt>
                <c:pt idx="693">
                  <c:v>4.8000000000000001E-2</c:v>
                </c:pt>
                <c:pt idx="694">
                  <c:v>4.8300000000000003E-2</c:v>
                </c:pt>
                <c:pt idx="695">
                  <c:v>4.9000000000000002E-2</c:v>
                </c:pt>
                <c:pt idx="696">
                  <c:v>4.8800000000000003E-2</c:v>
                </c:pt>
                <c:pt idx="697">
                  <c:v>4.8300000000000003E-2</c:v>
                </c:pt>
                <c:pt idx="698">
                  <c:v>4.8399999999999999E-2</c:v>
                </c:pt>
                <c:pt idx="699">
                  <c:v>4.7800000000000002E-2</c:v>
                </c:pt>
                <c:pt idx="700">
                  <c:v>4.8099999999999997E-2</c:v>
                </c:pt>
                <c:pt idx="701">
                  <c:v>4.87E-2</c:v>
                </c:pt>
                <c:pt idx="702">
                  <c:v>4.87E-2</c:v>
                </c:pt>
                <c:pt idx="703">
                  <c:v>4.9099999999999998E-2</c:v>
                </c:pt>
                <c:pt idx="704">
                  <c:v>4.9099999999999998E-2</c:v>
                </c:pt>
                <c:pt idx="705">
                  <c:v>4.9500000000000002E-2</c:v>
                </c:pt>
                <c:pt idx="706">
                  <c:v>4.9500000000000002E-2</c:v>
                </c:pt>
                <c:pt idx="707">
                  <c:v>4.9700000000000001E-2</c:v>
                </c:pt>
                <c:pt idx="708">
                  <c:v>5.0599999999999999E-2</c:v>
                </c:pt>
                <c:pt idx="709">
                  <c:v>5.0700000000000002E-2</c:v>
                </c:pt>
                <c:pt idx="710">
                  <c:v>5.0799999999999998E-2</c:v>
                </c:pt>
                <c:pt idx="711">
                  <c:v>5.11E-2</c:v>
                </c:pt>
                <c:pt idx="712">
                  <c:v>5.2400000000000002E-2</c:v>
                </c:pt>
                <c:pt idx="713">
                  <c:v>5.2900000000000003E-2</c:v>
                </c:pt>
                <c:pt idx="714">
                  <c:v>5.2699999999999997E-2</c:v>
                </c:pt>
                <c:pt idx="715">
                  <c:v>5.2900000000000003E-2</c:v>
                </c:pt>
                <c:pt idx="716">
                  <c:v>5.2699999999999997E-2</c:v>
                </c:pt>
                <c:pt idx="717">
                  <c:v>5.28E-2</c:v>
                </c:pt>
                <c:pt idx="718">
                  <c:v>5.33E-2</c:v>
                </c:pt>
                <c:pt idx="719">
                  <c:v>5.3499999999999999E-2</c:v>
                </c:pt>
                <c:pt idx="720">
                  <c:v>5.3400000000000003E-2</c:v>
                </c:pt>
                <c:pt idx="721">
                  <c:v>5.3199999999999997E-2</c:v>
                </c:pt>
                <c:pt idx="722">
                  <c:v>5.3199999999999997E-2</c:v>
                </c:pt>
                <c:pt idx="723">
                  <c:v>5.3600000000000002E-2</c:v>
                </c:pt>
                <c:pt idx="724">
                  <c:v>5.3600000000000002E-2</c:v>
                </c:pt>
                <c:pt idx="725">
                  <c:v>5.3900000000000003E-2</c:v>
                </c:pt>
                <c:pt idx="726">
                  <c:v>5.4100000000000002E-2</c:v>
                </c:pt>
                <c:pt idx="727">
                  <c:v>5.4199999999999998E-2</c:v>
                </c:pt>
                <c:pt idx="728">
                  <c:v>5.1900000000000002E-2</c:v>
                </c:pt>
                <c:pt idx="729">
                  <c:v>5.16E-2</c:v>
                </c:pt>
                <c:pt idx="730">
                  <c:v>5.11E-2</c:v>
                </c:pt>
                <c:pt idx="731">
                  <c:v>4.9299999999999997E-2</c:v>
                </c:pt>
                <c:pt idx="732">
                  <c:v>5.0500000000000003E-2</c:v>
                </c:pt>
                <c:pt idx="733">
                  <c:v>5.0200000000000002E-2</c:v>
                </c:pt>
                <c:pt idx="734">
                  <c:v>5.0099999999999999E-2</c:v>
                </c:pt>
                <c:pt idx="735">
                  <c:v>5.0099999999999999E-2</c:v>
                </c:pt>
                <c:pt idx="736">
                  <c:v>4.9099999999999998E-2</c:v>
                </c:pt>
                <c:pt idx="737">
                  <c:v>5.0900000000000001E-2</c:v>
                </c:pt>
                <c:pt idx="738">
                  <c:v>5.0799999999999998E-2</c:v>
                </c:pt>
                <c:pt idx="739">
                  <c:v>5.1799999999999999E-2</c:v>
                </c:pt>
                <c:pt idx="740">
                  <c:v>5.0599999999999999E-2</c:v>
                </c:pt>
                <c:pt idx="741">
                  <c:v>5.0799999999999998E-2</c:v>
                </c:pt>
                <c:pt idx="742">
                  <c:v>0.05</c:v>
                </c:pt>
                <c:pt idx="743">
                  <c:v>4.9799999999999997E-2</c:v>
                </c:pt>
                <c:pt idx="744">
                  <c:v>5.0299999999999997E-2</c:v>
                </c:pt>
                <c:pt idx="745">
                  <c:v>4.4999999999999998E-2</c:v>
                </c:pt>
                <c:pt idx="746">
                  <c:v>4.48E-2</c:v>
                </c:pt>
                <c:pt idx="747">
                  <c:v>4.5199999999999997E-2</c:v>
                </c:pt>
                <c:pt idx="748">
                  <c:v>4.5199999999999997E-2</c:v>
                </c:pt>
                <c:pt idx="749">
                  <c:v>4.6100000000000002E-2</c:v>
                </c:pt>
                <c:pt idx="750">
                  <c:v>4.5999999999999999E-2</c:v>
                </c:pt>
                <c:pt idx="751">
                  <c:v>4.6899999999999997E-2</c:v>
                </c:pt>
                <c:pt idx="752">
                  <c:v>4.6899999999999997E-2</c:v>
                </c:pt>
                <c:pt idx="753">
                  <c:v>4.6800000000000001E-2</c:v>
                </c:pt>
                <c:pt idx="754">
                  <c:v>4.7E-2</c:v>
                </c:pt>
                <c:pt idx="755">
                  <c:v>4.6199999999999998E-2</c:v>
                </c:pt>
                <c:pt idx="756">
                  <c:v>4.6199999999999998E-2</c:v>
                </c:pt>
                <c:pt idx="757">
                  <c:v>4.6100000000000002E-2</c:v>
                </c:pt>
                <c:pt idx="758">
                  <c:v>4.6199999999999998E-2</c:v>
                </c:pt>
                <c:pt idx="759">
                  <c:v>4.7199999999999999E-2</c:v>
                </c:pt>
                <c:pt idx="760">
                  <c:v>4.6800000000000001E-2</c:v>
                </c:pt>
                <c:pt idx="761">
                  <c:v>4.6399999999999997E-2</c:v>
                </c:pt>
                <c:pt idx="762">
                  <c:v>4.6199999999999998E-2</c:v>
                </c:pt>
                <c:pt idx="763">
                  <c:v>4.6199999999999998E-2</c:v>
                </c:pt>
                <c:pt idx="764">
                  <c:v>4.6300000000000001E-2</c:v>
                </c:pt>
                <c:pt idx="765">
                  <c:v>4.5999999999999999E-2</c:v>
                </c:pt>
                <c:pt idx="766">
                  <c:v>4.6100000000000002E-2</c:v>
                </c:pt>
                <c:pt idx="767">
                  <c:v>4.5900000000000003E-2</c:v>
                </c:pt>
                <c:pt idx="768">
                  <c:v>4.53E-2</c:v>
                </c:pt>
                <c:pt idx="769">
                  <c:v>4.5600000000000002E-2</c:v>
                </c:pt>
                <c:pt idx="770">
                  <c:v>4.6600000000000003E-2</c:v>
                </c:pt>
                <c:pt idx="771">
                  <c:v>4.6300000000000001E-2</c:v>
                </c:pt>
                <c:pt idx="772">
                  <c:v>4.4699999999999997E-2</c:v>
                </c:pt>
                <c:pt idx="773">
                  <c:v>4.4699999999999997E-2</c:v>
                </c:pt>
                <c:pt idx="774">
                  <c:v>4.48E-2</c:v>
                </c:pt>
                <c:pt idx="775">
                  <c:v>4.7199999999999999E-2</c:v>
                </c:pt>
                <c:pt idx="776">
                  <c:v>4.9000000000000002E-2</c:v>
                </c:pt>
                <c:pt idx="777">
                  <c:v>4.9700000000000001E-2</c:v>
                </c:pt>
                <c:pt idx="778">
                  <c:v>5.1999999999999998E-2</c:v>
                </c:pt>
                <c:pt idx="779">
                  <c:v>5.2200000000000003E-2</c:v>
                </c:pt>
                <c:pt idx="780">
                  <c:v>5.3600000000000002E-2</c:v>
                </c:pt>
                <c:pt idx="781">
                  <c:v>5.3800000000000001E-2</c:v>
                </c:pt>
                <c:pt idx="782">
                  <c:v>5.3800000000000001E-2</c:v>
                </c:pt>
                <c:pt idx="783">
                  <c:v>5.3199999999999997E-2</c:v>
                </c:pt>
                <c:pt idx="784">
                  <c:v>5.2900000000000003E-2</c:v>
                </c:pt>
                <c:pt idx="785">
                  <c:v>5.2400000000000002E-2</c:v>
                </c:pt>
                <c:pt idx="786">
                  <c:v>5.2900000000000003E-2</c:v>
                </c:pt>
                <c:pt idx="787">
                  <c:v>5.3499999999999999E-2</c:v>
                </c:pt>
                <c:pt idx="788">
                  <c:v>5.3400000000000003E-2</c:v>
                </c:pt>
                <c:pt idx="789">
                  <c:v>5.3199999999999997E-2</c:v>
                </c:pt>
                <c:pt idx="790">
                  <c:v>5.33E-2</c:v>
                </c:pt>
                <c:pt idx="791">
                  <c:v>5.4699999999999999E-2</c:v>
                </c:pt>
                <c:pt idx="792">
                  <c:v>5.4399999999999997E-2</c:v>
                </c:pt>
                <c:pt idx="793">
                  <c:v>5.5300000000000002E-2</c:v>
                </c:pt>
                <c:pt idx="794">
                  <c:v>5.6099999999999997E-2</c:v>
                </c:pt>
                <c:pt idx="795">
                  <c:v>5.6899999999999999E-2</c:v>
                </c:pt>
                <c:pt idx="796">
                  <c:v>5.7099999999999998E-2</c:v>
                </c:pt>
                <c:pt idx="797">
                  <c:v>5.6500000000000002E-2</c:v>
                </c:pt>
                <c:pt idx="798">
                  <c:v>5.6599999999999998E-2</c:v>
                </c:pt>
                <c:pt idx="799">
                  <c:v>5.79E-2</c:v>
                </c:pt>
                <c:pt idx="800">
                  <c:v>5.91E-2</c:v>
                </c:pt>
                <c:pt idx="801">
                  <c:v>6.1100000000000002E-2</c:v>
                </c:pt>
                <c:pt idx="802">
                  <c:v>6.4199999999999993E-2</c:v>
                </c:pt>
                <c:pt idx="803">
                  <c:v>7.1199999999999999E-2</c:v>
                </c:pt>
                <c:pt idx="804">
                  <c:v>7.0999999999999994E-2</c:v>
                </c:pt>
                <c:pt idx="805">
                  <c:v>7.2099999999999997E-2</c:v>
                </c:pt>
                <c:pt idx="806">
                  <c:v>7.1499999999999994E-2</c:v>
                </c:pt>
                <c:pt idx="807">
                  <c:v>7.1599999999999997E-2</c:v>
                </c:pt>
                <c:pt idx="808">
                  <c:v>7.1599999999999997E-2</c:v>
                </c:pt>
                <c:pt idx="809">
                  <c:v>7.0999999999999994E-2</c:v>
                </c:pt>
                <c:pt idx="810">
                  <c:v>7.1199999999999999E-2</c:v>
                </c:pt>
                <c:pt idx="811">
                  <c:v>7.0999999999999994E-2</c:v>
                </c:pt>
                <c:pt idx="812">
                  <c:v>7.1099999999999997E-2</c:v>
                </c:pt>
                <c:pt idx="813">
                  <c:v>7.1400000000000005E-2</c:v>
                </c:pt>
                <c:pt idx="814">
                  <c:v>7.0900000000000005E-2</c:v>
                </c:pt>
                <c:pt idx="815">
                  <c:v>7.1900000000000006E-2</c:v>
                </c:pt>
                <c:pt idx="816">
                  <c:v>7.2300000000000003E-2</c:v>
                </c:pt>
                <c:pt idx="817">
                  <c:v>7.2900000000000006E-2</c:v>
                </c:pt>
                <c:pt idx="818">
                  <c:v>7.3499999999999996E-2</c:v>
                </c:pt>
                <c:pt idx="819">
                  <c:v>7.3700000000000002E-2</c:v>
                </c:pt>
                <c:pt idx="820">
                  <c:v>7.3899999999999993E-2</c:v>
                </c:pt>
                <c:pt idx="821">
                  <c:v>7.46E-2</c:v>
                </c:pt>
                <c:pt idx="822">
                  <c:v>7.4800000000000005E-2</c:v>
                </c:pt>
                <c:pt idx="823">
                  <c:v>7.4999999999999997E-2</c:v>
                </c:pt>
                <c:pt idx="824">
                  <c:v>7.4899999999999994E-2</c:v>
                </c:pt>
                <c:pt idx="825">
                  <c:v>7.4999999999999997E-2</c:v>
                </c:pt>
                <c:pt idx="826">
                  <c:v>7.4999999999999997E-2</c:v>
                </c:pt>
                <c:pt idx="827">
                  <c:v>7.51E-2</c:v>
                </c:pt>
                <c:pt idx="828">
                  <c:v>7.5300000000000006E-2</c:v>
                </c:pt>
                <c:pt idx="829">
                  <c:v>7.5499999999999998E-2</c:v>
                </c:pt>
                <c:pt idx="830">
                  <c:v>7.5200000000000003E-2</c:v>
                </c:pt>
                <c:pt idx="831">
                  <c:v>7.7499999999999999E-2</c:v>
                </c:pt>
                <c:pt idx="832">
                  <c:v>7.9000000000000001E-2</c:v>
                </c:pt>
                <c:pt idx="833">
                  <c:v>8.1500000000000003E-2</c:v>
                </c:pt>
                <c:pt idx="834">
                  <c:v>8.2799999999999999E-2</c:v>
                </c:pt>
                <c:pt idx="835">
                  <c:v>8.43E-2</c:v>
                </c:pt>
                <c:pt idx="836">
                  <c:v>8.48E-2</c:v>
                </c:pt>
                <c:pt idx="837">
                  <c:v>8.43E-2</c:v>
                </c:pt>
                <c:pt idx="838">
                  <c:v>8.3799999999999999E-2</c:v>
                </c:pt>
                <c:pt idx="839">
                  <c:v>8.3500000000000005E-2</c:v>
                </c:pt>
                <c:pt idx="840">
                  <c:v>8.4000000000000005E-2</c:v>
                </c:pt>
                <c:pt idx="841">
                  <c:v>8.3900000000000002E-2</c:v>
                </c:pt>
                <c:pt idx="842">
                  <c:v>8.4199999999999997E-2</c:v>
                </c:pt>
                <c:pt idx="843">
                  <c:v>8.4099999999999994E-2</c:v>
                </c:pt>
                <c:pt idx="844">
                  <c:v>8.43E-2</c:v>
                </c:pt>
                <c:pt idx="845">
                  <c:v>8.43E-2</c:v>
                </c:pt>
                <c:pt idx="846">
                  <c:v>8.4199999999999997E-2</c:v>
                </c:pt>
                <c:pt idx="847">
                  <c:v>8.3799999999999999E-2</c:v>
                </c:pt>
                <c:pt idx="848">
                  <c:v>8.3699999999999997E-2</c:v>
                </c:pt>
                <c:pt idx="849">
                  <c:v>8.3799999999999999E-2</c:v>
                </c:pt>
                <c:pt idx="850">
                  <c:v>8.3599999999999994E-2</c:v>
                </c:pt>
                <c:pt idx="851">
                  <c:v>8.2600000000000007E-2</c:v>
                </c:pt>
                <c:pt idx="852">
                  <c:v>8.2000000000000003E-2</c:v>
                </c:pt>
                <c:pt idx="853">
                  <c:v>8.1199999999999994E-2</c:v>
                </c:pt>
                <c:pt idx="854">
                  <c:v>8.0399999999999999E-2</c:v>
                </c:pt>
                <c:pt idx="855">
                  <c:v>8.0799999999999997E-2</c:v>
                </c:pt>
                <c:pt idx="856">
                  <c:v>8.1199999999999994E-2</c:v>
                </c:pt>
                <c:pt idx="857">
                  <c:v>8.0699999999999994E-2</c:v>
                </c:pt>
                <c:pt idx="858">
                  <c:v>8.0799999999999997E-2</c:v>
                </c:pt>
                <c:pt idx="859">
                  <c:v>7.9000000000000001E-2</c:v>
                </c:pt>
                <c:pt idx="860">
                  <c:v>7.8E-2</c:v>
                </c:pt>
                <c:pt idx="861">
                  <c:v>7.5899999999999995E-2</c:v>
                </c:pt>
                <c:pt idx="862">
                  <c:v>7.4300000000000005E-2</c:v>
                </c:pt>
                <c:pt idx="863">
                  <c:v>6.8599999999999994E-2</c:v>
                </c:pt>
                <c:pt idx="864">
                  <c:v>6.8400000000000002E-2</c:v>
                </c:pt>
                <c:pt idx="865">
                  <c:v>6.7599999999999993E-2</c:v>
                </c:pt>
                <c:pt idx="866">
                  <c:v>6.7699999999999996E-2</c:v>
                </c:pt>
                <c:pt idx="867">
                  <c:v>6.7299999999999999E-2</c:v>
                </c:pt>
                <c:pt idx="868">
                  <c:v>6.7400000000000002E-2</c:v>
                </c:pt>
                <c:pt idx="869">
                  <c:v>6.7299999999999999E-2</c:v>
                </c:pt>
                <c:pt idx="870">
                  <c:v>6.6799999999999998E-2</c:v>
                </c:pt>
                <c:pt idx="871">
                  <c:v>6.6900000000000001E-2</c:v>
                </c:pt>
                <c:pt idx="872">
                  <c:v>6.7599999999999993E-2</c:v>
                </c:pt>
                <c:pt idx="873">
                  <c:v>6.7199999999999996E-2</c:v>
                </c:pt>
                <c:pt idx="874">
                  <c:v>6.7199999999999996E-2</c:v>
                </c:pt>
                <c:pt idx="875">
                  <c:v>6.6400000000000001E-2</c:v>
                </c:pt>
                <c:pt idx="876">
                  <c:v>6.6100000000000006E-2</c:v>
                </c:pt>
                <c:pt idx="877">
                  <c:v>6.54E-2</c:v>
                </c:pt>
                <c:pt idx="878">
                  <c:v>6.4699999999999994E-2</c:v>
                </c:pt>
                <c:pt idx="879">
                  <c:v>6.3500000000000001E-2</c:v>
                </c:pt>
                <c:pt idx="880">
                  <c:v>6.3899999999999998E-2</c:v>
                </c:pt>
                <c:pt idx="881">
                  <c:v>6.3200000000000006E-2</c:v>
                </c:pt>
                <c:pt idx="882">
                  <c:v>6.2899999999999998E-2</c:v>
                </c:pt>
                <c:pt idx="883">
                  <c:v>6.2399999999999997E-2</c:v>
                </c:pt>
                <c:pt idx="884">
                  <c:v>6.2700000000000006E-2</c:v>
                </c:pt>
                <c:pt idx="885">
                  <c:v>6.25E-2</c:v>
                </c:pt>
                <c:pt idx="886">
                  <c:v>6.2399999999999997E-2</c:v>
                </c:pt>
                <c:pt idx="887">
                  <c:v>6.2300000000000001E-2</c:v>
                </c:pt>
                <c:pt idx="888">
                  <c:v>6.1899999999999997E-2</c:v>
                </c:pt>
                <c:pt idx="889">
                  <c:v>6.1100000000000002E-2</c:v>
                </c:pt>
                <c:pt idx="890">
                  <c:v>6.1199999999999997E-2</c:v>
                </c:pt>
                <c:pt idx="891">
                  <c:v>5.7799999999999997E-2</c:v>
                </c:pt>
                <c:pt idx="892">
                  <c:v>5.57E-2</c:v>
                </c:pt>
                <c:pt idx="893">
                  <c:v>5.1900000000000002E-2</c:v>
                </c:pt>
                <c:pt idx="894">
                  <c:v>4.9799999999999997E-2</c:v>
                </c:pt>
                <c:pt idx="895">
                  <c:v>4.4699999999999997E-2</c:v>
                </c:pt>
                <c:pt idx="896">
                  <c:v>4.2299999999999997E-2</c:v>
                </c:pt>
                <c:pt idx="897">
                  <c:v>4.2099999999999999E-2</c:v>
                </c:pt>
                <c:pt idx="898">
                  <c:v>3.9899999999999998E-2</c:v>
                </c:pt>
                <c:pt idx="899">
                  <c:v>0.04</c:v>
                </c:pt>
                <c:pt idx="900">
                  <c:v>3.6999999999999998E-2</c:v>
                </c:pt>
                <c:pt idx="901">
                  <c:v>3.6799999999999999E-2</c:v>
                </c:pt>
                <c:pt idx="902">
                  <c:v>3.6400000000000002E-2</c:v>
                </c:pt>
                <c:pt idx="903">
                  <c:v>3.6299999999999999E-2</c:v>
                </c:pt>
                <c:pt idx="904">
                  <c:v>3.6799999999999999E-2</c:v>
                </c:pt>
                <c:pt idx="905">
                  <c:v>3.6900000000000002E-2</c:v>
                </c:pt>
                <c:pt idx="906">
                  <c:v>3.6700000000000003E-2</c:v>
                </c:pt>
                <c:pt idx="907">
                  <c:v>3.6799999999999999E-2</c:v>
                </c:pt>
                <c:pt idx="908">
                  <c:v>3.6799999999999999E-2</c:v>
                </c:pt>
                <c:pt idx="909">
                  <c:v>3.6799999999999999E-2</c:v>
                </c:pt>
                <c:pt idx="910">
                  <c:v>3.6799999999999999E-2</c:v>
                </c:pt>
                <c:pt idx="911">
                  <c:v>3.6600000000000001E-2</c:v>
                </c:pt>
                <c:pt idx="912">
                  <c:v>3.73E-2</c:v>
                </c:pt>
                <c:pt idx="913">
                  <c:v>3.73E-2</c:v>
                </c:pt>
                <c:pt idx="914">
                  <c:v>3.6999999999999998E-2</c:v>
                </c:pt>
                <c:pt idx="915">
                  <c:v>3.5499999999999997E-2</c:v>
                </c:pt>
                <c:pt idx="916">
                  <c:v>3.4599999999999999E-2</c:v>
                </c:pt>
                <c:pt idx="917">
                  <c:v>3.4599999999999999E-2</c:v>
                </c:pt>
                <c:pt idx="918">
                  <c:v>3.44E-2</c:v>
                </c:pt>
                <c:pt idx="919">
                  <c:v>3.44E-2</c:v>
                </c:pt>
                <c:pt idx="920">
                  <c:v>3.5000000000000003E-2</c:v>
                </c:pt>
                <c:pt idx="921">
                  <c:v>3.4799999999999998E-2</c:v>
                </c:pt>
                <c:pt idx="922">
                  <c:v>3.3000000000000002E-2</c:v>
                </c:pt>
                <c:pt idx="923">
                  <c:v>3.2399999999999998E-2</c:v>
                </c:pt>
                <c:pt idx="924">
                  <c:v>3.2599999999999997E-2</c:v>
                </c:pt>
                <c:pt idx="925">
                  <c:v>3.2199999999999999E-2</c:v>
                </c:pt>
                <c:pt idx="926">
                  <c:v>3.2099999999999997E-2</c:v>
                </c:pt>
                <c:pt idx="927">
                  <c:v>3.2399999999999998E-2</c:v>
                </c:pt>
                <c:pt idx="928">
                  <c:v>3.2399999999999998E-2</c:v>
                </c:pt>
                <c:pt idx="929">
                  <c:v>3.2399999999999998E-2</c:v>
                </c:pt>
                <c:pt idx="930">
                  <c:v>3.2599999999999997E-2</c:v>
                </c:pt>
                <c:pt idx="931">
                  <c:v>3.2199999999999999E-2</c:v>
                </c:pt>
                <c:pt idx="932">
                  <c:v>3.09E-2</c:v>
                </c:pt>
                <c:pt idx="933">
                  <c:v>3.1E-2</c:v>
                </c:pt>
                <c:pt idx="934">
                  <c:v>3.3099999999999997E-2</c:v>
                </c:pt>
                <c:pt idx="935">
                  <c:v>3.2599999999999997E-2</c:v>
                </c:pt>
                <c:pt idx="936">
                  <c:v>3.2500000000000001E-2</c:v>
                </c:pt>
                <c:pt idx="937">
                  <c:v>3.2599999999999997E-2</c:v>
                </c:pt>
                <c:pt idx="938">
                  <c:v>3.3099999999999997E-2</c:v>
                </c:pt>
                <c:pt idx="939">
                  <c:v>3.3799999999999997E-2</c:v>
                </c:pt>
                <c:pt idx="940">
                  <c:v>3.3500000000000002E-2</c:v>
                </c:pt>
                <c:pt idx="941">
                  <c:v>3.2500000000000001E-2</c:v>
                </c:pt>
                <c:pt idx="942">
                  <c:v>3.4299999999999997E-2</c:v>
                </c:pt>
                <c:pt idx="943">
                  <c:v>3.5799999999999998E-2</c:v>
                </c:pt>
                <c:pt idx="944">
                  <c:v>3.5299999999999998E-2</c:v>
                </c:pt>
                <c:pt idx="945">
                  <c:v>3.5299999999999998E-2</c:v>
                </c:pt>
                <c:pt idx="946">
                  <c:v>3.5299999999999998E-2</c:v>
                </c:pt>
                <c:pt idx="947">
                  <c:v>3.5299999999999998E-2</c:v>
                </c:pt>
                <c:pt idx="948">
                  <c:v>3.5700000000000003E-2</c:v>
                </c:pt>
                <c:pt idx="949">
                  <c:v>3.5700000000000003E-2</c:v>
                </c:pt>
                <c:pt idx="950">
                  <c:v>3.5999999999999997E-2</c:v>
                </c:pt>
                <c:pt idx="951">
                  <c:v>3.61E-2</c:v>
                </c:pt>
                <c:pt idx="952">
                  <c:v>3.6499999999999998E-2</c:v>
                </c:pt>
                <c:pt idx="953">
                  <c:v>3.6600000000000001E-2</c:v>
                </c:pt>
                <c:pt idx="954">
                  <c:v>3.6400000000000002E-2</c:v>
                </c:pt>
                <c:pt idx="955">
                  <c:v>3.6499999999999998E-2</c:v>
                </c:pt>
                <c:pt idx="956">
                  <c:v>3.6700000000000003E-2</c:v>
                </c:pt>
                <c:pt idx="957">
                  <c:v>3.7499999999999999E-2</c:v>
                </c:pt>
                <c:pt idx="958">
                  <c:v>3.7600000000000001E-2</c:v>
                </c:pt>
                <c:pt idx="959">
                  <c:v>3.8699999999999998E-2</c:v>
                </c:pt>
                <c:pt idx="960">
                  <c:v>3.8699999999999998E-2</c:v>
                </c:pt>
                <c:pt idx="961">
                  <c:v>3.9699999999999999E-2</c:v>
                </c:pt>
                <c:pt idx="962">
                  <c:v>4.0099999999999997E-2</c:v>
                </c:pt>
                <c:pt idx="963">
                  <c:v>4.07E-2</c:v>
                </c:pt>
                <c:pt idx="964">
                  <c:v>4.0599999999999997E-2</c:v>
                </c:pt>
                <c:pt idx="965">
                  <c:v>4.0599999999999997E-2</c:v>
                </c:pt>
                <c:pt idx="966">
                  <c:v>4.0500000000000001E-2</c:v>
                </c:pt>
                <c:pt idx="967">
                  <c:v>4.0899999999999999E-2</c:v>
                </c:pt>
                <c:pt idx="968">
                  <c:v>4.2200000000000001E-2</c:v>
                </c:pt>
                <c:pt idx="969">
                  <c:v>4.2500000000000003E-2</c:v>
                </c:pt>
                <c:pt idx="970">
                  <c:v>4.2500000000000003E-2</c:v>
                </c:pt>
                <c:pt idx="971">
                  <c:v>4.2500000000000003E-2</c:v>
                </c:pt>
                <c:pt idx="972">
                  <c:v>4.3499999999999997E-2</c:v>
                </c:pt>
                <c:pt idx="973">
                  <c:v>4.3700000000000003E-2</c:v>
                </c:pt>
                <c:pt idx="974">
                  <c:v>4.41E-2</c:v>
                </c:pt>
                <c:pt idx="975">
                  <c:v>4.3499999999999997E-2</c:v>
                </c:pt>
                <c:pt idx="976">
                  <c:v>4.4200000000000003E-2</c:v>
                </c:pt>
                <c:pt idx="977">
                  <c:v>4.4200000000000003E-2</c:v>
                </c:pt>
                <c:pt idx="978">
                  <c:v>4.4699999999999997E-2</c:v>
                </c:pt>
                <c:pt idx="979">
                  <c:v>4.4699999999999997E-2</c:v>
                </c:pt>
                <c:pt idx="980">
                  <c:v>4.5999999999999999E-2</c:v>
                </c:pt>
                <c:pt idx="981">
                  <c:v>4.65E-2</c:v>
                </c:pt>
                <c:pt idx="982">
                  <c:v>4.9599999999999998E-2</c:v>
                </c:pt>
                <c:pt idx="983">
                  <c:v>4.9599999999999998E-2</c:v>
                </c:pt>
                <c:pt idx="984">
                  <c:v>4.9399999999999999E-2</c:v>
                </c:pt>
                <c:pt idx="985">
                  <c:v>5.04E-2</c:v>
                </c:pt>
                <c:pt idx="986">
                  <c:v>5.04E-2</c:v>
                </c:pt>
                <c:pt idx="987">
                  <c:v>5.4100000000000002E-2</c:v>
                </c:pt>
                <c:pt idx="988">
                  <c:v>5.6099999999999997E-2</c:v>
                </c:pt>
                <c:pt idx="989">
                  <c:v>5.6099999999999997E-2</c:v>
                </c:pt>
                <c:pt idx="990">
                  <c:v>5.6300000000000003E-2</c:v>
                </c:pt>
                <c:pt idx="991">
                  <c:v>5.5899999999999998E-2</c:v>
                </c:pt>
                <c:pt idx="992">
                  <c:v>5.6099999999999997E-2</c:v>
                </c:pt>
                <c:pt idx="993">
                  <c:v>5.6300000000000003E-2</c:v>
                </c:pt>
                <c:pt idx="994">
                  <c:v>6.0199999999999997E-2</c:v>
                </c:pt>
                <c:pt idx="995">
                  <c:v>6.0299999999999999E-2</c:v>
                </c:pt>
                <c:pt idx="996">
                  <c:v>6.1499999999999999E-2</c:v>
                </c:pt>
                <c:pt idx="997">
                  <c:v>6.5699999999999995E-2</c:v>
                </c:pt>
                <c:pt idx="998">
                  <c:v>6.54E-2</c:v>
                </c:pt>
                <c:pt idx="999">
                  <c:v>6.5500000000000003E-2</c:v>
                </c:pt>
                <c:pt idx="1000">
                  <c:v>6.5699999999999995E-2</c:v>
                </c:pt>
                <c:pt idx="1001">
                  <c:v>6.6000000000000003E-2</c:v>
                </c:pt>
                <c:pt idx="1002">
                  <c:v>6.9699999999999998E-2</c:v>
                </c:pt>
                <c:pt idx="1003">
                  <c:v>7.0400000000000004E-2</c:v>
                </c:pt>
                <c:pt idx="1004">
                  <c:v>7.0199999999999999E-2</c:v>
                </c:pt>
                <c:pt idx="1005">
                  <c:v>7.0300000000000001E-2</c:v>
                </c:pt>
                <c:pt idx="1006">
                  <c:v>7.2800000000000004E-2</c:v>
                </c:pt>
                <c:pt idx="1007">
                  <c:v>7.2800000000000004E-2</c:v>
                </c:pt>
                <c:pt idx="1008">
                  <c:v>7.2900000000000006E-2</c:v>
                </c:pt>
                <c:pt idx="1009">
                  <c:v>7.3099999999999998E-2</c:v>
                </c:pt>
                <c:pt idx="1010">
                  <c:v>7.4700000000000003E-2</c:v>
                </c:pt>
                <c:pt idx="1011">
                  <c:v>7.4899999999999994E-2</c:v>
                </c:pt>
                <c:pt idx="1012">
                  <c:v>7.4800000000000005E-2</c:v>
                </c:pt>
                <c:pt idx="1013">
                  <c:v>7.4800000000000005E-2</c:v>
                </c:pt>
                <c:pt idx="1014">
                  <c:v>7.4800000000000005E-2</c:v>
                </c:pt>
                <c:pt idx="1015">
                  <c:v>7.4499999999999997E-2</c:v>
                </c:pt>
                <c:pt idx="1016">
                  <c:v>7.3800000000000004E-2</c:v>
                </c:pt>
                <c:pt idx="1017">
                  <c:v>7.5200000000000003E-2</c:v>
                </c:pt>
                <c:pt idx="1018">
                  <c:v>7.6100000000000001E-2</c:v>
                </c:pt>
                <c:pt idx="1019">
                  <c:v>7.5800000000000006E-2</c:v>
                </c:pt>
                <c:pt idx="1020">
                  <c:v>7.6600000000000001E-2</c:v>
                </c:pt>
                <c:pt idx="1021">
                  <c:v>7.6399999999999996E-2</c:v>
                </c:pt>
                <c:pt idx="1022">
                  <c:v>7.6600000000000001E-2</c:v>
                </c:pt>
                <c:pt idx="1023">
                  <c:v>7.7600000000000002E-2</c:v>
                </c:pt>
                <c:pt idx="1024">
                  <c:v>7.7499999999999999E-2</c:v>
                </c:pt>
                <c:pt idx="1025">
                  <c:v>7.7899999999999997E-2</c:v>
                </c:pt>
                <c:pt idx="1026">
                  <c:v>7.7799999999999994E-2</c:v>
                </c:pt>
                <c:pt idx="1027">
                  <c:v>7.7600000000000002E-2</c:v>
                </c:pt>
                <c:pt idx="1028">
                  <c:v>7.7700000000000005E-2</c:v>
                </c:pt>
                <c:pt idx="1029">
                  <c:v>7.7499999999999999E-2</c:v>
                </c:pt>
                <c:pt idx="1030">
                  <c:v>7.7899999999999997E-2</c:v>
                </c:pt>
                <c:pt idx="1031">
                  <c:v>7.7799999999999994E-2</c:v>
                </c:pt>
                <c:pt idx="1032">
                  <c:v>7.6999999999999999E-2</c:v>
                </c:pt>
                <c:pt idx="1033">
                  <c:v>7.6899999999999996E-2</c:v>
                </c:pt>
                <c:pt idx="1034">
                  <c:v>7.6799999999999993E-2</c:v>
                </c:pt>
                <c:pt idx="1035">
                  <c:v>7.6999999999999999E-2</c:v>
                </c:pt>
                <c:pt idx="1036">
                  <c:v>7.7299999999999994E-2</c:v>
                </c:pt>
                <c:pt idx="1037">
                  <c:v>7.7899999999999997E-2</c:v>
                </c:pt>
                <c:pt idx="1038">
                  <c:v>7.7799999999999994E-2</c:v>
                </c:pt>
                <c:pt idx="1039">
                  <c:v>7.7799999999999994E-2</c:v>
                </c:pt>
                <c:pt idx="1040">
                  <c:v>7.6499999999999999E-2</c:v>
                </c:pt>
                <c:pt idx="1041">
                  <c:v>7.6100000000000001E-2</c:v>
                </c:pt>
                <c:pt idx="1042">
                  <c:v>7.4800000000000005E-2</c:v>
                </c:pt>
                <c:pt idx="1043">
                  <c:v>7.5700000000000003E-2</c:v>
                </c:pt>
                <c:pt idx="1044">
                  <c:v>7.5700000000000003E-2</c:v>
                </c:pt>
                <c:pt idx="1045">
                  <c:v>7.1800000000000003E-2</c:v>
                </c:pt>
                <c:pt idx="1046">
                  <c:v>7.0999999999999994E-2</c:v>
                </c:pt>
                <c:pt idx="1047">
                  <c:v>7.1199999999999999E-2</c:v>
                </c:pt>
                <c:pt idx="1048">
                  <c:v>7.2400000000000006E-2</c:v>
                </c:pt>
                <c:pt idx="1049">
                  <c:v>7.2800000000000004E-2</c:v>
                </c:pt>
                <c:pt idx="1050">
                  <c:v>7.2499999999999995E-2</c:v>
                </c:pt>
                <c:pt idx="1051">
                  <c:v>7.2700000000000001E-2</c:v>
                </c:pt>
                <c:pt idx="1052">
                  <c:v>7.0099999999999996E-2</c:v>
                </c:pt>
                <c:pt idx="1053">
                  <c:v>7.0800000000000002E-2</c:v>
                </c:pt>
                <c:pt idx="1054">
                  <c:v>7.0000000000000007E-2</c:v>
                </c:pt>
                <c:pt idx="1055">
                  <c:v>6.6699999999999995E-2</c:v>
                </c:pt>
                <c:pt idx="1056">
                  <c:v>6.7100000000000007E-2</c:v>
                </c:pt>
                <c:pt idx="1057">
                  <c:v>6.7199999999999996E-2</c:v>
                </c:pt>
                <c:pt idx="1058">
                  <c:v>6.83E-2</c:v>
                </c:pt>
                <c:pt idx="1059">
                  <c:v>7.8299999999999995E-2</c:v>
                </c:pt>
                <c:pt idx="1060">
                  <c:v>8.9599999999999999E-2</c:v>
                </c:pt>
                <c:pt idx="1061">
                  <c:v>8.8800000000000004E-2</c:v>
                </c:pt>
                <c:pt idx="1062">
                  <c:v>0.11650000000000001</c:v>
                </c:pt>
                <c:pt idx="1063">
                  <c:v>0.1171</c:v>
                </c:pt>
                <c:pt idx="1064">
                  <c:v>0.1158</c:v>
                </c:pt>
                <c:pt idx="1065">
                  <c:v>0.11650000000000001</c:v>
                </c:pt>
                <c:pt idx="1066">
                  <c:v>0.1177</c:v>
                </c:pt>
                <c:pt idx="1067">
                  <c:v>0.1188</c:v>
                </c:pt>
                <c:pt idx="1068">
                  <c:v>0.11899999999999999</c:v>
                </c:pt>
                <c:pt idx="1069">
                  <c:v>0.1192</c:v>
                </c:pt>
                <c:pt idx="1070">
                  <c:v>0.1191</c:v>
                </c:pt>
                <c:pt idx="1071">
                  <c:v>0.11940000000000001</c:v>
                </c:pt>
                <c:pt idx="1072">
                  <c:v>0.11940000000000001</c:v>
                </c:pt>
                <c:pt idx="1073">
                  <c:v>0.1202</c:v>
                </c:pt>
                <c:pt idx="1074">
                  <c:v>0.1216</c:v>
                </c:pt>
                <c:pt idx="1075">
                  <c:v>0.1206</c:v>
                </c:pt>
                <c:pt idx="1076">
                  <c:v>0.1202</c:v>
                </c:pt>
                <c:pt idx="1077">
                  <c:v>0.1207</c:v>
                </c:pt>
                <c:pt idx="1078">
                  <c:v>0.1203</c:v>
                </c:pt>
                <c:pt idx="1079">
                  <c:v>0.12089999999999999</c:v>
                </c:pt>
                <c:pt idx="1080">
                  <c:v>0.1211</c:v>
                </c:pt>
                <c:pt idx="1081">
                  <c:v>0.1207</c:v>
                </c:pt>
                <c:pt idx="1082">
                  <c:v>0.1207</c:v>
                </c:pt>
                <c:pt idx="1083">
                  <c:v>0.1208</c:v>
                </c:pt>
                <c:pt idx="1084">
                  <c:v>0.1207</c:v>
                </c:pt>
                <c:pt idx="1085">
                  <c:v>0.12089999999999999</c:v>
                </c:pt>
                <c:pt idx="1086">
                  <c:v>0.1208</c:v>
                </c:pt>
                <c:pt idx="1087">
                  <c:v>0.1211</c:v>
                </c:pt>
                <c:pt idx="1088">
                  <c:v>0.121</c:v>
                </c:pt>
                <c:pt idx="1089">
                  <c:v>0.1208</c:v>
                </c:pt>
                <c:pt idx="1090">
                  <c:v>0.1208</c:v>
                </c:pt>
                <c:pt idx="1091">
                  <c:v>0.1207</c:v>
                </c:pt>
                <c:pt idx="1092">
                  <c:v>0.1207</c:v>
                </c:pt>
                <c:pt idx="1093">
                  <c:v>0.1208</c:v>
                </c:pt>
                <c:pt idx="1094">
                  <c:v>0.1205</c:v>
                </c:pt>
                <c:pt idx="1095">
                  <c:v>0.1201</c:v>
                </c:pt>
                <c:pt idx="1096">
                  <c:v>0.1201</c:v>
                </c:pt>
                <c:pt idx="1097">
                  <c:v>0.12039999999999999</c:v>
                </c:pt>
                <c:pt idx="1098">
                  <c:v>0.1201</c:v>
                </c:pt>
                <c:pt idx="1099">
                  <c:v>0.1206</c:v>
                </c:pt>
                <c:pt idx="1100">
                  <c:v>0.1206</c:v>
                </c:pt>
                <c:pt idx="1101">
                  <c:v>0.1205</c:v>
                </c:pt>
                <c:pt idx="1102">
                  <c:v>0.1205</c:v>
                </c:pt>
                <c:pt idx="1103">
                  <c:v>0.1203</c:v>
                </c:pt>
                <c:pt idx="1104">
                  <c:v>0.1203</c:v>
                </c:pt>
                <c:pt idx="1105">
                  <c:v>0.1206</c:v>
                </c:pt>
                <c:pt idx="1106">
                  <c:v>0.1207</c:v>
                </c:pt>
                <c:pt idx="1107">
                  <c:v>0.1207</c:v>
                </c:pt>
                <c:pt idx="1108">
                  <c:v>0.1202</c:v>
                </c:pt>
                <c:pt idx="1109">
                  <c:v>0.1198</c:v>
                </c:pt>
                <c:pt idx="1110">
                  <c:v>0.1198</c:v>
                </c:pt>
                <c:pt idx="1111">
                  <c:v>0.12039999999999999</c:v>
                </c:pt>
                <c:pt idx="1112">
                  <c:v>0.1195</c:v>
                </c:pt>
                <c:pt idx="1113">
                  <c:v>0.1196</c:v>
                </c:pt>
                <c:pt idx="1114">
                  <c:v>0.1196</c:v>
                </c:pt>
                <c:pt idx="1115">
                  <c:v>0.1198</c:v>
                </c:pt>
                <c:pt idx="1116">
                  <c:v>0.1193</c:v>
                </c:pt>
                <c:pt idx="1117">
                  <c:v>0.1191</c:v>
                </c:pt>
                <c:pt idx="1118">
                  <c:v>0.11899999999999999</c:v>
                </c:pt>
                <c:pt idx="1119">
                  <c:v>0.1115</c:v>
                </c:pt>
                <c:pt idx="1120">
                  <c:v>9.7799999999999998E-2</c:v>
                </c:pt>
                <c:pt idx="1121">
                  <c:v>9.7799999999999998E-2</c:v>
                </c:pt>
                <c:pt idx="1122">
                  <c:v>6.6799999999999998E-2</c:v>
                </c:pt>
                <c:pt idx="1123">
                  <c:v>6.7199999999999996E-2</c:v>
                </c:pt>
                <c:pt idx="1124">
                  <c:v>6.6500000000000004E-2</c:v>
                </c:pt>
                <c:pt idx="1125">
                  <c:v>6.4699999999999994E-2</c:v>
                </c:pt>
                <c:pt idx="1126">
                  <c:v>6.2700000000000006E-2</c:v>
                </c:pt>
                <c:pt idx="1127">
                  <c:v>6.3600000000000004E-2</c:v>
                </c:pt>
                <c:pt idx="1128">
                  <c:v>5.96E-2</c:v>
                </c:pt>
                <c:pt idx="1129">
                  <c:v>5.9499999999999997E-2</c:v>
                </c:pt>
                <c:pt idx="1130">
                  <c:v>5.9400000000000001E-2</c:v>
                </c:pt>
                <c:pt idx="1131">
                  <c:v>5.8999999999999997E-2</c:v>
                </c:pt>
                <c:pt idx="1132">
                  <c:v>6.0699999999999997E-2</c:v>
                </c:pt>
                <c:pt idx="1133">
                  <c:v>5.8700000000000002E-2</c:v>
                </c:pt>
                <c:pt idx="1134">
                  <c:v>5.67E-2</c:v>
                </c:pt>
                <c:pt idx="1135">
                  <c:v>5.7200000000000001E-2</c:v>
                </c:pt>
                <c:pt idx="1136">
                  <c:v>5.5500000000000001E-2</c:v>
                </c:pt>
                <c:pt idx="1137">
                  <c:v>5.5300000000000002E-2</c:v>
                </c:pt>
                <c:pt idx="1138">
                  <c:v>5.4899999999999997E-2</c:v>
                </c:pt>
                <c:pt idx="1139">
                  <c:v>5.33E-2</c:v>
                </c:pt>
                <c:pt idx="1140">
                  <c:v>5.2200000000000003E-2</c:v>
                </c:pt>
                <c:pt idx="1141">
                  <c:v>5.3100000000000001E-2</c:v>
                </c:pt>
                <c:pt idx="1142">
                  <c:v>5.2999999999999999E-2</c:v>
                </c:pt>
                <c:pt idx="1143">
                  <c:v>5.2699999999999997E-2</c:v>
                </c:pt>
                <c:pt idx="1144">
                  <c:v>5.2699999999999997E-2</c:v>
                </c:pt>
                <c:pt idx="1145">
                  <c:v>5.2499999999999998E-2</c:v>
                </c:pt>
                <c:pt idx="1146">
                  <c:v>5.2699999999999997E-2</c:v>
                </c:pt>
                <c:pt idx="1147">
                  <c:v>5.28E-2</c:v>
                </c:pt>
                <c:pt idx="1148">
                  <c:v>5.2499999999999998E-2</c:v>
                </c:pt>
                <c:pt idx="1149">
                  <c:v>5.28E-2</c:v>
                </c:pt>
                <c:pt idx="1150">
                  <c:v>5.3100000000000001E-2</c:v>
                </c:pt>
                <c:pt idx="1151">
                  <c:v>5.3100000000000001E-2</c:v>
                </c:pt>
                <c:pt idx="1152">
                  <c:v>5.3199999999999997E-2</c:v>
                </c:pt>
                <c:pt idx="1153">
                  <c:v>5.3400000000000003E-2</c:v>
                </c:pt>
                <c:pt idx="1154">
                  <c:v>5.3999999999999999E-2</c:v>
                </c:pt>
                <c:pt idx="1155">
                  <c:v>5.3499999999999999E-2</c:v>
                </c:pt>
                <c:pt idx="1156">
                  <c:v>5.3699999999999998E-2</c:v>
                </c:pt>
                <c:pt idx="1157">
                  <c:v>5.3400000000000003E-2</c:v>
                </c:pt>
                <c:pt idx="1158">
                  <c:v>5.3600000000000002E-2</c:v>
                </c:pt>
                <c:pt idx="1159">
                  <c:v>5.2699999999999997E-2</c:v>
                </c:pt>
                <c:pt idx="1160">
                  <c:v>5.2999999999999999E-2</c:v>
                </c:pt>
                <c:pt idx="1161">
                  <c:v>5.2900000000000003E-2</c:v>
                </c:pt>
                <c:pt idx="1162">
                  <c:v>5.2900000000000003E-2</c:v>
                </c:pt>
                <c:pt idx="1163">
                  <c:v>5.3499999999999999E-2</c:v>
                </c:pt>
                <c:pt idx="1164">
                  <c:v>5.3400000000000003E-2</c:v>
                </c:pt>
                <c:pt idx="1165">
                  <c:v>5.3100000000000001E-2</c:v>
                </c:pt>
                <c:pt idx="1166">
                  <c:v>5.2400000000000002E-2</c:v>
                </c:pt>
                <c:pt idx="1167">
                  <c:v>5.2400000000000002E-2</c:v>
                </c:pt>
                <c:pt idx="1168">
                  <c:v>5.3699999999999998E-2</c:v>
                </c:pt>
                <c:pt idx="1169">
                  <c:v>5.3699999999999998E-2</c:v>
                </c:pt>
                <c:pt idx="1170">
                  <c:v>5.6399999999999999E-2</c:v>
                </c:pt>
                <c:pt idx="1171">
                  <c:v>5.5800000000000002E-2</c:v>
                </c:pt>
                <c:pt idx="1172">
                  <c:v>5.57E-2</c:v>
                </c:pt>
                <c:pt idx="1173">
                  <c:v>5.4800000000000001E-2</c:v>
                </c:pt>
                <c:pt idx="1174">
                  <c:v>5.4600000000000003E-2</c:v>
                </c:pt>
                <c:pt idx="1175">
                  <c:v>5.4100000000000002E-2</c:v>
                </c:pt>
                <c:pt idx="1176">
                  <c:v>5.4899999999999997E-2</c:v>
                </c:pt>
                <c:pt idx="1177">
                  <c:v>5.7299999999999997E-2</c:v>
                </c:pt>
                <c:pt idx="1178">
                  <c:v>5.6300000000000003E-2</c:v>
                </c:pt>
                <c:pt idx="1179">
                  <c:v>5.6399999999999999E-2</c:v>
                </c:pt>
                <c:pt idx="1180">
                  <c:v>5.6300000000000003E-2</c:v>
                </c:pt>
                <c:pt idx="1181">
                  <c:v>5.6399999999999999E-2</c:v>
                </c:pt>
                <c:pt idx="1182">
                  <c:v>5.5500000000000001E-2</c:v>
                </c:pt>
                <c:pt idx="1183">
                  <c:v>5.3400000000000003E-2</c:v>
                </c:pt>
                <c:pt idx="1184">
                  <c:v>5.3400000000000003E-2</c:v>
                </c:pt>
                <c:pt idx="1185">
                  <c:v>5.3400000000000003E-2</c:v>
                </c:pt>
                <c:pt idx="1186">
                  <c:v>5.3400000000000003E-2</c:v>
                </c:pt>
                <c:pt idx="1187">
                  <c:v>0.05</c:v>
                </c:pt>
                <c:pt idx="1188">
                  <c:v>5.0099999999999999E-2</c:v>
                </c:pt>
                <c:pt idx="1189">
                  <c:v>0.05</c:v>
                </c:pt>
                <c:pt idx="1190">
                  <c:v>5.04E-2</c:v>
                </c:pt>
                <c:pt idx="1191">
                  <c:v>5.0299999999999997E-2</c:v>
                </c:pt>
                <c:pt idx="1192">
                  <c:v>4.87E-2</c:v>
                </c:pt>
                <c:pt idx="1193">
                  <c:v>4.8599999999999997E-2</c:v>
                </c:pt>
                <c:pt idx="1194">
                  <c:v>4.8399999999999999E-2</c:v>
                </c:pt>
                <c:pt idx="1195">
                  <c:v>4.8099999999999997E-2</c:v>
                </c:pt>
                <c:pt idx="1196">
                  <c:v>4.8300000000000003E-2</c:v>
                </c:pt>
                <c:pt idx="1197">
                  <c:v>4.7600000000000003E-2</c:v>
                </c:pt>
                <c:pt idx="1198">
                  <c:v>4.8399999999999999E-2</c:v>
                </c:pt>
                <c:pt idx="1199">
                  <c:v>4.8000000000000001E-2</c:v>
                </c:pt>
                <c:pt idx="1200">
                  <c:v>4.8099999999999997E-2</c:v>
                </c:pt>
                <c:pt idx="1201">
                  <c:v>4.7899999999999998E-2</c:v>
                </c:pt>
                <c:pt idx="1202">
                  <c:v>4.87E-2</c:v>
                </c:pt>
                <c:pt idx="1203">
                  <c:v>4.8800000000000003E-2</c:v>
                </c:pt>
                <c:pt idx="1204">
                  <c:v>4.9200000000000001E-2</c:v>
                </c:pt>
                <c:pt idx="1205">
                  <c:v>4.8599999999999997E-2</c:v>
                </c:pt>
                <c:pt idx="1206">
                  <c:v>4.87E-2</c:v>
                </c:pt>
                <c:pt idx="1207">
                  <c:v>4.6699999999999998E-2</c:v>
                </c:pt>
                <c:pt idx="1208">
                  <c:v>4.6899999999999997E-2</c:v>
                </c:pt>
                <c:pt idx="1209">
                  <c:v>4.6800000000000001E-2</c:v>
                </c:pt>
                <c:pt idx="1210">
                  <c:v>4.7399999999999998E-2</c:v>
                </c:pt>
                <c:pt idx="1211">
                  <c:v>4.7399999999999998E-2</c:v>
                </c:pt>
                <c:pt idx="1212">
                  <c:v>4.7100000000000003E-2</c:v>
                </c:pt>
                <c:pt idx="1213">
                  <c:v>4.6699999999999998E-2</c:v>
                </c:pt>
                <c:pt idx="1214">
                  <c:v>4.5900000000000003E-2</c:v>
                </c:pt>
                <c:pt idx="1215">
                  <c:v>4.5900000000000003E-2</c:v>
                </c:pt>
                <c:pt idx="1216">
                  <c:v>4.5900000000000003E-2</c:v>
                </c:pt>
                <c:pt idx="1217">
                  <c:v>4.5499999999999999E-2</c:v>
                </c:pt>
                <c:pt idx="1218">
                  <c:v>4.5400000000000003E-2</c:v>
                </c:pt>
                <c:pt idx="1219">
                  <c:v>4.5400000000000003E-2</c:v>
                </c:pt>
                <c:pt idx="1220">
                  <c:v>4.53E-2</c:v>
                </c:pt>
                <c:pt idx="1221">
                  <c:v>4.48E-2</c:v>
                </c:pt>
                <c:pt idx="1222">
                  <c:v>4.4999999999999998E-2</c:v>
                </c:pt>
                <c:pt idx="1223">
                  <c:v>4.5199999999999997E-2</c:v>
                </c:pt>
                <c:pt idx="1224">
                  <c:v>4.5199999999999997E-2</c:v>
                </c:pt>
                <c:pt idx="1225">
                  <c:v>4.4299999999999999E-2</c:v>
                </c:pt>
                <c:pt idx="1226">
                  <c:v>4.5499999999999999E-2</c:v>
                </c:pt>
                <c:pt idx="1227">
                  <c:v>4.5499999999999999E-2</c:v>
                </c:pt>
                <c:pt idx="1228">
                  <c:v>4.3299999999999998E-2</c:v>
                </c:pt>
                <c:pt idx="1229">
                  <c:v>4.3200000000000002E-2</c:v>
                </c:pt>
                <c:pt idx="1230">
                  <c:v>4.0599999999999997E-2</c:v>
                </c:pt>
                <c:pt idx="1231">
                  <c:v>4.2000000000000003E-2</c:v>
                </c:pt>
                <c:pt idx="1232">
                  <c:v>4.2099999999999999E-2</c:v>
                </c:pt>
                <c:pt idx="1233">
                  <c:v>4.2200000000000001E-2</c:v>
                </c:pt>
                <c:pt idx="1234">
                  <c:v>4.24E-2</c:v>
                </c:pt>
                <c:pt idx="1235">
                  <c:v>4.2200000000000001E-2</c:v>
                </c:pt>
                <c:pt idx="1236">
                  <c:v>4.19E-2</c:v>
                </c:pt>
                <c:pt idx="1237">
                  <c:v>3.9399999999999998E-2</c:v>
                </c:pt>
                <c:pt idx="1238">
                  <c:v>3.9399999999999998E-2</c:v>
                </c:pt>
                <c:pt idx="1239">
                  <c:v>4.0500000000000001E-2</c:v>
                </c:pt>
                <c:pt idx="1240">
                  <c:v>4.4699999999999997E-2</c:v>
                </c:pt>
                <c:pt idx="1241">
                  <c:v>4.5199999999999997E-2</c:v>
                </c:pt>
                <c:pt idx="1242">
                  <c:v>4.8099999999999997E-2</c:v>
                </c:pt>
                <c:pt idx="1243">
                  <c:v>4.82E-2</c:v>
                </c:pt>
                <c:pt idx="1244">
                  <c:v>4.9000000000000002E-2</c:v>
                </c:pt>
                <c:pt idx="1245">
                  <c:v>4.9200000000000001E-2</c:v>
                </c:pt>
                <c:pt idx="1246">
                  <c:v>4.9200000000000001E-2</c:v>
                </c:pt>
                <c:pt idx="1247">
                  <c:v>4.9399999999999999E-2</c:v>
                </c:pt>
                <c:pt idx="1248">
                  <c:v>4.9399999999999999E-2</c:v>
                </c:pt>
                <c:pt idx="1249">
                  <c:v>4.9799999999999997E-2</c:v>
                </c:pt>
                <c:pt idx="1250">
                  <c:v>4.99E-2</c:v>
                </c:pt>
                <c:pt idx="1251">
                  <c:v>5.0700000000000002E-2</c:v>
                </c:pt>
                <c:pt idx="1252">
                  <c:v>5.1200000000000002E-2</c:v>
                </c:pt>
                <c:pt idx="1253">
                  <c:v>5.1700000000000003E-2</c:v>
                </c:pt>
                <c:pt idx="1254">
                  <c:v>5.2900000000000003E-2</c:v>
                </c:pt>
                <c:pt idx="1255">
                  <c:v>5.21E-2</c:v>
                </c:pt>
                <c:pt idx="1256">
                  <c:v>5.21E-2</c:v>
                </c:pt>
                <c:pt idx="1257">
                  <c:v>5.2200000000000003E-2</c:v>
                </c:pt>
                <c:pt idx="1258">
                  <c:v>5.2499999999999998E-2</c:v>
                </c:pt>
                <c:pt idx="1259">
                  <c:v>5.2499999999999998E-2</c:v>
                </c:pt>
                <c:pt idx="1260">
                  <c:v>5.2600000000000001E-2</c:v>
                </c:pt>
                <c:pt idx="1261">
                  <c:v>5.1799999999999999E-2</c:v>
                </c:pt>
                <c:pt idx="1262">
                  <c:v>5.1400000000000001E-2</c:v>
                </c:pt>
                <c:pt idx="1263">
                  <c:v>5.1799999999999999E-2</c:v>
                </c:pt>
                <c:pt idx="1264">
                  <c:v>5.2900000000000003E-2</c:v>
                </c:pt>
                <c:pt idx="1265">
                  <c:v>5.3999999999999999E-2</c:v>
                </c:pt>
                <c:pt idx="1266">
                  <c:v>5.4100000000000002E-2</c:v>
                </c:pt>
                <c:pt idx="1267">
                  <c:v>5.4100000000000002E-2</c:v>
                </c:pt>
                <c:pt idx="1268">
                  <c:v>5.3699999999999998E-2</c:v>
                </c:pt>
                <c:pt idx="1269">
                  <c:v>5.3699999999999998E-2</c:v>
                </c:pt>
                <c:pt idx="1270">
                  <c:v>5.3400000000000003E-2</c:v>
                </c:pt>
                <c:pt idx="1271">
                  <c:v>5.33E-2</c:v>
                </c:pt>
                <c:pt idx="1272">
                  <c:v>5.3400000000000003E-2</c:v>
                </c:pt>
                <c:pt idx="1273">
                  <c:v>5.3699999999999998E-2</c:v>
                </c:pt>
                <c:pt idx="1274">
                  <c:v>5.4199999999999998E-2</c:v>
                </c:pt>
                <c:pt idx="1275">
                  <c:v>5.4699999999999999E-2</c:v>
                </c:pt>
                <c:pt idx="1276">
                  <c:v>5.5899999999999998E-2</c:v>
                </c:pt>
                <c:pt idx="1277">
                  <c:v>5.6800000000000003E-2</c:v>
                </c:pt>
                <c:pt idx="1278">
                  <c:v>5.7299999999999997E-2</c:v>
                </c:pt>
                <c:pt idx="1279">
                  <c:v>5.7500000000000002E-2</c:v>
                </c:pt>
                <c:pt idx="1280">
                  <c:v>5.74E-2</c:v>
                </c:pt>
                <c:pt idx="1281">
                  <c:v>5.7500000000000002E-2</c:v>
                </c:pt>
                <c:pt idx="1282">
                  <c:v>5.7599999999999998E-2</c:v>
                </c:pt>
                <c:pt idx="1283">
                  <c:v>5.7099999999999998E-2</c:v>
                </c:pt>
                <c:pt idx="1284">
                  <c:v>5.7299999999999997E-2</c:v>
                </c:pt>
                <c:pt idx="1285">
                  <c:v>5.79E-2</c:v>
                </c:pt>
                <c:pt idx="1286">
                  <c:v>5.8299999999999998E-2</c:v>
                </c:pt>
                <c:pt idx="1287">
                  <c:v>5.8500000000000003E-2</c:v>
                </c:pt>
                <c:pt idx="1288">
                  <c:v>6.0699999999999997E-2</c:v>
                </c:pt>
                <c:pt idx="1289">
                  <c:v>6.0699999999999997E-2</c:v>
                </c:pt>
                <c:pt idx="1290">
                  <c:v>6.0999999999999999E-2</c:v>
                </c:pt>
                <c:pt idx="1291">
                  <c:v>5.9499999999999997E-2</c:v>
                </c:pt>
                <c:pt idx="1292">
                  <c:v>5.9400000000000001E-2</c:v>
                </c:pt>
                <c:pt idx="1293">
                  <c:v>5.9299999999999999E-2</c:v>
                </c:pt>
                <c:pt idx="1294">
                  <c:v>6.13E-2</c:v>
                </c:pt>
                <c:pt idx="1295">
                  <c:v>6.1100000000000002E-2</c:v>
                </c:pt>
                <c:pt idx="1296">
                  <c:v>6.08E-2</c:v>
                </c:pt>
                <c:pt idx="1297">
                  <c:v>6.0999999999999999E-2</c:v>
                </c:pt>
                <c:pt idx="1298">
                  <c:v>6.1199999999999997E-2</c:v>
                </c:pt>
                <c:pt idx="1299">
                  <c:v>6.1100000000000002E-2</c:v>
                </c:pt>
                <c:pt idx="1300">
                  <c:v>5.8000000000000003E-2</c:v>
                </c:pt>
                <c:pt idx="1301">
                  <c:v>5.7500000000000002E-2</c:v>
                </c:pt>
                <c:pt idx="1302">
                  <c:v>5.5199999999999999E-2</c:v>
                </c:pt>
                <c:pt idx="1303">
                  <c:v>5.6000000000000001E-2</c:v>
                </c:pt>
                <c:pt idx="1304">
                  <c:v>5.6099999999999997E-2</c:v>
                </c:pt>
                <c:pt idx="1305">
                  <c:v>5.5899999999999998E-2</c:v>
                </c:pt>
                <c:pt idx="1306">
                  <c:v>5.6000000000000001E-2</c:v>
                </c:pt>
                <c:pt idx="1307">
                  <c:v>5.6599999999999998E-2</c:v>
                </c:pt>
                <c:pt idx="1308">
                  <c:v>5.6300000000000003E-2</c:v>
                </c:pt>
                <c:pt idx="1309">
                  <c:v>5.79E-2</c:v>
                </c:pt>
                <c:pt idx="1310">
                  <c:v>5.7599999999999998E-2</c:v>
                </c:pt>
                <c:pt idx="1311">
                  <c:v>5.67E-2</c:v>
                </c:pt>
                <c:pt idx="1312">
                  <c:v>5.67E-2</c:v>
                </c:pt>
                <c:pt idx="1313">
                  <c:v>5.6399999999999999E-2</c:v>
                </c:pt>
                <c:pt idx="1314">
                  <c:v>5.5899999999999998E-2</c:v>
                </c:pt>
                <c:pt idx="1315">
                  <c:v>5.5899999999999998E-2</c:v>
                </c:pt>
                <c:pt idx="1316">
                  <c:v>5.6099999999999997E-2</c:v>
                </c:pt>
                <c:pt idx="1317">
                  <c:v>5.6099999999999997E-2</c:v>
                </c:pt>
                <c:pt idx="1318">
                  <c:v>5.5500000000000001E-2</c:v>
                </c:pt>
                <c:pt idx="1319">
                  <c:v>5.5399999999999998E-2</c:v>
                </c:pt>
                <c:pt idx="1320">
                  <c:v>5.5399999999999998E-2</c:v>
                </c:pt>
                <c:pt idx="1321">
                  <c:v>5.5500000000000001E-2</c:v>
                </c:pt>
                <c:pt idx="1322">
                  <c:v>5.6000000000000001E-2</c:v>
                </c:pt>
                <c:pt idx="1323">
                  <c:v>5.5500000000000001E-2</c:v>
                </c:pt>
                <c:pt idx="1324">
                  <c:v>5.4300000000000001E-2</c:v>
                </c:pt>
                <c:pt idx="1325">
                  <c:v>5.3800000000000001E-2</c:v>
                </c:pt>
                <c:pt idx="1326">
                  <c:v>5.3600000000000002E-2</c:v>
                </c:pt>
                <c:pt idx="1327">
                  <c:v>5.3699999999999998E-2</c:v>
                </c:pt>
                <c:pt idx="1328">
                  <c:v>5.5300000000000002E-2</c:v>
                </c:pt>
                <c:pt idx="1329">
                  <c:v>5.5100000000000003E-2</c:v>
                </c:pt>
                <c:pt idx="1330">
                  <c:v>5.5300000000000002E-2</c:v>
                </c:pt>
                <c:pt idx="1331">
                  <c:v>5.67E-2</c:v>
                </c:pt>
                <c:pt idx="1332">
                  <c:v>5.8000000000000003E-2</c:v>
                </c:pt>
                <c:pt idx="1333">
                  <c:v>5.7599999999999998E-2</c:v>
                </c:pt>
                <c:pt idx="1334">
                  <c:v>5.91E-2</c:v>
                </c:pt>
                <c:pt idx="1335">
                  <c:v>5.8999999999999997E-2</c:v>
                </c:pt>
                <c:pt idx="1336">
                  <c:v>6.0199999999999997E-2</c:v>
                </c:pt>
                <c:pt idx="1337">
                  <c:v>6.2199999999999998E-2</c:v>
                </c:pt>
                <c:pt idx="1338">
                  <c:v>6.1499999999999999E-2</c:v>
                </c:pt>
                <c:pt idx="1339">
                  <c:v>6.1499999999999999E-2</c:v>
                </c:pt>
                <c:pt idx="1340">
                  <c:v>6.1800000000000001E-2</c:v>
                </c:pt>
                <c:pt idx="1341">
                  <c:v>6.1600000000000002E-2</c:v>
                </c:pt>
                <c:pt idx="1342">
                  <c:v>6.1899999999999997E-2</c:v>
                </c:pt>
                <c:pt idx="1343">
                  <c:v>6.6100000000000006E-2</c:v>
                </c:pt>
                <c:pt idx="1344">
                  <c:v>6.6199999999999995E-2</c:v>
                </c:pt>
                <c:pt idx="1345">
                  <c:v>6.7299999999999999E-2</c:v>
                </c:pt>
                <c:pt idx="1346">
                  <c:v>6.6199999999999995E-2</c:v>
                </c:pt>
                <c:pt idx="1347">
                  <c:v>6.6600000000000006E-2</c:v>
                </c:pt>
                <c:pt idx="1348">
                  <c:v>6.4699999999999994E-2</c:v>
                </c:pt>
                <c:pt idx="1349">
                  <c:v>6.8599999999999994E-2</c:v>
                </c:pt>
                <c:pt idx="1350">
                  <c:v>6.9099999999999995E-2</c:v>
                </c:pt>
                <c:pt idx="1351">
                  <c:v>6.9699999999999998E-2</c:v>
                </c:pt>
                <c:pt idx="1352">
                  <c:v>7.0699999999999999E-2</c:v>
                </c:pt>
                <c:pt idx="1353">
                  <c:v>7.2099999999999997E-2</c:v>
                </c:pt>
                <c:pt idx="1354">
                  <c:v>7.2900000000000006E-2</c:v>
                </c:pt>
                <c:pt idx="1355">
                  <c:v>7.2999999999999995E-2</c:v>
                </c:pt>
                <c:pt idx="1356">
                  <c:v>7.2999999999999995E-2</c:v>
                </c:pt>
                <c:pt idx="1357">
                  <c:v>7.2800000000000004E-2</c:v>
                </c:pt>
                <c:pt idx="1358">
                  <c:v>7.2800000000000004E-2</c:v>
                </c:pt>
                <c:pt idx="1359">
                  <c:v>7.2599999999999998E-2</c:v>
                </c:pt>
                <c:pt idx="1360">
                  <c:v>7.2599999999999998E-2</c:v>
                </c:pt>
                <c:pt idx="1361">
                  <c:v>7.2599999999999998E-2</c:v>
                </c:pt>
                <c:pt idx="1362">
                  <c:v>7.5700000000000003E-2</c:v>
                </c:pt>
                <c:pt idx="1363">
                  <c:v>7.4999999999999997E-2</c:v>
                </c:pt>
                <c:pt idx="1364">
                  <c:v>7.4499999999999997E-2</c:v>
                </c:pt>
                <c:pt idx="1365">
                  <c:v>7.5300000000000006E-2</c:v>
                </c:pt>
                <c:pt idx="1366">
                  <c:v>7.5499999999999998E-2</c:v>
                </c:pt>
                <c:pt idx="1367">
                  <c:v>8.5900000000000004E-2</c:v>
                </c:pt>
                <c:pt idx="1368">
                  <c:v>8.6699999999999999E-2</c:v>
                </c:pt>
                <c:pt idx="1369">
                  <c:v>8.5900000000000004E-2</c:v>
                </c:pt>
                <c:pt idx="1370">
                  <c:v>8.7300000000000003E-2</c:v>
                </c:pt>
                <c:pt idx="1371">
                  <c:v>8.8800000000000004E-2</c:v>
                </c:pt>
                <c:pt idx="1372">
                  <c:v>8.8800000000000004E-2</c:v>
                </c:pt>
                <c:pt idx="1373">
                  <c:v>8.9399999999999993E-2</c:v>
                </c:pt>
                <c:pt idx="1374">
                  <c:v>8.8999999999999996E-2</c:v>
                </c:pt>
                <c:pt idx="1375">
                  <c:v>9.0300000000000005E-2</c:v>
                </c:pt>
                <c:pt idx="1376">
                  <c:v>9.35E-2</c:v>
                </c:pt>
                <c:pt idx="1377">
                  <c:v>9.69E-2</c:v>
                </c:pt>
                <c:pt idx="1378">
                  <c:v>9.7299999999999998E-2</c:v>
                </c:pt>
                <c:pt idx="1379">
                  <c:v>9.7500000000000003E-2</c:v>
                </c:pt>
                <c:pt idx="1380">
                  <c:v>0.1055</c:v>
                </c:pt>
                <c:pt idx="1381">
                  <c:v>0.1147</c:v>
                </c:pt>
                <c:pt idx="1382">
                  <c:v>0.11600000000000001</c:v>
                </c:pt>
                <c:pt idx="1383">
                  <c:v>0.125</c:v>
                </c:pt>
                <c:pt idx="1384">
                  <c:v>0.12509999999999999</c:v>
                </c:pt>
                <c:pt idx="1385">
                  <c:v>0.12529999999999999</c:v>
                </c:pt>
                <c:pt idx="1386">
                  <c:v>0.12570000000000001</c:v>
                </c:pt>
                <c:pt idx="1387">
                  <c:v>0.12570000000000001</c:v>
                </c:pt>
                <c:pt idx="1388">
                  <c:v>0.12479999999999999</c:v>
                </c:pt>
                <c:pt idx="1389">
                  <c:v>0.1249</c:v>
                </c:pt>
                <c:pt idx="1390">
                  <c:v>0.1245</c:v>
                </c:pt>
                <c:pt idx="1391">
                  <c:v>0.1235</c:v>
                </c:pt>
                <c:pt idx="1392">
                  <c:v>0.12330000000000001</c:v>
                </c:pt>
                <c:pt idx="1393">
                  <c:v>0.12330000000000001</c:v>
                </c:pt>
                <c:pt idx="1394">
                  <c:v>0.1239</c:v>
                </c:pt>
                <c:pt idx="1395">
                  <c:v>0.12379999999999999</c:v>
                </c:pt>
                <c:pt idx="1396">
                  <c:v>0.1237</c:v>
                </c:pt>
                <c:pt idx="1397">
                  <c:v>0.1222</c:v>
                </c:pt>
                <c:pt idx="1398">
                  <c:v>0.12239999999999999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23392"/>
        <c:axId val="226549760"/>
      </c:lineChart>
      <c:dateAx>
        <c:axId val="224523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6549760"/>
        <c:crosses val="autoZero"/>
        <c:auto val="1"/>
        <c:lblOffset val="100"/>
        <c:baseTimeUnit val="days"/>
      </c:dateAx>
      <c:valAx>
        <c:axId val="22654976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24523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Bloomberg'!$I$1</c:f>
              <c:strCache>
                <c:ptCount val="1"/>
                <c:pt idx="0">
                  <c:v>Bloomberg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Bloomberg'!$I$2:$I$1400</c:f>
              <c:numCache>
                <c:formatCode>0.000</c:formatCode>
                <c:ptCount val="1399"/>
                <c:pt idx="0">
                  <c:v>2.8220000000000001</c:v>
                </c:pt>
                <c:pt idx="1">
                  <c:v>2.8357999999999999</c:v>
                </c:pt>
                <c:pt idx="2">
                  <c:v>2.9028</c:v>
                </c:pt>
                <c:pt idx="3">
                  <c:v>2.9276</c:v>
                </c:pt>
                <c:pt idx="4">
                  <c:v>2.8167</c:v>
                </c:pt>
                <c:pt idx="5">
                  <c:v>2.8275999999999999</c:v>
                </c:pt>
                <c:pt idx="6">
                  <c:v>2.8391000000000002</c:v>
                </c:pt>
                <c:pt idx="7">
                  <c:v>2.8007</c:v>
                </c:pt>
                <c:pt idx="8">
                  <c:v>2.7265999999999999</c:v>
                </c:pt>
                <c:pt idx="9">
                  <c:v>2.7574000000000001</c:v>
                </c:pt>
                <c:pt idx="10">
                  <c:v>2.7309999999999999</c:v>
                </c:pt>
                <c:pt idx="11">
                  <c:v>2.7538</c:v>
                </c:pt>
                <c:pt idx="12">
                  <c:v>2.8048999999999999</c:v>
                </c:pt>
                <c:pt idx="13">
                  <c:v>2.8559000000000001</c:v>
                </c:pt>
                <c:pt idx="14">
                  <c:v>2.8365</c:v>
                </c:pt>
                <c:pt idx="15">
                  <c:v>2.8081</c:v>
                </c:pt>
                <c:pt idx="16">
                  <c:v>2.8612000000000002</c:v>
                </c:pt>
                <c:pt idx="17">
                  <c:v>2.734</c:v>
                </c:pt>
                <c:pt idx="18">
                  <c:v>2.7164000000000001</c:v>
                </c:pt>
                <c:pt idx="19">
                  <c:v>2.7349000000000001</c:v>
                </c:pt>
                <c:pt idx="20">
                  <c:v>2.7473999999999998</c:v>
                </c:pt>
                <c:pt idx="21">
                  <c:v>2.6928000000000001</c:v>
                </c:pt>
                <c:pt idx="22">
                  <c:v>2.6800999999999999</c:v>
                </c:pt>
                <c:pt idx="23">
                  <c:v>2.5828000000000002</c:v>
                </c:pt>
                <c:pt idx="24">
                  <c:v>2.5911</c:v>
                </c:pt>
                <c:pt idx="25">
                  <c:v>2.5390000000000001</c:v>
                </c:pt>
                <c:pt idx="26">
                  <c:v>2.4647999999999999</c:v>
                </c:pt>
                <c:pt idx="27">
                  <c:v>2.4630999999999998</c:v>
                </c:pt>
                <c:pt idx="28">
                  <c:v>2.5125999999999999</c:v>
                </c:pt>
                <c:pt idx="29">
                  <c:v>2.5011999999999999</c:v>
                </c:pt>
                <c:pt idx="30">
                  <c:v>2.5754000000000001</c:v>
                </c:pt>
                <c:pt idx="31">
                  <c:v>2.5798999999999999</c:v>
                </c:pt>
                <c:pt idx="32">
                  <c:v>2.5691999999999999</c:v>
                </c:pt>
                <c:pt idx="33">
                  <c:v>2.6070000000000002</c:v>
                </c:pt>
                <c:pt idx="34">
                  <c:v>2.6025</c:v>
                </c:pt>
                <c:pt idx="35">
                  <c:v>2.5634000000000001</c:v>
                </c:pt>
                <c:pt idx="36">
                  <c:v>2.5642</c:v>
                </c:pt>
                <c:pt idx="37">
                  <c:v>2.4729000000000001</c:v>
                </c:pt>
                <c:pt idx="38">
                  <c:v>2.4977</c:v>
                </c:pt>
                <c:pt idx="39">
                  <c:v>2.5855000000000001</c:v>
                </c:pt>
                <c:pt idx="40">
                  <c:v>2.6006</c:v>
                </c:pt>
                <c:pt idx="41">
                  <c:v>2.6665000000000001</c:v>
                </c:pt>
                <c:pt idx="42">
                  <c:v>2.6913</c:v>
                </c:pt>
                <c:pt idx="43">
                  <c:v>2.6213000000000002</c:v>
                </c:pt>
                <c:pt idx="44">
                  <c:v>2.6238000000000001</c:v>
                </c:pt>
                <c:pt idx="45">
                  <c:v>2.7021000000000002</c:v>
                </c:pt>
                <c:pt idx="46">
                  <c:v>2.7841999999999998</c:v>
                </c:pt>
                <c:pt idx="47">
                  <c:v>2.8452000000000002</c:v>
                </c:pt>
                <c:pt idx="48">
                  <c:v>2.8447</c:v>
                </c:pt>
                <c:pt idx="49">
                  <c:v>2.8542000000000001</c:v>
                </c:pt>
                <c:pt idx="50">
                  <c:v>2.891</c:v>
                </c:pt>
                <c:pt idx="51">
                  <c:v>2.9064999999999999</c:v>
                </c:pt>
                <c:pt idx="52">
                  <c:v>2.9060999999999999</c:v>
                </c:pt>
                <c:pt idx="53">
                  <c:v>2.8243999999999998</c:v>
                </c:pt>
                <c:pt idx="54">
                  <c:v>2.8348</c:v>
                </c:pt>
                <c:pt idx="55">
                  <c:v>2.8561000000000001</c:v>
                </c:pt>
                <c:pt idx="56">
                  <c:v>2.8214000000000001</c:v>
                </c:pt>
                <c:pt idx="57">
                  <c:v>2.7806000000000002</c:v>
                </c:pt>
                <c:pt idx="58">
                  <c:v>2.8290000000000002</c:v>
                </c:pt>
                <c:pt idx="59">
                  <c:v>2.8012999999999999</c:v>
                </c:pt>
                <c:pt idx="60">
                  <c:v>2.8677000000000001</c:v>
                </c:pt>
                <c:pt idx="61">
                  <c:v>2.8475000000000001</c:v>
                </c:pt>
                <c:pt idx="62">
                  <c:v>2.8845999999999998</c:v>
                </c:pt>
                <c:pt idx="63">
                  <c:v>2.9076</c:v>
                </c:pt>
                <c:pt idx="64">
                  <c:v>2.9533999999999998</c:v>
                </c:pt>
                <c:pt idx="65">
                  <c:v>2.9110999999999998</c:v>
                </c:pt>
                <c:pt idx="66">
                  <c:v>2.9338000000000002</c:v>
                </c:pt>
                <c:pt idx="67">
                  <c:v>2.9253</c:v>
                </c:pt>
                <c:pt idx="68">
                  <c:v>2.8593000000000002</c:v>
                </c:pt>
                <c:pt idx="69">
                  <c:v>2.8483999999999998</c:v>
                </c:pt>
                <c:pt idx="70">
                  <c:v>2.8862999999999999</c:v>
                </c:pt>
                <c:pt idx="71">
                  <c:v>2.9007000000000001</c:v>
                </c:pt>
                <c:pt idx="72">
                  <c:v>2.9542999999999999</c:v>
                </c:pt>
                <c:pt idx="73">
                  <c:v>2.9641000000000002</c:v>
                </c:pt>
                <c:pt idx="74">
                  <c:v>2.9788999999999999</c:v>
                </c:pt>
                <c:pt idx="75">
                  <c:v>3.0144000000000002</c:v>
                </c:pt>
                <c:pt idx="76">
                  <c:v>2.9782000000000002</c:v>
                </c:pt>
                <c:pt idx="77">
                  <c:v>2.9948999999999999</c:v>
                </c:pt>
                <c:pt idx="78">
                  <c:v>2.9870999999999999</c:v>
                </c:pt>
                <c:pt idx="79">
                  <c:v>3.0183</c:v>
                </c:pt>
                <c:pt idx="80">
                  <c:v>3.0352999999999999</c:v>
                </c:pt>
                <c:pt idx="81">
                  <c:v>3.044</c:v>
                </c:pt>
                <c:pt idx="82">
                  <c:v>3.0059999999999998</c:v>
                </c:pt>
                <c:pt idx="83">
                  <c:v>3.0543</c:v>
                </c:pt>
                <c:pt idx="84">
                  <c:v>3.0415000000000001</c:v>
                </c:pt>
                <c:pt idx="85">
                  <c:v>3.0445000000000002</c:v>
                </c:pt>
                <c:pt idx="86">
                  <c:v>3.0407999999999999</c:v>
                </c:pt>
                <c:pt idx="87">
                  <c:v>3.0044</c:v>
                </c:pt>
                <c:pt idx="88">
                  <c:v>2.9889000000000001</c:v>
                </c:pt>
                <c:pt idx="89">
                  <c:v>3.0063</c:v>
                </c:pt>
                <c:pt idx="90">
                  <c:v>2.9693999999999998</c:v>
                </c:pt>
                <c:pt idx="91">
                  <c:v>2.9462000000000002</c:v>
                </c:pt>
                <c:pt idx="92">
                  <c:v>2.9678</c:v>
                </c:pt>
                <c:pt idx="93">
                  <c:v>2.9529999999999998</c:v>
                </c:pt>
                <c:pt idx="94">
                  <c:v>2.9161000000000001</c:v>
                </c:pt>
                <c:pt idx="95">
                  <c:v>2.9001999999999999</c:v>
                </c:pt>
                <c:pt idx="96">
                  <c:v>2.8761000000000001</c:v>
                </c:pt>
                <c:pt idx="97">
                  <c:v>2.9043999999999999</c:v>
                </c:pt>
                <c:pt idx="98">
                  <c:v>2.8887999999999998</c:v>
                </c:pt>
                <c:pt idx="99">
                  <c:v>2.794</c:v>
                </c:pt>
                <c:pt idx="100">
                  <c:v>2.9125999999999999</c:v>
                </c:pt>
                <c:pt idx="101">
                  <c:v>3.0019</c:v>
                </c:pt>
                <c:pt idx="102">
                  <c:v>3.0091000000000001</c:v>
                </c:pt>
                <c:pt idx="103">
                  <c:v>3.0110000000000001</c:v>
                </c:pt>
                <c:pt idx="104">
                  <c:v>3.0594000000000001</c:v>
                </c:pt>
                <c:pt idx="105">
                  <c:v>3.1221999999999999</c:v>
                </c:pt>
                <c:pt idx="106">
                  <c:v>3.1440000000000001</c:v>
                </c:pt>
                <c:pt idx="107">
                  <c:v>3.1371000000000002</c:v>
                </c:pt>
                <c:pt idx="108">
                  <c:v>3.1175000000000002</c:v>
                </c:pt>
                <c:pt idx="109">
                  <c:v>3.2082999999999999</c:v>
                </c:pt>
                <c:pt idx="110">
                  <c:v>3.1911999999999998</c:v>
                </c:pt>
                <c:pt idx="111">
                  <c:v>3.214</c:v>
                </c:pt>
                <c:pt idx="112">
                  <c:v>3.1932999999999998</c:v>
                </c:pt>
                <c:pt idx="113">
                  <c:v>3.2391000000000001</c:v>
                </c:pt>
                <c:pt idx="114">
                  <c:v>3.2191999999999998</c:v>
                </c:pt>
                <c:pt idx="115">
                  <c:v>3.2351000000000001</c:v>
                </c:pt>
                <c:pt idx="116">
                  <c:v>3.2547999999999999</c:v>
                </c:pt>
                <c:pt idx="117">
                  <c:v>3.2976999999999999</c:v>
                </c:pt>
                <c:pt idx="118">
                  <c:v>3.2888000000000002</c:v>
                </c:pt>
                <c:pt idx="119">
                  <c:v>3.2845</c:v>
                </c:pt>
                <c:pt idx="120">
                  <c:v>3.2803</c:v>
                </c:pt>
                <c:pt idx="121">
                  <c:v>3.3043</c:v>
                </c:pt>
                <c:pt idx="122">
                  <c:v>3.2368000000000001</c:v>
                </c:pt>
                <c:pt idx="123">
                  <c:v>3.2378</c:v>
                </c:pt>
                <c:pt idx="124">
                  <c:v>3.2021999999999999</c:v>
                </c:pt>
                <c:pt idx="125">
                  <c:v>3.1707999999999998</c:v>
                </c:pt>
                <c:pt idx="126">
                  <c:v>3.1684999999999999</c:v>
                </c:pt>
                <c:pt idx="127">
                  <c:v>3.1539999999999999</c:v>
                </c:pt>
                <c:pt idx="128">
                  <c:v>3.1246</c:v>
                </c:pt>
                <c:pt idx="129">
                  <c:v>3.1309999999999998</c:v>
                </c:pt>
                <c:pt idx="130">
                  <c:v>3.0853000000000002</c:v>
                </c:pt>
                <c:pt idx="131">
                  <c:v>3.0731000000000002</c:v>
                </c:pt>
                <c:pt idx="132">
                  <c:v>3.0988000000000002</c:v>
                </c:pt>
                <c:pt idx="133">
                  <c:v>3.1284999999999998</c:v>
                </c:pt>
                <c:pt idx="134">
                  <c:v>3.1301999999999999</c:v>
                </c:pt>
                <c:pt idx="135">
                  <c:v>3.1463000000000001</c:v>
                </c:pt>
                <c:pt idx="136">
                  <c:v>3.1553</c:v>
                </c:pt>
                <c:pt idx="137">
                  <c:v>3.1648000000000001</c:v>
                </c:pt>
                <c:pt idx="138">
                  <c:v>3.1337999999999999</c:v>
                </c:pt>
                <c:pt idx="139">
                  <c:v>3.0916999999999999</c:v>
                </c:pt>
                <c:pt idx="140">
                  <c:v>3.1377999999999999</c:v>
                </c:pt>
                <c:pt idx="141">
                  <c:v>3.1604000000000001</c:v>
                </c:pt>
                <c:pt idx="142">
                  <c:v>3.1922000000000001</c:v>
                </c:pt>
                <c:pt idx="143">
                  <c:v>3.1818</c:v>
                </c:pt>
                <c:pt idx="144">
                  <c:v>3.1703999999999999</c:v>
                </c:pt>
                <c:pt idx="145">
                  <c:v>3.18</c:v>
                </c:pt>
                <c:pt idx="146">
                  <c:v>3.2170000000000001</c:v>
                </c:pt>
                <c:pt idx="147">
                  <c:v>3.2195999999999998</c:v>
                </c:pt>
                <c:pt idx="148">
                  <c:v>3.2172000000000001</c:v>
                </c:pt>
                <c:pt idx="149">
                  <c:v>3.2288999999999999</c:v>
                </c:pt>
                <c:pt idx="150">
                  <c:v>3.2660999999999998</c:v>
                </c:pt>
                <c:pt idx="151">
                  <c:v>3.266</c:v>
                </c:pt>
                <c:pt idx="152">
                  <c:v>3.1821999999999999</c:v>
                </c:pt>
                <c:pt idx="153">
                  <c:v>3.2079</c:v>
                </c:pt>
                <c:pt idx="154">
                  <c:v>3.1943999999999999</c:v>
                </c:pt>
                <c:pt idx="155">
                  <c:v>3.2360000000000002</c:v>
                </c:pt>
                <c:pt idx="156">
                  <c:v>3.1825000000000001</c:v>
                </c:pt>
                <c:pt idx="157">
                  <c:v>3.1724999999999999</c:v>
                </c:pt>
                <c:pt idx="158">
                  <c:v>3.1821999999999999</c:v>
                </c:pt>
                <c:pt idx="159">
                  <c:v>3.1856</c:v>
                </c:pt>
                <c:pt idx="160">
                  <c:v>3.1802999999999999</c:v>
                </c:pt>
                <c:pt idx="161">
                  <c:v>3.2351000000000001</c:v>
                </c:pt>
                <c:pt idx="162">
                  <c:v>3.2332999999999998</c:v>
                </c:pt>
                <c:pt idx="163">
                  <c:v>3.2218</c:v>
                </c:pt>
                <c:pt idx="164">
                  <c:v>3.1850000000000001</c:v>
                </c:pt>
                <c:pt idx="165">
                  <c:v>3.1964000000000001</c:v>
                </c:pt>
                <c:pt idx="166">
                  <c:v>3.218</c:v>
                </c:pt>
                <c:pt idx="167">
                  <c:v>3.2336999999999998</c:v>
                </c:pt>
                <c:pt idx="168">
                  <c:v>3.2658999999999998</c:v>
                </c:pt>
                <c:pt idx="169">
                  <c:v>3.2841</c:v>
                </c:pt>
                <c:pt idx="170">
                  <c:v>3.2547999999999999</c:v>
                </c:pt>
                <c:pt idx="171">
                  <c:v>3.2130000000000001</c:v>
                </c:pt>
                <c:pt idx="172">
                  <c:v>3.1555</c:v>
                </c:pt>
                <c:pt idx="173">
                  <c:v>3.1680000000000001</c:v>
                </c:pt>
                <c:pt idx="174">
                  <c:v>3.1977000000000002</c:v>
                </c:pt>
                <c:pt idx="175">
                  <c:v>3.2149000000000001</c:v>
                </c:pt>
                <c:pt idx="176">
                  <c:v>3.2408000000000001</c:v>
                </c:pt>
                <c:pt idx="177">
                  <c:v>3.2378</c:v>
                </c:pt>
                <c:pt idx="178">
                  <c:v>3.2418</c:v>
                </c:pt>
                <c:pt idx="179">
                  <c:v>3.2494000000000001</c:v>
                </c:pt>
                <c:pt idx="180">
                  <c:v>3.2961999999999998</c:v>
                </c:pt>
                <c:pt idx="181">
                  <c:v>3.2360000000000002</c:v>
                </c:pt>
                <c:pt idx="182">
                  <c:v>3.2544</c:v>
                </c:pt>
                <c:pt idx="183">
                  <c:v>3.2372000000000001</c:v>
                </c:pt>
                <c:pt idx="184">
                  <c:v>3.2833000000000001</c:v>
                </c:pt>
                <c:pt idx="185">
                  <c:v>3.2885</c:v>
                </c:pt>
                <c:pt idx="186">
                  <c:v>3.2616999999999998</c:v>
                </c:pt>
                <c:pt idx="187">
                  <c:v>3.2492999999999999</c:v>
                </c:pt>
                <c:pt idx="188">
                  <c:v>3.2349000000000001</c:v>
                </c:pt>
                <c:pt idx="189">
                  <c:v>3.2642000000000002</c:v>
                </c:pt>
                <c:pt idx="190">
                  <c:v>3.2603</c:v>
                </c:pt>
                <c:pt idx="191">
                  <c:v>3.2088000000000001</c:v>
                </c:pt>
                <c:pt idx="192">
                  <c:v>3.1332</c:v>
                </c:pt>
                <c:pt idx="193">
                  <c:v>3.1183999999999998</c:v>
                </c:pt>
                <c:pt idx="194">
                  <c:v>3.0914999999999999</c:v>
                </c:pt>
                <c:pt idx="195">
                  <c:v>3.1812</c:v>
                </c:pt>
                <c:pt idx="196">
                  <c:v>3.2097000000000002</c:v>
                </c:pt>
                <c:pt idx="197">
                  <c:v>3.2141999999999999</c:v>
                </c:pt>
                <c:pt idx="198">
                  <c:v>3.2012</c:v>
                </c:pt>
                <c:pt idx="199">
                  <c:v>3.1861000000000002</c:v>
                </c:pt>
                <c:pt idx="200">
                  <c:v>3.2261000000000002</c:v>
                </c:pt>
                <c:pt idx="201">
                  <c:v>3.2090000000000001</c:v>
                </c:pt>
                <c:pt idx="202">
                  <c:v>3.1810999999999998</c:v>
                </c:pt>
                <c:pt idx="203">
                  <c:v>3.1974999999999998</c:v>
                </c:pt>
                <c:pt idx="204">
                  <c:v>3.2719</c:v>
                </c:pt>
                <c:pt idx="205">
                  <c:v>3.2924000000000002</c:v>
                </c:pt>
                <c:pt idx="206">
                  <c:v>3.2690999999999999</c:v>
                </c:pt>
                <c:pt idx="207">
                  <c:v>3.2307000000000001</c:v>
                </c:pt>
                <c:pt idx="208">
                  <c:v>3.2387999999999999</c:v>
                </c:pt>
                <c:pt idx="209">
                  <c:v>3.2694000000000001</c:v>
                </c:pt>
                <c:pt idx="210">
                  <c:v>3.2917999999999998</c:v>
                </c:pt>
                <c:pt idx="211">
                  <c:v>3.2757000000000001</c:v>
                </c:pt>
                <c:pt idx="212">
                  <c:v>3.2888999999999999</c:v>
                </c:pt>
                <c:pt idx="213">
                  <c:v>3.3262</c:v>
                </c:pt>
                <c:pt idx="214">
                  <c:v>3.3734999999999999</c:v>
                </c:pt>
                <c:pt idx="215">
                  <c:v>3.3496000000000001</c:v>
                </c:pt>
                <c:pt idx="216">
                  <c:v>3.3445</c:v>
                </c:pt>
                <c:pt idx="217">
                  <c:v>3.3622000000000001</c:v>
                </c:pt>
                <c:pt idx="218">
                  <c:v>3.3694999999999999</c:v>
                </c:pt>
                <c:pt idx="219">
                  <c:v>3.4142999999999999</c:v>
                </c:pt>
                <c:pt idx="220">
                  <c:v>3.4207999999999998</c:v>
                </c:pt>
                <c:pt idx="221">
                  <c:v>3.4051999999999998</c:v>
                </c:pt>
                <c:pt idx="222">
                  <c:v>3.3481999999999998</c:v>
                </c:pt>
                <c:pt idx="223">
                  <c:v>3.3374000000000001</c:v>
                </c:pt>
                <c:pt idx="224">
                  <c:v>3.3401000000000001</c:v>
                </c:pt>
                <c:pt idx="225">
                  <c:v>3.3151999999999999</c:v>
                </c:pt>
                <c:pt idx="226">
                  <c:v>3.3172999999999999</c:v>
                </c:pt>
                <c:pt idx="227">
                  <c:v>3.3694999999999999</c:v>
                </c:pt>
                <c:pt idx="228">
                  <c:v>3.3940000000000001</c:v>
                </c:pt>
                <c:pt idx="229">
                  <c:v>3.3940000000000001</c:v>
                </c:pt>
                <c:pt idx="230">
                  <c:v>3.4293999999999998</c:v>
                </c:pt>
                <c:pt idx="231">
                  <c:v>3.4866999999999999</c:v>
                </c:pt>
                <c:pt idx="232">
                  <c:v>3.5053000000000001</c:v>
                </c:pt>
                <c:pt idx="233">
                  <c:v>3.4733999999999998</c:v>
                </c:pt>
                <c:pt idx="234">
                  <c:v>3.4476</c:v>
                </c:pt>
                <c:pt idx="235">
                  <c:v>3.4304999999999999</c:v>
                </c:pt>
                <c:pt idx="236">
                  <c:v>3.4097</c:v>
                </c:pt>
                <c:pt idx="237">
                  <c:v>3.4237000000000002</c:v>
                </c:pt>
                <c:pt idx="238">
                  <c:v>3.4518</c:v>
                </c:pt>
                <c:pt idx="239">
                  <c:v>3.4506000000000001</c:v>
                </c:pt>
                <c:pt idx="240">
                  <c:v>3.4521000000000002</c:v>
                </c:pt>
                <c:pt idx="241">
                  <c:v>3.4834000000000001</c:v>
                </c:pt>
                <c:pt idx="242">
                  <c:v>3.4725000000000001</c:v>
                </c:pt>
                <c:pt idx="243">
                  <c:v>3.3919999999999999</c:v>
                </c:pt>
                <c:pt idx="244">
                  <c:v>3.4140999999999999</c:v>
                </c:pt>
                <c:pt idx="245">
                  <c:v>3.3662999999999998</c:v>
                </c:pt>
                <c:pt idx="246">
                  <c:v>3.3475000000000001</c:v>
                </c:pt>
                <c:pt idx="247">
                  <c:v>3.4110999999999998</c:v>
                </c:pt>
                <c:pt idx="248">
                  <c:v>3.4445000000000001</c:v>
                </c:pt>
                <c:pt idx="249">
                  <c:v>3.4493999999999998</c:v>
                </c:pt>
                <c:pt idx="250">
                  <c:v>3.4569999999999999</c:v>
                </c:pt>
                <c:pt idx="251">
                  <c:v>3.4239999999999999</c:v>
                </c:pt>
                <c:pt idx="252">
                  <c:v>3.4016999999999999</c:v>
                </c:pt>
                <c:pt idx="253">
                  <c:v>3.4005000000000001</c:v>
                </c:pt>
                <c:pt idx="254">
                  <c:v>3.3264</c:v>
                </c:pt>
                <c:pt idx="255">
                  <c:v>3.3527</c:v>
                </c:pt>
                <c:pt idx="256">
                  <c:v>3.3363</c:v>
                </c:pt>
                <c:pt idx="257">
                  <c:v>3.3603999999999998</c:v>
                </c:pt>
                <c:pt idx="258">
                  <c:v>3.3774000000000002</c:v>
                </c:pt>
                <c:pt idx="259">
                  <c:v>3.4291999999999998</c:v>
                </c:pt>
                <c:pt idx="260">
                  <c:v>3.4211999999999998</c:v>
                </c:pt>
                <c:pt idx="261">
                  <c:v>3.4386000000000001</c:v>
                </c:pt>
                <c:pt idx="262">
                  <c:v>3.4184999999999999</c:v>
                </c:pt>
                <c:pt idx="263">
                  <c:v>3.4026999999999998</c:v>
                </c:pt>
                <c:pt idx="264">
                  <c:v>3.4260000000000002</c:v>
                </c:pt>
                <c:pt idx="265">
                  <c:v>3.3990999999999998</c:v>
                </c:pt>
                <c:pt idx="266">
                  <c:v>3.4371</c:v>
                </c:pt>
                <c:pt idx="267">
                  <c:v>3.3874</c:v>
                </c:pt>
                <c:pt idx="268">
                  <c:v>3.3504</c:v>
                </c:pt>
                <c:pt idx="269">
                  <c:v>3.3448000000000002</c:v>
                </c:pt>
                <c:pt idx="270">
                  <c:v>3.3772000000000002</c:v>
                </c:pt>
                <c:pt idx="271">
                  <c:v>3.3570000000000002</c:v>
                </c:pt>
                <c:pt idx="272">
                  <c:v>3.3100999999999998</c:v>
                </c:pt>
                <c:pt idx="273">
                  <c:v>3.2732000000000001</c:v>
                </c:pt>
                <c:pt idx="274">
                  <c:v>3.3469000000000002</c:v>
                </c:pt>
                <c:pt idx="275">
                  <c:v>3.371</c:v>
                </c:pt>
                <c:pt idx="276">
                  <c:v>3.3622999999999998</c:v>
                </c:pt>
                <c:pt idx="277">
                  <c:v>3.4123000000000001</c:v>
                </c:pt>
                <c:pt idx="278">
                  <c:v>3.4253</c:v>
                </c:pt>
                <c:pt idx="279">
                  <c:v>3.3822000000000001</c:v>
                </c:pt>
                <c:pt idx="280">
                  <c:v>3.4264000000000001</c:v>
                </c:pt>
                <c:pt idx="281">
                  <c:v>3.4742999999999999</c:v>
                </c:pt>
                <c:pt idx="282">
                  <c:v>3.4304999999999999</c:v>
                </c:pt>
                <c:pt idx="283">
                  <c:v>3.4355000000000002</c:v>
                </c:pt>
                <c:pt idx="284">
                  <c:v>3.4561999999999999</c:v>
                </c:pt>
                <c:pt idx="285">
                  <c:v>3.4944999999999999</c:v>
                </c:pt>
                <c:pt idx="286">
                  <c:v>3.4828000000000001</c:v>
                </c:pt>
                <c:pt idx="287">
                  <c:v>3.4283000000000001</c:v>
                </c:pt>
                <c:pt idx="288">
                  <c:v>3.4695999999999998</c:v>
                </c:pt>
                <c:pt idx="289">
                  <c:v>3.5705</c:v>
                </c:pt>
                <c:pt idx="290">
                  <c:v>3.6019999999999999</c:v>
                </c:pt>
                <c:pt idx="291">
                  <c:v>3.5427</c:v>
                </c:pt>
                <c:pt idx="292">
                  <c:v>3.5792000000000002</c:v>
                </c:pt>
                <c:pt idx="293">
                  <c:v>3.6032000000000002</c:v>
                </c:pt>
                <c:pt idx="294">
                  <c:v>3.5990000000000002</c:v>
                </c:pt>
                <c:pt idx="295">
                  <c:v>3.5988000000000002</c:v>
                </c:pt>
                <c:pt idx="296">
                  <c:v>3.5695999999999999</c:v>
                </c:pt>
                <c:pt idx="297">
                  <c:v>3.6061999999999999</c:v>
                </c:pt>
                <c:pt idx="298">
                  <c:v>3.6128999999999998</c:v>
                </c:pt>
                <c:pt idx="299">
                  <c:v>3.6109</c:v>
                </c:pt>
                <c:pt idx="300">
                  <c:v>3.5430000000000001</c:v>
                </c:pt>
                <c:pt idx="301">
                  <c:v>3.5272999999999999</c:v>
                </c:pt>
                <c:pt idx="302">
                  <c:v>3.5829</c:v>
                </c:pt>
                <c:pt idx="303">
                  <c:v>3.5550999999999999</c:v>
                </c:pt>
                <c:pt idx="304">
                  <c:v>3.4961000000000002</c:v>
                </c:pt>
                <c:pt idx="305">
                  <c:v>3.5327999999999999</c:v>
                </c:pt>
                <c:pt idx="306">
                  <c:v>3.5287999999999999</c:v>
                </c:pt>
                <c:pt idx="307">
                  <c:v>3.5426000000000002</c:v>
                </c:pt>
                <c:pt idx="308">
                  <c:v>3.5169999999999999</c:v>
                </c:pt>
                <c:pt idx="309">
                  <c:v>3.4651000000000001</c:v>
                </c:pt>
                <c:pt idx="310">
                  <c:v>3.5074999999999998</c:v>
                </c:pt>
                <c:pt idx="311">
                  <c:v>3.5394000000000001</c:v>
                </c:pt>
                <c:pt idx="312">
                  <c:v>3.5533000000000001</c:v>
                </c:pt>
                <c:pt idx="313">
                  <c:v>3.5394000000000001</c:v>
                </c:pt>
                <c:pt idx="314">
                  <c:v>3.4820000000000002</c:v>
                </c:pt>
                <c:pt idx="315">
                  <c:v>3.4828000000000001</c:v>
                </c:pt>
                <c:pt idx="316">
                  <c:v>3.4102999999999999</c:v>
                </c:pt>
                <c:pt idx="317">
                  <c:v>3.4123000000000001</c:v>
                </c:pt>
                <c:pt idx="318">
                  <c:v>3.3637999999999999</c:v>
                </c:pt>
                <c:pt idx="319">
                  <c:v>3.3818999999999999</c:v>
                </c:pt>
                <c:pt idx="320">
                  <c:v>3.3761999999999999</c:v>
                </c:pt>
                <c:pt idx="321">
                  <c:v>3.3898000000000001</c:v>
                </c:pt>
                <c:pt idx="322">
                  <c:v>3.3885999999999998</c:v>
                </c:pt>
                <c:pt idx="323">
                  <c:v>3.3252000000000002</c:v>
                </c:pt>
                <c:pt idx="324">
                  <c:v>3.2900999999999998</c:v>
                </c:pt>
                <c:pt idx="325">
                  <c:v>3.3279000000000001</c:v>
                </c:pt>
                <c:pt idx="326">
                  <c:v>3.3347000000000002</c:v>
                </c:pt>
                <c:pt idx="327">
                  <c:v>3.3841000000000001</c:v>
                </c:pt>
                <c:pt idx="328">
                  <c:v>3.4218999999999999</c:v>
                </c:pt>
                <c:pt idx="329">
                  <c:v>3.4178999999999999</c:v>
                </c:pt>
                <c:pt idx="330">
                  <c:v>3.2907000000000002</c:v>
                </c:pt>
                <c:pt idx="331">
                  <c:v>3.3008000000000002</c:v>
                </c:pt>
                <c:pt idx="332">
                  <c:v>3.3119000000000001</c:v>
                </c:pt>
                <c:pt idx="333">
                  <c:v>3.242</c:v>
                </c:pt>
                <c:pt idx="334">
                  <c:v>3.2593999999999999</c:v>
                </c:pt>
                <c:pt idx="335">
                  <c:v>3.1778</c:v>
                </c:pt>
                <c:pt idx="336">
                  <c:v>3.1589999999999998</c:v>
                </c:pt>
                <c:pt idx="337">
                  <c:v>3.1545999999999998</c:v>
                </c:pt>
                <c:pt idx="338">
                  <c:v>3.1594000000000002</c:v>
                </c:pt>
                <c:pt idx="339">
                  <c:v>3.1566000000000001</c:v>
                </c:pt>
                <c:pt idx="340">
                  <c:v>3.1823000000000001</c:v>
                </c:pt>
                <c:pt idx="341">
                  <c:v>3.1499000000000001</c:v>
                </c:pt>
                <c:pt idx="342">
                  <c:v>3.1859999999999999</c:v>
                </c:pt>
                <c:pt idx="343">
                  <c:v>3.2835999999999999</c:v>
                </c:pt>
                <c:pt idx="344">
                  <c:v>3.2610000000000001</c:v>
                </c:pt>
                <c:pt idx="345">
                  <c:v>3.2563</c:v>
                </c:pt>
                <c:pt idx="346">
                  <c:v>3.3393999999999999</c:v>
                </c:pt>
                <c:pt idx="347">
                  <c:v>3.3896999999999999</c:v>
                </c:pt>
                <c:pt idx="348">
                  <c:v>3.3469000000000002</c:v>
                </c:pt>
                <c:pt idx="349">
                  <c:v>3.3475999999999999</c:v>
                </c:pt>
                <c:pt idx="350">
                  <c:v>3.3283</c:v>
                </c:pt>
                <c:pt idx="351">
                  <c:v>3.3302</c:v>
                </c:pt>
                <c:pt idx="352">
                  <c:v>3.3153999999999999</c:v>
                </c:pt>
                <c:pt idx="353">
                  <c:v>3.3161999999999998</c:v>
                </c:pt>
                <c:pt idx="354">
                  <c:v>3.2837000000000001</c:v>
                </c:pt>
                <c:pt idx="355">
                  <c:v>3.3056999999999999</c:v>
                </c:pt>
                <c:pt idx="356">
                  <c:v>3.3147000000000002</c:v>
                </c:pt>
                <c:pt idx="357">
                  <c:v>3.2909000000000002</c:v>
                </c:pt>
                <c:pt idx="358">
                  <c:v>3.3067000000000002</c:v>
                </c:pt>
                <c:pt idx="359">
                  <c:v>3.3235999999999999</c:v>
                </c:pt>
                <c:pt idx="360">
                  <c:v>3.2957000000000001</c:v>
                </c:pt>
                <c:pt idx="361">
                  <c:v>3.3411</c:v>
                </c:pt>
                <c:pt idx="362">
                  <c:v>3.4062000000000001</c:v>
                </c:pt>
                <c:pt idx="363">
                  <c:v>3.4339</c:v>
                </c:pt>
                <c:pt idx="364">
                  <c:v>3.4182000000000001</c:v>
                </c:pt>
                <c:pt idx="365">
                  <c:v>3.4218000000000002</c:v>
                </c:pt>
                <c:pt idx="366">
                  <c:v>3.5861000000000001</c:v>
                </c:pt>
                <c:pt idx="367">
                  <c:v>3.6048</c:v>
                </c:pt>
                <c:pt idx="368">
                  <c:v>3.6459000000000001</c:v>
                </c:pt>
                <c:pt idx="369">
                  <c:v>3.6627000000000001</c:v>
                </c:pt>
                <c:pt idx="370">
                  <c:v>3.6669</c:v>
                </c:pt>
                <c:pt idx="371">
                  <c:v>3.6962000000000002</c:v>
                </c:pt>
                <c:pt idx="372">
                  <c:v>3.6429999999999998</c:v>
                </c:pt>
                <c:pt idx="373">
                  <c:v>3.7181000000000002</c:v>
                </c:pt>
                <c:pt idx="374">
                  <c:v>3.7822</c:v>
                </c:pt>
                <c:pt idx="375">
                  <c:v>3.6804000000000001</c:v>
                </c:pt>
                <c:pt idx="376">
                  <c:v>3.62</c:v>
                </c:pt>
                <c:pt idx="377">
                  <c:v>3.5167000000000002</c:v>
                </c:pt>
                <c:pt idx="378">
                  <c:v>3.5175999999999998</c:v>
                </c:pt>
                <c:pt idx="379">
                  <c:v>3.5629</c:v>
                </c:pt>
                <c:pt idx="380">
                  <c:v>3.4927999999999999</c:v>
                </c:pt>
                <c:pt idx="381">
                  <c:v>3.5628000000000002</c:v>
                </c:pt>
                <c:pt idx="382">
                  <c:v>3.6017000000000001</c:v>
                </c:pt>
                <c:pt idx="383">
                  <c:v>3.7077</c:v>
                </c:pt>
                <c:pt idx="384">
                  <c:v>3.6659999999999999</c:v>
                </c:pt>
                <c:pt idx="385">
                  <c:v>3.6276999999999999</c:v>
                </c:pt>
                <c:pt idx="386">
                  <c:v>3.706</c:v>
                </c:pt>
                <c:pt idx="387">
                  <c:v>3.6381999999999999</c:v>
                </c:pt>
                <c:pt idx="388">
                  <c:v>3.5356999999999998</c:v>
                </c:pt>
                <c:pt idx="389">
                  <c:v>3.4805999999999999</c:v>
                </c:pt>
                <c:pt idx="390">
                  <c:v>3.4828000000000001</c:v>
                </c:pt>
                <c:pt idx="391">
                  <c:v>3.3809999999999998</c:v>
                </c:pt>
                <c:pt idx="392">
                  <c:v>3.3603000000000001</c:v>
                </c:pt>
                <c:pt idx="393">
                  <c:v>3.383</c:v>
                </c:pt>
                <c:pt idx="394">
                  <c:v>3.4083000000000001</c:v>
                </c:pt>
                <c:pt idx="395">
                  <c:v>3.4455</c:v>
                </c:pt>
                <c:pt idx="396">
                  <c:v>3.4154</c:v>
                </c:pt>
                <c:pt idx="397">
                  <c:v>3.5179999999999998</c:v>
                </c:pt>
                <c:pt idx="398">
                  <c:v>3.4075000000000002</c:v>
                </c:pt>
                <c:pt idx="399">
                  <c:v>3.4274</c:v>
                </c:pt>
                <c:pt idx="400">
                  <c:v>3.4030999999999998</c:v>
                </c:pt>
                <c:pt idx="401">
                  <c:v>3.3919000000000001</c:v>
                </c:pt>
                <c:pt idx="402">
                  <c:v>3.4346999999999999</c:v>
                </c:pt>
                <c:pt idx="403">
                  <c:v>3.4236</c:v>
                </c:pt>
                <c:pt idx="404">
                  <c:v>3.359</c:v>
                </c:pt>
                <c:pt idx="405">
                  <c:v>3.3195999999999999</c:v>
                </c:pt>
                <c:pt idx="406">
                  <c:v>3.3298000000000001</c:v>
                </c:pt>
                <c:pt idx="407">
                  <c:v>3.3847999999999998</c:v>
                </c:pt>
                <c:pt idx="408">
                  <c:v>3.3355999999999999</c:v>
                </c:pt>
                <c:pt idx="409">
                  <c:v>3.3868</c:v>
                </c:pt>
                <c:pt idx="410">
                  <c:v>3.4085999999999999</c:v>
                </c:pt>
                <c:pt idx="411">
                  <c:v>3.4685999999999999</c:v>
                </c:pt>
                <c:pt idx="412">
                  <c:v>3.4657</c:v>
                </c:pt>
                <c:pt idx="413">
                  <c:v>3.5876999999999999</c:v>
                </c:pt>
                <c:pt idx="414">
                  <c:v>3.4889999999999999</c:v>
                </c:pt>
                <c:pt idx="415">
                  <c:v>3.5409999999999999</c:v>
                </c:pt>
                <c:pt idx="416">
                  <c:v>3.6652999999999998</c:v>
                </c:pt>
                <c:pt idx="417">
                  <c:v>3.3651</c:v>
                </c:pt>
                <c:pt idx="418">
                  <c:v>3.3079999999999998</c:v>
                </c:pt>
                <c:pt idx="419">
                  <c:v>3.2978000000000001</c:v>
                </c:pt>
                <c:pt idx="420">
                  <c:v>3.3071000000000002</c:v>
                </c:pt>
                <c:pt idx="421">
                  <c:v>3.3241999999999998</c:v>
                </c:pt>
                <c:pt idx="422">
                  <c:v>3.4455</c:v>
                </c:pt>
                <c:pt idx="423">
                  <c:v>3.4958</c:v>
                </c:pt>
                <c:pt idx="424">
                  <c:v>3.4821</c:v>
                </c:pt>
                <c:pt idx="425">
                  <c:v>3.4298000000000002</c:v>
                </c:pt>
                <c:pt idx="426">
                  <c:v>3.2764000000000002</c:v>
                </c:pt>
                <c:pt idx="427">
                  <c:v>3.1257999999999999</c:v>
                </c:pt>
                <c:pt idx="428">
                  <c:v>2.9781</c:v>
                </c:pt>
                <c:pt idx="429">
                  <c:v>2.984</c:v>
                </c:pt>
                <c:pt idx="430">
                  <c:v>2.9314</c:v>
                </c:pt>
                <c:pt idx="431">
                  <c:v>2.9702000000000002</c:v>
                </c:pt>
                <c:pt idx="432">
                  <c:v>3.0188000000000001</c:v>
                </c:pt>
                <c:pt idx="433">
                  <c:v>2.9887999999999999</c:v>
                </c:pt>
                <c:pt idx="434">
                  <c:v>3.0192999999999999</c:v>
                </c:pt>
                <c:pt idx="435">
                  <c:v>2.9927999999999999</c:v>
                </c:pt>
                <c:pt idx="436">
                  <c:v>2.9363999999999999</c:v>
                </c:pt>
                <c:pt idx="437">
                  <c:v>2.9729999999999999</c:v>
                </c:pt>
                <c:pt idx="438">
                  <c:v>2.9872999999999998</c:v>
                </c:pt>
                <c:pt idx="439">
                  <c:v>2.9619</c:v>
                </c:pt>
                <c:pt idx="440">
                  <c:v>2.9535</c:v>
                </c:pt>
                <c:pt idx="441">
                  <c:v>2.9041000000000001</c:v>
                </c:pt>
                <c:pt idx="442">
                  <c:v>2.9205999999999999</c:v>
                </c:pt>
                <c:pt idx="443">
                  <c:v>2.9436</c:v>
                </c:pt>
                <c:pt idx="444">
                  <c:v>2.8155000000000001</c:v>
                </c:pt>
                <c:pt idx="445">
                  <c:v>2.8220999999999998</c:v>
                </c:pt>
                <c:pt idx="446">
                  <c:v>2.7865000000000002</c:v>
                </c:pt>
                <c:pt idx="447">
                  <c:v>2.6659000000000002</c:v>
                </c:pt>
                <c:pt idx="448">
                  <c:v>2.7113999999999998</c:v>
                </c:pt>
                <c:pt idx="449">
                  <c:v>2.6821999999999999</c:v>
                </c:pt>
                <c:pt idx="450">
                  <c:v>2.5598000000000001</c:v>
                </c:pt>
                <c:pt idx="451">
                  <c:v>2.6631</c:v>
                </c:pt>
                <c:pt idx="452">
                  <c:v>2.6616</c:v>
                </c:pt>
                <c:pt idx="453">
                  <c:v>2.6204999999999998</c:v>
                </c:pt>
                <c:pt idx="454">
                  <c:v>2.5840999999999998</c:v>
                </c:pt>
                <c:pt idx="455">
                  <c:v>2.4927000000000001</c:v>
                </c:pt>
                <c:pt idx="456">
                  <c:v>2.4725000000000001</c:v>
                </c:pt>
                <c:pt idx="457">
                  <c:v>2.4893999999999998</c:v>
                </c:pt>
                <c:pt idx="458">
                  <c:v>2.4729999999999999</c:v>
                </c:pt>
                <c:pt idx="459">
                  <c:v>2.4563000000000001</c:v>
                </c:pt>
                <c:pt idx="460">
                  <c:v>2.3424</c:v>
                </c:pt>
                <c:pt idx="461">
                  <c:v>2.3178999999999998</c:v>
                </c:pt>
                <c:pt idx="462">
                  <c:v>2.3592</c:v>
                </c:pt>
                <c:pt idx="463">
                  <c:v>2.3801999999999999</c:v>
                </c:pt>
                <c:pt idx="464">
                  <c:v>2.3849</c:v>
                </c:pt>
                <c:pt idx="465">
                  <c:v>2.4363000000000001</c:v>
                </c:pt>
                <c:pt idx="466">
                  <c:v>2.4346000000000001</c:v>
                </c:pt>
                <c:pt idx="467">
                  <c:v>2.4420999999999999</c:v>
                </c:pt>
                <c:pt idx="468">
                  <c:v>2.4466999999999999</c:v>
                </c:pt>
                <c:pt idx="469">
                  <c:v>2.4493</c:v>
                </c:pt>
                <c:pt idx="470">
                  <c:v>2.4359999999999999</c:v>
                </c:pt>
                <c:pt idx="471">
                  <c:v>2.452</c:v>
                </c:pt>
                <c:pt idx="472">
                  <c:v>2.4558</c:v>
                </c:pt>
                <c:pt idx="473">
                  <c:v>2.4340000000000002</c:v>
                </c:pt>
                <c:pt idx="474">
                  <c:v>2.4565999999999999</c:v>
                </c:pt>
                <c:pt idx="475">
                  <c:v>2.5165000000000002</c:v>
                </c:pt>
                <c:pt idx="476">
                  <c:v>2.5466000000000002</c:v>
                </c:pt>
                <c:pt idx="477">
                  <c:v>2.4904999999999999</c:v>
                </c:pt>
                <c:pt idx="478">
                  <c:v>2.4773000000000001</c:v>
                </c:pt>
                <c:pt idx="479">
                  <c:v>2.4184999999999999</c:v>
                </c:pt>
                <c:pt idx="480">
                  <c:v>2.4899</c:v>
                </c:pt>
                <c:pt idx="481">
                  <c:v>2.5672000000000001</c:v>
                </c:pt>
                <c:pt idx="482">
                  <c:v>2.6097999999999999</c:v>
                </c:pt>
                <c:pt idx="483">
                  <c:v>2.5948000000000002</c:v>
                </c:pt>
                <c:pt idx="484">
                  <c:v>2.6160000000000001</c:v>
                </c:pt>
                <c:pt idx="485">
                  <c:v>2.6086999999999998</c:v>
                </c:pt>
                <c:pt idx="486">
                  <c:v>2.6431</c:v>
                </c:pt>
                <c:pt idx="487">
                  <c:v>2.6404999999999998</c:v>
                </c:pt>
                <c:pt idx="488">
                  <c:v>2.6440000000000001</c:v>
                </c:pt>
                <c:pt idx="489">
                  <c:v>2.6747999999999998</c:v>
                </c:pt>
                <c:pt idx="490">
                  <c:v>2.6480999999999999</c:v>
                </c:pt>
                <c:pt idx="491">
                  <c:v>2.6074999999999999</c:v>
                </c:pt>
                <c:pt idx="492">
                  <c:v>2.6320999999999999</c:v>
                </c:pt>
                <c:pt idx="493">
                  <c:v>2.6661999999999999</c:v>
                </c:pt>
                <c:pt idx="494">
                  <c:v>2.7067000000000001</c:v>
                </c:pt>
                <c:pt idx="495">
                  <c:v>2.7012</c:v>
                </c:pt>
                <c:pt idx="496">
                  <c:v>2.7077</c:v>
                </c:pt>
                <c:pt idx="497">
                  <c:v>2.7383999999999999</c:v>
                </c:pt>
                <c:pt idx="498">
                  <c:v>2.7502</c:v>
                </c:pt>
                <c:pt idx="499">
                  <c:v>2.6741999999999999</c:v>
                </c:pt>
                <c:pt idx="500">
                  <c:v>2.6116999999999999</c:v>
                </c:pt>
                <c:pt idx="501">
                  <c:v>2.5615999999999999</c:v>
                </c:pt>
                <c:pt idx="502">
                  <c:v>2.5476999999999999</c:v>
                </c:pt>
                <c:pt idx="503">
                  <c:v>2.5276999999999998</c:v>
                </c:pt>
                <c:pt idx="504">
                  <c:v>2.5432999999999999</c:v>
                </c:pt>
                <c:pt idx="505">
                  <c:v>2.5691000000000002</c:v>
                </c:pt>
                <c:pt idx="506">
                  <c:v>2.5404</c:v>
                </c:pt>
                <c:pt idx="507">
                  <c:v>2.5577999999999999</c:v>
                </c:pt>
                <c:pt idx="508">
                  <c:v>2.6246999999999998</c:v>
                </c:pt>
                <c:pt idx="509">
                  <c:v>2.6213000000000002</c:v>
                </c:pt>
                <c:pt idx="510">
                  <c:v>2.6394000000000002</c:v>
                </c:pt>
                <c:pt idx="511">
                  <c:v>2.6385999999999998</c:v>
                </c:pt>
                <c:pt idx="512">
                  <c:v>2.6229</c:v>
                </c:pt>
                <c:pt idx="513">
                  <c:v>2.6082000000000001</c:v>
                </c:pt>
                <c:pt idx="514">
                  <c:v>2.6535000000000002</c:v>
                </c:pt>
                <c:pt idx="515">
                  <c:v>2.6082999999999998</c:v>
                </c:pt>
                <c:pt idx="516">
                  <c:v>2.5648</c:v>
                </c:pt>
                <c:pt idx="517">
                  <c:v>2.5783</c:v>
                </c:pt>
                <c:pt idx="518">
                  <c:v>2.5533000000000001</c:v>
                </c:pt>
                <c:pt idx="519">
                  <c:v>2.5605000000000002</c:v>
                </c:pt>
                <c:pt idx="520">
                  <c:v>2.6027999999999998</c:v>
                </c:pt>
                <c:pt idx="521">
                  <c:v>2.5550000000000002</c:v>
                </c:pt>
                <c:pt idx="522">
                  <c:v>2.5853999999999999</c:v>
                </c:pt>
                <c:pt idx="523">
                  <c:v>2.5680999999999998</c:v>
                </c:pt>
                <c:pt idx="524">
                  <c:v>2.5758000000000001</c:v>
                </c:pt>
                <c:pt idx="525">
                  <c:v>2.5546000000000002</c:v>
                </c:pt>
                <c:pt idx="526">
                  <c:v>2.5381999999999998</c:v>
                </c:pt>
                <c:pt idx="527">
                  <c:v>2.5045000000000002</c:v>
                </c:pt>
                <c:pt idx="528">
                  <c:v>2.3660000000000001</c:v>
                </c:pt>
                <c:pt idx="529">
                  <c:v>2.3452000000000002</c:v>
                </c:pt>
                <c:pt idx="530">
                  <c:v>2.3549000000000002</c:v>
                </c:pt>
                <c:pt idx="531">
                  <c:v>2.3513000000000002</c:v>
                </c:pt>
                <c:pt idx="532">
                  <c:v>2.3698999999999999</c:v>
                </c:pt>
                <c:pt idx="533">
                  <c:v>2.2970000000000002</c:v>
                </c:pt>
                <c:pt idx="534">
                  <c:v>2.2946</c:v>
                </c:pt>
                <c:pt idx="535">
                  <c:v>2.2847</c:v>
                </c:pt>
                <c:pt idx="536">
                  <c:v>2.3151000000000002</c:v>
                </c:pt>
                <c:pt idx="537">
                  <c:v>2.3315999999999999</c:v>
                </c:pt>
                <c:pt idx="538">
                  <c:v>2.2955999999999999</c:v>
                </c:pt>
                <c:pt idx="539">
                  <c:v>2.3187000000000002</c:v>
                </c:pt>
                <c:pt idx="540">
                  <c:v>2.3426</c:v>
                </c:pt>
                <c:pt idx="541">
                  <c:v>2.3778000000000001</c:v>
                </c:pt>
                <c:pt idx="542">
                  <c:v>2.3576999999999999</c:v>
                </c:pt>
                <c:pt idx="543">
                  <c:v>2.2582</c:v>
                </c:pt>
                <c:pt idx="544">
                  <c:v>2.2113999999999998</c:v>
                </c:pt>
                <c:pt idx="545">
                  <c:v>2.1901999999999999</c:v>
                </c:pt>
                <c:pt idx="546">
                  <c:v>2.1785000000000001</c:v>
                </c:pt>
                <c:pt idx="547">
                  <c:v>2.2052</c:v>
                </c:pt>
                <c:pt idx="548">
                  <c:v>2.2204000000000002</c:v>
                </c:pt>
                <c:pt idx="549">
                  <c:v>2.1962999999999999</c:v>
                </c:pt>
                <c:pt idx="550">
                  <c:v>2.2368999999999999</c:v>
                </c:pt>
                <c:pt idx="551">
                  <c:v>2.2559</c:v>
                </c:pt>
                <c:pt idx="552">
                  <c:v>2.2907000000000002</c:v>
                </c:pt>
                <c:pt idx="553">
                  <c:v>2.2309000000000001</c:v>
                </c:pt>
                <c:pt idx="554">
                  <c:v>2.1894</c:v>
                </c:pt>
                <c:pt idx="555">
                  <c:v>2.2101000000000002</c:v>
                </c:pt>
                <c:pt idx="556">
                  <c:v>2.1859999999999999</c:v>
                </c:pt>
                <c:pt idx="557">
                  <c:v>2.1415000000000002</c:v>
                </c:pt>
                <c:pt idx="558">
                  <c:v>2.1431</c:v>
                </c:pt>
                <c:pt idx="559">
                  <c:v>2.1873</c:v>
                </c:pt>
                <c:pt idx="560">
                  <c:v>2.1295999999999999</c:v>
                </c:pt>
                <c:pt idx="561">
                  <c:v>2.0966999999999998</c:v>
                </c:pt>
                <c:pt idx="562">
                  <c:v>2.093</c:v>
                </c:pt>
                <c:pt idx="563">
                  <c:v>2.1101000000000001</c:v>
                </c:pt>
                <c:pt idx="564">
                  <c:v>2.0960999999999999</c:v>
                </c:pt>
                <c:pt idx="565">
                  <c:v>2.0994999999999999</c:v>
                </c:pt>
                <c:pt idx="566">
                  <c:v>2.0785</c:v>
                </c:pt>
                <c:pt idx="567">
                  <c:v>2.0779000000000001</c:v>
                </c:pt>
                <c:pt idx="568">
                  <c:v>2.1493000000000002</c:v>
                </c:pt>
                <c:pt idx="569">
                  <c:v>2.2109999999999999</c:v>
                </c:pt>
                <c:pt idx="570">
                  <c:v>2.1974999999999998</c:v>
                </c:pt>
                <c:pt idx="571">
                  <c:v>2.1530999999999998</c:v>
                </c:pt>
                <c:pt idx="572">
                  <c:v>2.1046</c:v>
                </c:pt>
                <c:pt idx="573">
                  <c:v>2.0493000000000001</c:v>
                </c:pt>
                <c:pt idx="574">
                  <c:v>2.1025999999999998</c:v>
                </c:pt>
                <c:pt idx="575">
                  <c:v>2.1446999999999998</c:v>
                </c:pt>
                <c:pt idx="576">
                  <c:v>2.0821000000000001</c:v>
                </c:pt>
                <c:pt idx="577">
                  <c:v>2.0566</c:v>
                </c:pt>
                <c:pt idx="578">
                  <c:v>2.0463</c:v>
                </c:pt>
                <c:pt idx="579">
                  <c:v>2.0869</c:v>
                </c:pt>
                <c:pt idx="580">
                  <c:v>2.2492999999999999</c:v>
                </c:pt>
                <c:pt idx="581">
                  <c:v>2.1492</c:v>
                </c:pt>
                <c:pt idx="582">
                  <c:v>2.1989000000000001</c:v>
                </c:pt>
                <c:pt idx="583">
                  <c:v>2.2307000000000001</c:v>
                </c:pt>
                <c:pt idx="584">
                  <c:v>2.1541999999999999</c:v>
                </c:pt>
                <c:pt idx="585">
                  <c:v>2.1871999999999998</c:v>
                </c:pt>
                <c:pt idx="586">
                  <c:v>2.2050999999999998</c:v>
                </c:pt>
                <c:pt idx="587">
                  <c:v>2.2803</c:v>
                </c:pt>
                <c:pt idx="588">
                  <c:v>2.2206000000000001</c:v>
                </c:pt>
                <c:pt idx="589">
                  <c:v>2.1871999999999998</c:v>
                </c:pt>
                <c:pt idx="590">
                  <c:v>2.2037</c:v>
                </c:pt>
                <c:pt idx="591">
                  <c:v>2.1741999999999999</c:v>
                </c:pt>
                <c:pt idx="592">
                  <c:v>2.2422</c:v>
                </c:pt>
                <c:pt idx="593">
                  <c:v>2.1955</c:v>
                </c:pt>
                <c:pt idx="594">
                  <c:v>2.0909</c:v>
                </c:pt>
                <c:pt idx="595">
                  <c:v>2.0442</c:v>
                </c:pt>
                <c:pt idx="596">
                  <c:v>2.0150999999999999</c:v>
                </c:pt>
                <c:pt idx="597">
                  <c:v>2.0186000000000002</c:v>
                </c:pt>
                <c:pt idx="598">
                  <c:v>2.0564</c:v>
                </c:pt>
                <c:pt idx="599">
                  <c:v>2.1088</c:v>
                </c:pt>
                <c:pt idx="600">
                  <c:v>2.1042999999999998</c:v>
                </c:pt>
                <c:pt idx="601">
                  <c:v>2.0626000000000002</c:v>
                </c:pt>
                <c:pt idx="602">
                  <c:v>1.9806999999999999</c:v>
                </c:pt>
                <c:pt idx="603">
                  <c:v>1.9542999999999999</c:v>
                </c:pt>
                <c:pt idx="604">
                  <c:v>1.9913000000000001</c:v>
                </c:pt>
                <c:pt idx="605">
                  <c:v>2.0354000000000001</c:v>
                </c:pt>
                <c:pt idx="606">
                  <c:v>2.0219999999999998</c:v>
                </c:pt>
                <c:pt idx="607">
                  <c:v>1.9668000000000001</c:v>
                </c:pt>
                <c:pt idx="608">
                  <c:v>2.0059</c:v>
                </c:pt>
                <c:pt idx="609">
                  <c:v>2.0798999999999999</c:v>
                </c:pt>
                <c:pt idx="610">
                  <c:v>2.1158000000000001</c:v>
                </c:pt>
                <c:pt idx="611">
                  <c:v>2.1757</c:v>
                </c:pt>
                <c:pt idx="612">
                  <c:v>2.2155</c:v>
                </c:pt>
                <c:pt idx="613">
                  <c:v>2.2717000000000001</c:v>
                </c:pt>
                <c:pt idx="614">
                  <c:v>2.2896000000000001</c:v>
                </c:pt>
                <c:pt idx="615">
                  <c:v>2.2823000000000002</c:v>
                </c:pt>
                <c:pt idx="616">
                  <c:v>2.2317999999999998</c:v>
                </c:pt>
                <c:pt idx="617">
                  <c:v>2.4298999999999999</c:v>
                </c:pt>
                <c:pt idx="618">
                  <c:v>2.3942000000000001</c:v>
                </c:pt>
                <c:pt idx="619">
                  <c:v>2.3950999999999998</c:v>
                </c:pt>
                <c:pt idx="620">
                  <c:v>2.3845999999999998</c:v>
                </c:pt>
                <c:pt idx="621">
                  <c:v>2.4533</c:v>
                </c:pt>
                <c:pt idx="622">
                  <c:v>2.3887999999999998</c:v>
                </c:pt>
                <c:pt idx="623">
                  <c:v>2.3771</c:v>
                </c:pt>
                <c:pt idx="624">
                  <c:v>2.3702000000000001</c:v>
                </c:pt>
                <c:pt idx="625">
                  <c:v>2.4379</c:v>
                </c:pt>
                <c:pt idx="626">
                  <c:v>2.4784000000000002</c:v>
                </c:pt>
                <c:pt idx="627">
                  <c:v>2.4382999999999999</c:v>
                </c:pt>
                <c:pt idx="628">
                  <c:v>2.4464999999999999</c:v>
                </c:pt>
                <c:pt idx="629">
                  <c:v>2.4849000000000001</c:v>
                </c:pt>
                <c:pt idx="630">
                  <c:v>2.4481999999999999</c:v>
                </c:pt>
                <c:pt idx="631">
                  <c:v>2.5110000000000001</c:v>
                </c:pt>
                <c:pt idx="632">
                  <c:v>2.6278999999999999</c:v>
                </c:pt>
                <c:pt idx="633">
                  <c:v>2.6261999999999999</c:v>
                </c:pt>
                <c:pt idx="634">
                  <c:v>2.6440999999999999</c:v>
                </c:pt>
                <c:pt idx="635">
                  <c:v>2.6705000000000001</c:v>
                </c:pt>
                <c:pt idx="636">
                  <c:v>2.6316000000000002</c:v>
                </c:pt>
                <c:pt idx="637">
                  <c:v>2.5063</c:v>
                </c:pt>
                <c:pt idx="638">
                  <c:v>2.4380000000000002</c:v>
                </c:pt>
                <c:pt idx="639">
                  <c:v>2.4323000000000001</c:v>
                </c:pt>
                <c:pt idx="640">
                  <c:v>2.4588000000000001</c:v>
                </c:pt>
                <c:pt idx="641">
                  <c:v>2.4544000000000001</c:v>
                </c:pt>
                <c:pt idx="642">
                  <c:v>2.4659</c:v>
                </c:pt>
                <c:pt idx="643">
                  <c:v>2.407</c:v>
                </c:pt>
                <c:pt idx="644">
                  <c:v>2.4239999999999999</c:v>
                </c:pt>
                <c:pt idx="645">
                  <c:v>2.3227000000000002</c:v>
                </c:pt>
                <c:pt idx="646">
                  <c:v>2.3658000000000001</c:v>
                </c:pt>
                <c:pt idx="647">
                  <c:v>2.3134999999999999</c:v>
                </c:pt>
                <c:pt idx="648">
                  <c:v>2.3391000000000002</c:v>
                </c:pt>
                <c:pt idx="649">
                  <c:v>2.415</c:v>
                </c:pt>
                <c:pt idx="650">
                  <c:v>2.2848000000000002</c:v>
                </c:pt>
                <c:pt idx="651">
                  <c:v>2.2603</c:v>
                </c:pt>
                <c:pt idx="652">
                  <c:v>2.2494999999999998</c:v>
                </c:pt>
                <c:pt idx="653">
                  <c:v>2.2766000000000002</c:v>
                </c:pt>
                <c:pt idx="654">
                  <c:v>2.3267000000000002</c:v>
                </c:pt>
                <c:pt idx="655">
                  <c:v>2.3805999999999998</c:v>
                </c:pt>
                <c:pt idx="656">
                  <c:v>2.3702999999999999</c:v>
                </c:pt>
                <c:pt idx="657">
                  <c:v>2.4163999999999999</c:v>
                </c:pt>
                <c:pt idx="658">
                  <c:v>2.3833000000000002</c:v>
                </c:pt>
                <c:pt idx="659">
                  <c:v>2.4401999999999999</c:v>
                </c:pt>
                <c:pt idx="660">
                  <c:v>2.395</c:v>
                </c:pt>
                <c:pt idx="661">
                  <c:v>2.3986000000000001</c:v>
                </c:pt>
                <c:pt idx="662">
                  <c:v>2.4047999999999998</c:v>
                </c:pt>
                <c:pt idx="663">
                  <c:v>2.4379</c:v>
                </c:pt>
                <c:pt idx="664">
                  <c:v>2.4695999999999998</c:v>
                </c:pt>
                <c:pt idx="665">
                  <c:v>2.5560999999999998</c:v>
                </c:pt>
                <c:pt idx="666">
                  <c:v>2.5783</c:v>
                </c:pt>
                <c:pt idx="667">
                  <c:v>2.5146000000000002</c:v>
                </c:pt>
                <c:pt idx="668">
                  <c:v>2.6048</c:v>
                </c:pt>
                <c:pt idx="669">
                  <c:v>2.5337999999999998</c:v>
                </c:pt>
                <c:pt idx="670">
                  <c:v>2.5863</c:v>
                </c:pt>
                <c:pt idx="671">
                  <c:v>2.6154999999999999</c:v>
                </c:pt>
                <c:pt idx="672">
                  <c:v>2.5626000000000002</c:v>
                </c:pt>
                <c:pt idx="673">
                  <c:v>2.6663999999999999</c:v>
                </c:pt>
                <c:pt idx="674">
                  <c:v>2.6120000000000001</c:v>
                </c:pt>
                <c:pt idx="675">
                  <c:v>2.6435</c:v>
                </c:pt>
                <c:pt idx="676">
                  <c:v>2.6012</c:v>
                </c:pt>
                <c:pt idx="677">
                  <c:v>2.6076999999999999</c:v>
                </c:pt>
                <c:pt idx="678">
                  <c:v>2.6240000000000001</c:v>
                </c:pt>
                <c:pt idx="679">
                  <c:v>2.6457999999999999</c:v>
                </c:pt>
                <c:pt idx="680">
                  <c:v>2.6522999999999999</c:v>
                </c:pt>
                <c:pt idx="681">
                  <c:v>2.6985999999999999</c:v>
                </c:pt>
                <c:pt idx="682">
                  <c:v>2.6383999999999999</c:v>
                </c:pt>
                <c:pt idx="683">
                  <c:v>2.6825000000000001</c:v>
                </c:pt>
                <c:pt idx="684">
                  <c:v>2.6745000000000001</c:v>
                </c:pt>
                <c:pt idx="685">
                  <c:v>2.7006000000000001</c:v>
                </c:pt>
                <c:pt idx="686">
                  <c:v>2.6707999999999998</c:v>
                </c:pt>
                <c:pt idx="687">
                  <c:v>2.6233</c:v>
                </c:pt>
                <c:pt idx="688">
                  <c:v>2.5276999999999998</c:v>
                </c:pt>
                <c:pt idx="689">
                  <c:v>2.6431</c:v>
                </c:pt>
                <c:pt idx="690">
                  <c:v>2.6844000000000001</c:v>
                </c:pt>
                <c:pt idx="691">
                  <c:v>2.77</c:v>
                </c:pt>
                <c:pt idx="692">
                  <c:v>2.7650999999999999</c:v>
                </c:pt>
                <c:pt idx="693">
                  <c:v>2.7629999999999999</c:v>
                </c:pt>
                <c:pt idx="694">
                  <c:v>2.7357999999999998</c:v>
                </c:pt>
                <c:pt idx="695">
                  <c:v>2.7734999999999999</c:v>
                </c:pt>
                <c:pt idx="696">
                  <c:v>2.7339000000000002</c:v>
                </c:pt>
                <c:pt idx="697">
                  <c:v>2.6795</c:v>
                </c:pt>
                <c:pt idx="698">
                  <c:v>2.6718999999999999</c:v>
                </c:pt>
                <c:pt idx="699">
                  <c:v>2.7408999999999999</c:v>
                </c:pt>
                <c:pt idx="700">
                  <c:v>2.7734999999999999</c:v>
                </c:pt>
                <c:pt idx="701">
                  <c:v>2.7753000000000001</c:v>
                </c:pt>
                <c:pt idx="702">
                  <c:v>2.8050999999999999</c:v>
                </c:pt>
                <c:pt idx="703">
                  <c:v>2.8277000000000001</c:v>
                </c:pt>
                <c:pt idx="704">
                  <c:v>2.8346</c:v>
                </c:pt>
                <c:pt idx="705">
                  <c:v>2.8506999999999998</c:v>
                </c:pt>
                <c:pt idx="706">
                  <c:v>2.8635999999999999</c:v>
                </c:pt>
                <c:pt idx="707">
                  <c:v>2.8574000000000002</c:v>
                </c:pt>
                <c:pt idx="708">
                  <c:v>2.8788999999999998</c:v>
                </c:pt>
                <c:pt idx="709">
                  <c:v>2.8742000000000001</c:v>
                </c:pt>
                <c:pt idx="710">
                  <c:v>2.8940999999999999</c:v>
                </c:pt>
                <c:pt idx="711">
                  <c:v>2.8656000000000001</c:v>
                </c:pt>
                <c:pt idx="712">
                  <c:v>2.8765999999999998</c:v>
                </c:pt>
                <c:pt idx="713">
                  <c:v>2.8967000000000001</c:v>
                </c:pt>
                <c:pt idx="714">
                  <c:v>2.9253</c:v>
                </c:pt>
                <c:pt idx="715">
                  <c:v>2.9034</c:v>
                </c:pt>
                <c:pt idx="716">
                  <c:v>2.8740999999999999</c:v>
                </c:pt>
                <c:pt idx="717">
                  <c:v>2.9073000000000002</c:v>
                </c:pt>
                <c:pt idx="718">
                  <c:v>2.8864999999999998</c:v>
                </c:pt>
                <c:pt idx="719">
                  <c:v>2.9312</c:v>
                </c:pt>
                <c:pt idx="720">
                  <c:v>2.9561000000000002</c:v>
                </c:pt>
                <c:pt idx="721">
                  <c:v>2.9182999999999999</c:v>
                </c:pt>
                <c:pt idx="722">
                  <c:v>2.9323999999999999</c:v>
                </c:pt>
                <c:pt idx="723">
                  <c:v>2.9670999999999998</c:v>
                </c:pt>
                <c:pt idx="724">
                  <c:v>2.9456000000000002</c:v>
                </c:pt>
                <c:pt idx="725">
                  <c:v>2.9041999999999999</c:v>
                </c:pt>
                <c:pt idx="726">
                  <c:v>2.9119000000000002</c:v>
                </c:pt>
                <c:pt idx="727">
                  <c:v>2.927</c:v>
                </c:pt>
                <c:pt idx="728">
                  <c:v>3.0529999999999999</c:v>
                </c:pt>
                <c:pt idx="729">
                  <c:v>3.1111</c:v>
                </c:pt>
                <c:pt idx="730">
                  <c:v>3.1644999999999999</c:v>
                </c:pt>
                <c:pt idx="731">
                  <c:v>3.0445000000000002</c:v>
                </c:pt>
                <c:pt idx="732">
                  <c:v>3.0693999999999999</c:v>
                </c:pt>
                <c:pt idx="733">
                  <c:v>3.0192999999999999</c:v>
                </c:pt>
                <c:pt idx="734">
                  <c:v>3.0586000000000002</c:v>
                </c:pt>
                <c:pt idx="735">
                  <c:v>3.0398999999999998</c:v>
                </c:pt>
                <c:pt idx="736">
                  <c:v>3.1187</c:v>
                </c:pt>
                <c:pt idx="737">
                  <c:v>3.1316999999999999</c:v>
                </c:pt>
                <c:pt idx="738">
                  <c:v>3.1562000000000001</c:v>
                </c:pt>
                <c:pt idx="739">
                  <c:v>3.1558999999999999</c:v>
                </c:pt>
                <c:pt idx="740">
                  <c:v>3.2414999999999998</c:v>
                </c:pt>
                <c:pt idx="741">
                  <c:v>3.2336</c:v>
                </c:pt>
                <c:pt idx="742">
                  <c:v>3.1297999999999999</c:v>
                </c:pt>
                <c:pt idx="743">
                  <c:v>3.1549</c:v>
                </c:pt>
                <c:pt idx="744">
                  <c:v>3.1701999999999999</c:v>
                </c:pt>
                <c:pt idx="745">
                  <c:v>2.9887999999999999</c:v>
                </c:pt>
                <c:pt idx="746">
                  <c:v>2.9142000000000001</c:v>
                </c:pt>
                <c:pt idx="747">
                  <c:v>2.9113000000000002</c:v>
                </c:pt>
                <c:pt idx="748">
                  <c:v>2.9123999999999999</c:v>
                </c:pt>
                <c:pt idx="749">
                  <c:v>2.8831000000000002</c:v>
                </c:pt>
                <c:pt idx="750">
                  <c:v>2.8584999999999998</c:v>
                </c:pt>
                <c:pt idx="751">
                  <c:v>2.8986999999999998</c:v>
                </c:pt>
                <c:pt idx="752">
                  <c:v>2.8904000000000001</c:v>
                </c:pt>
                <c:pt idx="753">
                  <c:v>2.9274</c:v>
                </c:pt>
                <c:pt idx="754">
                  <c:v>2.8797999999999999</c:v>
                </c:pt>
                <c:pt idx="755">
                  <c:v>2.8130000000000002</c:v>
                </c:pt>
                <c:pt idx="756">
                  <c:v>2.8212999999999999</c:v>
                </c:pt>
                <c:pt idx="757">
                  <c:v>2.8494999999999999</c:v>
                </c:pt>
                <c:pt idx="758">
                  <c:v>2.8323999999999998</c:v>
                </c:pt>
                <c:pt idx="759">
                  <c:v>2.8765000000000001</c:v>
                </c:pt>
                <c:pt idx="760">
                  <c:v>2.9238</c:v>
                </c:pt>
                <c:pt idx="761">
                  <c:v>2.8628</c:v>
                </c:pt>
                <c:pt idx="762">
                  <c:v>2.8321000000000001</c:v>
                </c:pt>
                <c:pt idx="763">
                  <c:v>2.7665000000000002</c:v>
                </c:pt>
                <c:pt idx="764">
                  <c:v>2.7610000000000001</c:v>
                </c:pt>
                <c:pt idx="765">
                  <c:v>2.8176000000000001</c:v>
                </c:pt>
                <c:pt idx="766">
                  <c:v>2.8062</c:v>
                </c:pt>
                <c:pt idx="767">
                  <c:v>2.8420000000000001</c:v>
                </c:pt>
                <c:pt idx="768">
                  <c:v>2.7724000000000002</c:v>
                </c:pt>
                <c:pt idx="769">
                  <c:v>2.7948</c:v>
                </c:pt>
                <c:pt idx="770">
                  <c:v>2.7595000000000001</c:v>
                </c:pt>
                <c:pt idx="771">
                  <c:v>2.8233999999999999</c:v>
                </c:pt>
                <c:pt idx="772">
                  <c:v>2.7280000000000002</c:v>
                </c:pt>
                <c:pt idx="773">
                  <c:v>2.7719999999999998</c:v>
                </c:pt>
                <c:pt idx="774">
                  <c:v>2.778</c:v>
                </c:pt>
                <c:pt idx="775">
                  <c:v>2.8071000000000002</c:v>
                </c:pt>
                <c:pt idx="776">
                  <c:v>2.8127</c:v>
                </c:pt>
                <c:pt idx="777">
                  <c:v>2.8502999999999998</c:v>
                </c:pt>
                <c:pt idx="778">
                  <c:v>2.9113000000000002</c:v>
                </c:pt>
                <c:pt idx="779">
                  <c:v>2.9620000000000002</c:v>
                </c:pt>
                <c:pt idx="780">
                  <c:v>2.9676999999999998</c:v>
                </c:pt>
                <c:pt idx="781">
                  <c:v>2.9748000000000001</c:v>
                </c:pt>
                <c:pt idx="782">
                  <c:v>2.9592000000000001</c:v>
                </c:pt>
                <c:pt idx="783">
                  <c:v>2.8961000000000001</c:v>
                </c:pt>
                <c:pt idx="784">
                  <c:v>2.8595999999999999</c:v>
                </c:pt>
                <c:pt idx="785">
                  <c:v>2.819</c:v>
                </c:pt>
                <c:pt idx="786">
                  <c:v>2.8685999999999998</c:v>
                </c:pt>
                <c:pt idx="787">
                  <c:v>2.8809999999999998</c:v>
                </c:pt>
                <c:pt idx="788">
                  <c:v>2.9178000000000002</c:v>
                </c:pt>
                <c:pt idx="789">
                  <c:v>2.8898000000000001</c:v>
                </c:pt>
                <c:pt idx="790">
                  <c:v>2.9317000000000002</c:v>
                </c:pt>
                <c:pt idx="791">
                  <c:v>2.9765999999999999</c:v>
                </c:pt>
                <c:pt idx="792">
                  <c:v>2.9984000000000002</c:v>
                </c:pt>
                <c:pt idx="793">
                  <c:v>2.9973000000000001</c:v>
                </c:pt>
                <c:pt idx="794">
                  <c:v>3.0055999999999998</c:v>
                </c:pt>
                <c:pt idx="795">
                  <c:v>3.0139</c:v>
                </c:pt>
                <c:pt idx="796">
                  <c:v>3.0495000000000001</c:v>
                </c:pt>
                <c:pt idx="797">
                  <c:v>3.1414</c:v>
                </c:pt>
                <c:pt idx="798">
                  <c:v>3.1657000000000002</c:v>
                </c:pt>
                <c:pt idx="799">
                  <c:v>3.0922000000000001</c:v>
                </c:pt>
                <c:pt idx="800">
                  <c:v>3.0994000000000002</c:v>
                </c:pt>
                <c:pt idx="801">
                  <c:v>3.0655999999999999</c:v>
                </c:pt>
                <c:pt idx="802">
                  <c:v>2.9847999999999999</c:v>
                </c:pt>
                <c:pt idx="803">
                  <c:v>3.0078999999999998</c:v>
                </c:pt>
                <c:pt idx="804">
                  <c:v>3.0284</c:v>
                </c:pt>
                <c:pt idx="805">
                  <c:v>3.0141</c:v>
                </c:pt>
                <c:pt idx="806">
                  <c:v>3.0834999999999999</c:v>
                </c:pt>
                <c:pt idx="807">
                  <c:v>3.1291000000000002</c:v>
                </c:pt>
                <c:pt idx="808">
                  <c:v>3.1402000000000001</c:v>
                </c:pt>
                <c:pt idx="809">
                  <c:v>3.0611999999999999</c:v>
                </c:pt>
                <c:pt idx="810">
                  <c:v>3.0901999999999998</c:v>
                </c:pt>
                <c:pt idx="811">
                  <c:v>3.1697000000000002</c:v>
                </c:pt>
                <c:pt idx="812">
                  <c:v>3.1526000000000001</c:v>
                </c:pt>
                <c:pt idx="813">
                  <c:v>3.1419999999999999</c:v>
                </c:pt>
                <c:pt idx="814">
                  <c:v>3.2077</c:v>
                </c:pt>
                <c:pt idx="815">
                  <c:v>3.1745999999999999</c:v>
                </c:pt>
                <c:pt idx="816">
                  <c:v>3.1806000000000001</c:v>
                </c:pt>
                <c:pt idx="817">
                  <c:v>3.1880000000000002</c:v>
                </c:pt>
                <c:pt idx="818">
                  <c:v>3.22</c:v>
                </c:pt>
                <c:pt idx="819">
                  <c:v>3.1440000000000001</c:v>
                </c:pt>
                <c:pt idx="820">
                  <c:v>3.153</c:v>
                </c:pt>
                <c:pt idx="821">
                  <c:v>3.1779999999999999</c:v>
                </c:pt>
                <c:pt idx="822">
                  <c:v>3.2124999999999999</c:v>
                </c:pt>
                <c:pt idx="823">
                  <c:v>3.1591999999999998</c:v>
                </c:pt>
                <c:pt idx="824">
                  <c:v>3.2000999999999999</c:v>
                </c:pt>
                <c:pt idx="825">
                  <c:v>3.2183999999999999</c:v>
                </c:pt>
                <c:pt idx="826">
                  <c:v>3.206</c:v>
                </c:pt>
                <c:pt idx="827">
                  <c:v>3.2040999999999999</c:v>
                </c:pt>
                <c:pt idx="828">
                  <c:v>3.1474000000000002</c:v>
                </c:pt>
                <c:pt idx="829">
                  <c:v>3.1886999999999999</c:v>
                </c:pt>
                <c:pt idx="830">
                  <c:v>3.1217999999999999</c:v>
                </c:pt>
                <c:pt idx="831">
                  <c:v>3.1442999999999999</c:v>
                </c:pt>
                <c:pt idx="832">
                  <c:v>3.1852999999999998</c:v>
                </c:pt>
                <c:pt idx="833">
                  <c:v>3.1120000000000001</c:v>
                </c:pt>
                <c:pt idx="834">
                  <c:v>3.1173999999999999</c:v>
                </c:pt>
                <c:pt idx="835">
                  <c:v>3.2338</c:v>
                </c:pt>
                <c:pt idx="836">
                  <c:v>3.3416000000000001</c:v>
                </c:pt>
                <c:pt idx="837">
                  <c:v>3.4371999999999998</c:v>
                </c:pt>
                <c:pt idx="838">
                  <c:v>3.3163999999999998</c:v>
                </c:pt>
                <c:pt idx="839">
                  <c:v>3.2597999999999998</c:v>
                </c:pt>
                <c:pt idx="840">
                  <c:v>3.3544999999999998</c:v>
                </c:pt>
                <c:pt idx="841">
                  <c:v>3.3252999999999999</c:v>
                </c:pt>
                <c:pt idx="842">
                  <c:v>3.3201999999999998</c:v>
                </c:pt>
                <c:pt idx="843">
                  <c:v>3.2968999999999999</c:v>
                </c:pt>
                <c:pt idx="844">
                  <c:v>3.2959999999999998</c:v>
                </c:pt>
                <c:pt idx="845">
                  <c:v>3.2963</c:v>
                </c:pt>
                <c:pt idx="846">
                  <c:v>3.3618999999999999</c:v>
                </c:pt>
                <c:pt idx="847">
                  <c:v>3.2995000000000001</c:v>
                </c:pt>
                <c:pt idx="848">
                  <c:v>3.3374999999999999</c:v>
                </c:pt>
                <c:pt idx="849">
                  <c:v>3.3079000000000001</c:v>
                </c:pt>
                <c:pt idx="850">
                  <c:v>3.2688999999999999</c:v>
                </c:pt>
                <c:pt idx="851">
                  <c:v>3.1762999999999999</c:v>
                </c:pt>
                <c:pt idx="852">
                  <c:v>3.1234000000000002</c:v>
                </c:pt>
                <c:pt idx="853">
                  <c:v>3.0379999999999998</c:v>
                </c:pt>
                <c:pt idx="854">
                  <c:v>2.9777999999999998</c:v>
                </c:pt>
                <c:pt idx="855">
                  <c:v>3.0552999999999999</c:v>
                </c:pt>
                <c:pt idx="856">
                  <c:v>3.0989</c:v>
                </c:pt>
                <c:pt idx="857">
                  <c:v>3.1707000000000001</c:v>
                </c:pt>
                <c:pt idx="858">
                  <c:v>3.1894</c:v>
                </c:pt>
                <c:pt idx="859">
                  <c:v>3.0790000000000002</c:v>
                </c:pt>
                <c:pt idx="860">
                  <c:v>3.0249999999999999</c:v>
                </c:pt>
                <c:pt idx="861">
                  <c:v>2.8812000000000002</c:v>
                </c:pt>
                <c:pt idx="862">
                  <c:v>3.1084999999999998</c:v>
                </c:pt>
                <c:pt idx="863">
                  <c:v>3.2547999999999999</c:v>
                </c:pt>
                <c:pt idx="864">
                  <c:v>3.2360000000000002</c:v>
                </c:pt>
                <c:pt idx="865">
                  <c:v>3.3456000000000001</c:v>
                </c:pt>
                <c:pt idx="866">
                  <c:v>3.3452999999999999</c:v>
                </c:pt>
                <c:pt idx="867">
                  <c:v>3.2987000000000002</c:v>
                </c:pt>
                <c:pt idx="868">
                  <c:v>3.2974000000000001</c:v>
                </c:pt>
                <c:pt idx="869">
                  <c:v>3.2658</c:v>
                </c:pt>
                <c:pt idx="870">
                  <c:v>3.2201</c:v>
                </c:pt>
                <c:pt idx="871">
                  <c:v>3.2812000000000001</c:v>
                </c:pt>
                <c:pt idx="872">
                  <c:v>3.3149000000000002</c:v>
                </c:pt>
                <c:pt idx="873">
                  <c:v>3.2597999999999998</c:v>
                </c:pt>
                <c:pt idx="874">
                  <c:v>3.2656000000000001</c:v>
                </c:pt>
                <c:pt idx="875">
                  <c:v>3.3597000000000001</c:v>
                </c:pt>
                <c:pt idx="876">
                  <c:v>3.4222999999999999</c:v>
                </c:pt>
                <c:pt idx="877">
                  <c:v>3.3605999999999998</c:v>
                </c:pt>
                <c:pt idx="878">
                  <c:v>3.4396</c:v>
                </c:pt>
                <c:pt idx="879">
                  <c:v>3.3569</c:v>
                </c:pt>
                <c:pt idx="880">
                  <c:v>3.3902000000000001</c:v>
                </c:pt>
                <c:pt idx="881">
                  <c:v>3.4474</c:v>
                </c:pt>
                <c:pt idx="882">
                  <c:v>3.3582000000000001</c:v>
                </c:pt>
                <c:pt idx="883">
                  <c:v>3.3022</c:v>
                </c:pt>
                <c:pt idx="884">
                  <c:v>3.2789000000000001</c:v>
                </c:pt>
                <c:pt idx="885">
                  <c:v>3.25</c:v>
                </c:pt>
                <c:pt idx="886">
                  <c:v>3.2616999999999998</c:v>
                </c:pt>
                <c:pt idx="887">
                  <c:v>3.2976999999999999</c:v>
                </c:pt>
                <c:pt idx="888">
                  <c:v>3.3563999999999998</c:v>
                </c:pt>
                <c:pt idx="889">
                  <c:v>3.3115999999999999</c:v>
                </c:pt>
                <c:pt idx="890">
                  <c:v>3.3685999999999998</c:v>
                </c:pt>
                <c:pt idx="891">
                  <c:v>3.2210999999999999</c:v>
                </c:pt>
                <c:pt idx="892">
                  <c:v>3.3894000000000002</c:v>
                </c:pt>
                <c:pt idx="893">
                  <c:v>3.5278</c:v>
                </c:pt>
                <c:pt idx="894">
                  <c:v>3.6480000000000001</c:v>
                </c:pt>
                <c:pt idx="895">
                  <c:v>3.4874999999999998</c:v>
                </c:pt>
                <c:pt idx="896">
                  <c:v>3.6179999999999999</c:v>
                </c:pt>
                <c:pt idx="897">
                  <c:v>3.6566999999999998</c:v>
                </c:pt>
                <c:pt idx="898">
                  <c:v>3.7642000000000002</c:v>
                </c:pt>
                <c:pt idx="899">
                  <c:v>3.8096999999999999</c:v>
                </c:pt>
                <c:pt idx="900">
                  <c:v>3.9315000000000002</c:v>
                </c:pt>
                <c:pt idx="901">
                  <c:v>3.9741</c:v>
                </c:pt>
                <c:pt idx="902">
                  <c:v>3.9329000000000001</c:v>
                </c:pt>
                <c:pt idx="903">
                  <c:v>3.9624000000000001</c:v>
                </c:pt>
                <c:pt idx="904">
                  <c:v>3.9245999999999999</c:v>
                </c:pt>
                <c:pt idx="905">
                  <c:v>3.9491999999999998</c:v>
                </c:pt>
                <c:pt idx="906">
                  <c:v>3.9127000000000001</c:v>
                </c:pt>
                <c:pt idx="907">
                  <c:v>3.903</c:v>
                </c:pt>
                <c:pt idx="908">
                  <c:v>3.9152999999999998</c:v>
                </c:pt>
                <c:pt idx="909">
                  <c:v>3.8822000000000001</c:v>
                </c:pt>
                <c:pt idx="910">
                  <c:v>3.8976000000000002</c:v>
                </c:pt>
                <c:pt idx="911">
                  <c:v>3.8656000000000001</c:v>
                </c:pt>
                <c:pt idx="912">
                  <c:v>3.8978999999999999</c:v>
                </c:pt>
                <c:pt idx="913">
                  <c:v>3.9142000000000001</c:v>
                </c:pt>
                <c:pt idx="914">
                  <c:v>3.9565000000000001</c:v>
                </c:pt>
                <c:pt idx="915">
                  <c:v>4.0559000000000003</c:v>
                </c:pt>
                <c:pt idx="916">
                  <c:v>4.0002000000000004</c:v>
                </c:pt>
                <c:pt idx="917">
                  <c:v>4.0117000000000003</c:v>
                </c:pt>
                <c:pt idx="918">
                  <c:v>4.0521000000000003</c:v>
                </c:pt>
                <c:pt idx="919">
                  <c:v>4.0195999999999996</c:v>
                </c:pt>
                <c:pt idx="920">
                  <c:v>3.9903</c:v>
                </c:pt>
                <c:pt idx="921">
                  <c:v>3.9634999999999998</c:v>
                </c:pt>
                <c:pt idx="922">
                  <c:v>3.8816000000000002</c:v>
                </c:pt>
                <c:pt idx="923">
                  <c:v>3.8412999999999999</c:v>
                </c:pt>
                <c:pt idx="924">
                  <c:v>3.8428</c:v>
                </c:pt>
                <c:pt idx="925">
                  <c:v>3.9077999999999999</c:v>
                </c:pt>
                <c:pt idx="926">
                  <c:v>3.9316</c:v>
                </c:pt>
                <c:pt idx="927">
                  <c:v>3.9258000000000002</c:v>
                </c:pt>
                <c:pt idx="928">
                  <c:v>3.9033000000000002</c:v>
                </c:pt>
                <c:pt idx="929">
                  <c:v>3.8822999999999999</c:v>
                </c:pt>
                <c:pt idx="930">
                  <c:v>3.9047000000000001</c:v>
                </c:pt>
                <c:pt idx="931">
                  <c:v>3.9763999999999999</c:v>
                </c:pt>
                <c:pt idx="932">
                  <c:v>3.9064000000000001</c:v>
                </c:pt>
                <c:pt idx="933">
                  <c:v>3.8969</c:v>
                </c:pt>
                <c:pt idx="934">
                  <c:v>3.8974000000000002</c:v>
                </c:pt>
                <c:pt idx="935">
                  <c:v>3.8572000000000002</c:v>
                </c:pt>
                <c:pt idx="936">
                  <c:v>3.8965999999999998</c:v>
                </c:pt>
                <c:pt idx="937">
                  <c:v>3.9001000000000001</c:v>
                </c:pt>
                <c:pt idx="938">
                  <c:v>3.8932000000000002</c:v>
                </c:pt>
                <c:pt idx="939">
                  <c:v>3.9129999999999998</c:v>
                </c:pt>
                <c:pt idx="940">
                  <c:v>3.8633999999999999</c:v>
                </c:pt>
                <c:pt idx="941">
                  <c:v>3.9319999999999999</c:v>
                </c:pt>
                <c:pt idx="942">
                  <c:v>3.9312999999999998</c:v>
                </c:pt>
                <c:pt idx="943">
                  <c:v>3.9085999999999999</c:v>
                </c:pt>
                <c:pt idx="944">
                  <c:v>3.9822000000000002</c:v>
                </c:pt>
                <c:pt idx="945">
                  <c:v>3.9853000000000001</c:v>
                </c:pt>
                <c:pt idx="946">
                  <c:v>3.9948000000000001</c:v>
                </c:pt>
                <c:pt idx="947">
                  <c:v>3.9925000000000002</c:v>
                </c:pt>
                <c:pt idx="948">
                  <c:v>4.0046999999999997</c:v>
                </c:pt>
                <c:pt idx="949">
                  <c:v>3.9963000000000002</c:v>
                </c:pt>
                <c:pt idx="950">
                  <c:v>3.9569999999999999</c:v>
                </c:pt>
                <c:pt idx="951">
                  <c:v>3.9708999999999999</c:v>
                </c:pt>
                <c:pt idx="952">
                  <c:v>3.9887999999999999</c:v>
                </c:pt>
                <c:pt idx="953">
                  <c:v>4.0049000000000001</c:v>
                </c:pt>
                <c:pt idx="954">
                  <c:v>3.9824000000000002</c:v>
                </c:pt>
                <c:pt idx="955">
                  <c:v>4.0106999999999999</c:v>
                </c:pt>
                <c:pt idx="956">
                  <c:v>3.9676999999999998</c:v>
                </c:pt>
                <c:pt idx="957">
                  <c:v>3.9813999999999998</c:v>
                </c:pt>
                <c:pt idx="958">
                  <c:v>3.9891999999999999</c:v>
                </c:pt>
                <c:pt idx="959">
                  <c:v>4.0389999999999997</c:v>
                </c:pt>
                <c:pt idx="960">
                  <c:v>4.0692000000000004</c:v>
                </c:pt>
                <c:pt idx="961">
                  <c:v>4.1033999999999997</c:v>
                </c:pt>
                <c:pt idx="962">
                  <c:v>4.0910000000000002</c:v>
                </c:pt>
                <c:pt idx="963">
                  <c:v>4.1077000000000004</c:v>
                </c:pt>
                <c:pt idx="964">
                  <c:v>4.1715999999999998</c:v>
                </c:pt>
                <c:pt idx="965">
                  <c:v>4.1501000000000001</c:v>
                </c:pt>
                <c:pt idx="966">
                  <c:v>4.1806000000000001</c:v>
                </c:pt>
                <c:pt idx="967">
                  <c:v>4.2121000000000004</c:v>
                </c:pt>
                <c:pt idx="968">
                  <c:v>4.2098000000000004</c:v>
                </c:pt>
                <c:pt idx="969">
                  <c:v>4.1802000000000001</c:v>
                </c:pt>
                <c:pt idx="970">
                  <c:v>4.1929999999999996</c:v>
                </c:pt>
                <c:pt idx="971">
                  <c:v>4.2248000000000001</c:v>
                </c:pt>
                <c:pt idx="972">
                  <c:v>4.2952000000000004</c:v>
                </c:pt>
                <c:pt idx="973">
                  <c:v>4.2880000000000003</c:v>
                </c:pt>
                <c:pt idx="974">
                  <c:v>4.3067000000000002</c:v>
                </c:pt>
                <c:pt idx="975">
                  <c:v>4.3573000000000004</c:v>
                </c:pt>
                <c:pt idx="976">
                  <c:v>4.3644999999999996</c:v>
                </c:pt>
                <c:pt idx="977">
                  <c:v>4.3559000000000001</c:v>
                </c:pt>
                <c:pt idx="978">
                  <c:v>4.3563999999999998</c:v>
                </c:pt>
                <c:pt idx="979">
                  <c:v>4.3300999999999998</c:v>
                </c:pt>
                <c:pt idx="980">
                  <c:v>4.2717000000000001</c:v>
                </c:pt>
                <c:pt idx="981">
                  <c:v>4.2725</c:v>
                </c:pt>
                <c:pt idx="982">
                  <c:v>4.2632000000000003</c:v>
                </c:pt>
                <c:pt idx="983">
                  <c:v>4.2675999999999998</c:v>
                </c:pt>
                <c:pt idx="984">
                  <c:v>4.3029999999999999</c:v>
                </c:pt>
                <c:pt idx="985">
                  <c:v>4.2625000000000002</c:v>
                </c:pt>
                <c:pt idx="986">
                  <c:v>4.2606000000000002</c:v>
                </c:pt>
                <c:pt idx="987">
                  <c:v>4.2291999999999996</c:v>
                </c:pt>
                <c:pt idx="988">
                  <c:v>4.2084000000000001</c:v>
                </c:pt>
                <c:pt idx="989">
                  <c:v>4.1898999999999997</c:v>
                </c:pt>
                <c:pt idx="990">
                  <c:v>4.1616</c:v>
                </c:pt>
                <c:pt idx="991">
                  <c:v>4.1100000000000003</c:v>
                </c:pt>
                <c:pt idx="992">
                  <c:v>4.1052999999999997</c:v>
                </c:pt>
                <c:pt idx="993">
                  <c:v>4.0811000000000002</c:v>
                </c:pt>
                <c:pt idx="994">
                  <c:v>4.1711999999999998</c:v>
                </c:pt>
                <c:pt idx="995">
                  <c:v>4.1797000000000004</c:v>
                </c:pt>
                <c:pt idx="996">
                  <c:v>4.2130999999999998</c:v>
                </c:pt>
                <c:pt idx="997">
                  <c:v>4.1981000000000002</c:v>
                </c:pt>
                <c:pt idx="998">
                  <c:v>4.2461000000000002</c:v>
                </c:pt>
                <c:pt idx="999">
                  <c:v>4.3099999999999996</c:v>
                </c:pt>
                <c:pt idx="1000">
                  <c:v>4.2742000000000004</c:v>
                </c:pt>
                <c:pt idx="1001">
                  <c:v>4.2675000000000001</c:v>
                </c:pt>
                <c:pt idx="1002">
                  <c:v>4.3563000000000001</c:v>
                </c:pt>
                <c:pt idx="1003">
                  <c:v>4.2784000000000004</c:v>
                </c:pt>
                <c:pt idx="1004">
                  <c:v>4.2381000000000002</c:v>
                </c:pt>
                <c:pt idx="1005">
                  <c:v>4.2365000000000004</c:v>
                </c:pt>
                <c:pt idx="1006">
                  <c:v>4.2500999999999998</c:v>
                </c:pt>
                <c:pt idx="1007">
                  <c:v>4.2652999999999999</c:v>
                </c:pt>
                <c:pt idx="1008">
                  <c:v>4.3067000000000002</c:v>
                </c:pt>
                <c:pt idx="1009">
                  <c:v>4.3005000000000004</c:v>
                </c:pt>
                <c:pt idx="1010">
                  <c:v>4.3672000000000004</c:v>
                </c:pt>
                <c:pt idx="1011">
                  <c:v>4.3506999999999998</c:v>
                </c:pt>
                <c:pt idx="1012">
                  <c:v>4.3979999999999997</c:v>
                </c:pt>
                <c:pt idx="1013">
                  <c:v>4.3860000000000001</c:v>
                </c:pt>
                <c:pt idx="1014">
                  <c:v>4.3917000000000002</c:v>
                </c:pt>
                <c:pt idx="1015">
                  <c:v>4.4325999999999999</c:v>
                </c:pt>
                <c:pt idx="1016">
                  <c:v>4.4984999999999999</c:v>
                </c:pt>
                <c:pt idx="1017">
                  <c:v>4.45</c:v>
                </c:pt>
                <c:pt idx="1018">
                  <c:v>4.4882</c:v>
                </c:pt>
                <c:pt idx="1019">
                  <c:v>4.4116999999999997</c:v>
                </c:pt>
                <c:pt idx="1020">
                  <c:v>4.3997000000000002</c:v>
                </c:pt>
                <c:pt idx="1021">
                  <c:v>4.3273000000000001</c:v>
                </c:pt>
                <c:pt idx="1022">
                  <c:v>4.2817999999999996</c:v>
                </c:pt>
                <c:pt idx="1023">
                  <c:v>4.2336</c:v>
                </c:pt>
                <c:pt idx="1024">
                  <c:v>4.1726000000000001</c:v>
                </c:pt>
                <c:pt idx="1025">
                  <c:v>4.1456999999999997</c:v>
                </c:pt>
                <c:pt idx="1026">
                  <c:v>4.1771000000000003</c:v>
                </c:pt>
                <c:pt idx="1027">
                  <c:v>4.2301000000000002</c:v>
                </c:pt>
                <c:pt idx="1028">
                  <c:v>4.1471</c:v>
                </c:pt>
                <c:pt idx="1029">
                  <c:v>4.1947000000000001</c:v>
                </c:pt>
                <c:pt idx="1030">
                  <c:v>4.1813000000000002</c:v>
                </c:pt>
                <c:pt idx="1031">
                  <c:v>4.2173999999999996</c:v>
                </c:pt>
                <c:pt idx="1032">
                  <c:v>4.1147</c:v>
                </c:pt>
                <c:pt idx="1033">
                  <c:v>4.1395999999999997</c:v>
                </c:pt>
                <c:pt idx="1034">
                  <c:v>4.0853000000000002</c:v>
                </c:pt>
                <c:pt idx="1035">
                  <c:v>4.0716000000000001</c:v>
                </c:pt>
                <c:pt idx="1036">
                  <c:v>4.1277999999999997</c:v>
                </c:pt>
                <c:pt idx="1037">
                  <c:v>4.1311</c:v>
                </c:pt>
                <c:pt idx="1038">
                  <c:v>4.0750000000000002</c:v>
                </c:pt>
                <c:pt idx="1039">
                  <c:v>4.1026999999999996</c:v>
                </c:pt>
                <c:pt idx="1040">
                  <c:v>4.2000999999999999</c:v>
                </c:pt>
                <c:pt idx="1041">
                  <c:v>4.2446000000000002</c:v>
                </c:pt>
                <c:pt idx="1042">
                  <c:v>4.1101000000000001</c:v>
                </c:pt>
                <c:pt idx="1043">
                  <c:v>4.1208</c:v>
                </c:pt>
                <c:pt idx="1044">
                  <c:v>4.1020000000000003</c:v>
                </c:pt>
                <c:pt idx="1045">
                  <c:v>4.3224999999999998</c:v>
                </c:pt>
                <c:pt idx="1046">
                  <c:v>4.2126000000000001</c:v>
                </c:pt>
                <c:pt idx="1047">
                  <c:v>4.2248000000000001</c:v>
                </c:pt>
                <c:pt idx="1048">
                  <c:v>4.1782000000000004</c:v>
                </c:pt>
                <c:pt idx="1049">
                  <c:v>4.1740000000000004</c:v>
                </c:pt>
                <c:pt idx="1050">
                  <c:v>4.2077</c:v>
                </c:pt>
                <c:pt idx="1051">
                  <c:v>4.1696999999999997</c:v>
                </c:pt>
                <c:pt idx="1052">
                  <c:v>4.3571999999999997</c:v>
                </c:pt>
                <c:pt idx="1053">
                  <c:v>4.3795999999999999</c:v>
                </c:pt>
                <c:pt idx="1054">
                  <c:v>4.2855999999999996</c:v>
                </c:pt>
                <c:pt idx="1055">
                  <c:v>4.1101999999999999</c:v>
                </c:pt>
                <c:pt idx="1056">
                  <c:v>4.1254999999999997</c:v>
                </c:pt>
                <c:pt idx="1057">
                  <c:v>4.0555000000000003</c:v>
                </c:pt>
                <c:pt idx="1058">
                  <c:v>4.1059999999999999</c:v>
                </c:pt>
                <c:pt idx="1059">
                  <c:v>4.0561999999999996</c:v>
                </c:pt>
                <c:pt idx="1060">
                  <c:v>3.8509000000000002</c:v>
                </c:pt>
                <c:pt idx="1061">
                  <c:v>3.9418000000000002</c:v>
                </c:pt>
                <c:pt idx="1062">
                  <c:v>3.9594</c:v>
                </c:pt>
                <c:pt idx="1063">
                  <c:v>3.9325999999999999</c:v>
                </c:pt>
                <c:pt idx="1064">
                  <c:v>3.7776000000000001</c:v>
                </c:pt>
                <c:pt idx="1065">
                  <c:v>3.7703000000000002</c:v>
                </c:pt>
                <c:pt idx="1066">
                  <c:v>3.8228</c:v>
                </c:pt>
                <c:pt idx="1067">
                  <c:v>3.8532999999999999</c:v>
                </c:pt>
                <c:pt idx="1068">
                  <c:v>3.7025000000000001</c:v>
                </c:pt>
                <c:pt idx="1069">
                  <c:v>3.7277999999999998</c:v>
                </c:pt>
                <c:pt idx="1070">
                  <c:v>3.7665999999999999</c:v>
                </c:pt>
                <c:pt idx="1071">
                  <c:v>3.7507999999999999</c:v>
                </c:pt>
                <c:pt idx="1072">
                  <c:v>3.7204999999999999</c:v>
                </c:pt>
                <c:pt idx="1073">
                  <c:v>3.7181999999999999</c:v>
                </c:pt>
                <c:pt idx="1074">
                  <c:v>3.7353000000000001</c:v>
                </c:pt>
                <c:pt idx="1075">
                  <c:v>3.6133999999999999</c:v>
                </c:pt>
                <c:pt idx="1076">
                  <c:v>3.4887999999999999</c:v>
                </c:pt>
                <c:pt idx="1077">
                  <c:v>3.4965999999999999</c:v>
                </c:pt>
                <c:pt idx="1078">
                  <c:v>3.4022000000000001</c:v>
                </c:pt>
                <c:pt idx="1079">
                  <c:v>3.3643999999999998</c:v>
                </c:pt>
                <c:pt idx="1080">
                  <c:v>3.2949999999999999</c:v>
                </c:pt>
                <c:pt idx="1081">
                  <c:v>3.3792</c:v>
                </c:pt>
                <c:pt idx="1082">
                  <c:v>3.3961999999999999</c:v>
                </c:pt>
                <c:pt idx="1083">
                  <c:v>3.4424999999999999</c:v>
                </c:pt>
                <c:pt idx="1084">
                  <c:v>3.3978999999999999</c:v>
                </c:pt>
                <c:pt idx="1085">
                  <c:v>3.4367999999999999</c:v>
                </c:pt>
                <c:pt idx="1086">
                  <c:v>3.4969999999999999</c:v>
                </c:pt>
                <c:pt idx="1087">
                  <c:v>3.4453</c:v>
                </c:pt>
                <c:pt idx="1088">
                  <c:v>3.3742999999999999</c:v>
                </c:pt>
                <c:pt idx="1089">
                  <c:v>3.3148</c:v>
                </c:pt>
                <c:pt idx="1090">
                  <c:v>3.2925</c:v>
                </c:pt>
                <c:pt idx="1091">
                  <c:v>3.2496999999999998</c:v>
                </c:pt>
                <c:pt idx="1092">
                  <c:v>3.2690000000000001</c:v>
                </c:pt>
                <c:pt idx="1093">
                  <c:v>3.3010000000000002</c:v>
                </c:pt>
                <c:pt idx="1094">
                  <c:v>3.3731</c:v>
                </c:pt>
                <c:pt idx="1095">
                  <c:v>3.2871999999999999</c:v>
                </c:pt>
                <c:pt idx="1096">
                  <c:v>3.2604000000000002</c:v>
                </c:pt>
                <c:pt idx="1097">
                  <c:v>3.2862</c:v>
                </c:pt>
                <c:pt idx="1098">
                  <c:v>3.2347000000000001</c:v>
                </c:pt>
                <c:pt idx="1099">
                  <c:v>3.2259000000000002</c:v>
                </c:pt>
                <c:pt idx="1100">
                  <c:v>3.2646999999999999</c:v>
                </c:pt>
                <c:pt idx="1101">
                  <c:v>3.3393999999999999</c:v>
                </c:pt>
                <c:pt idx="1102">
                  <c:v>3.3348</c:v>
                </c:pt>
                <c:pt idx="1103">
                  <c:v>3.3896999999999999</c:v>
                </c:pt>
                <c:pt idx="1104">
                  <c:v>3.3828999999999998</c:v>
                </c:pt>
                <c:pt idx="1105">
                  <c:v>3.3765999999999998</c:v>
                </c:pt>
                <c:pt idx="1106">
                  <c:v>3.3153999999999999</c:v>
                </c:pt>
                <c:pt idx="1107">
                  <c:v>3.3512</c:v>
                </c:pt>
                <c:pt idx="1108">
                  <c:v>3.4504999999999999</c:v>
                </c:pt>
                <c:pt idx="1109">
                  <c:v>3.3786</c:v>
                </c:pt>
                <c:pt idx="1110">
                  <c:v>3.3479999999999999</c:v>
                </c:pt>
                <c:pt idx="1111">
                  <c:v>3.3807</c:v>
                </c:pt>
                <c:pt idx="1112">
                  <c:v>3.5095000000000001</c:v>
                </c:pt>
                <c:pt idx="1113">
                  <c:v>3.5825</c:v>
                </c:pt>
                <c:pt idx="1114">
                  <c:v>3.5432999999999999</c:v>
                </c:pt>
                <c:pt idx="1115">
                  <c:v>3.5028999999999999</c:v>
                </c:pt>
                <c:pt idx="1116">
                  <c:v>3.4211999999999998</c:v>
                </c:pt>
                <c:pt idx="1117">
                  <c:v>3.4830999999999999</c:v>
                </c:pt>
                <c:pt idx="1118">
                  <c:v>3.5823</c:v>
                </c:pt>
                <c:pt idx="1119">
                  <c:v>3.5426000000000002</c:v>
                </c:pt>
                <c:pt idx="1120">
                  <c:v>3.4279999999999999</c:v>
                </c:pt>
                <c:pt idx="1121">
                  <c:v>3.3871000000000002</c:v>
                </c:pt>
                <c:pt idx="1122">
                  <c:v>3.4864000000000002</c:v>
                </c:pt>
                <c:pt idx="1123">
                  <c:v>3.4014000000000002</c:v>
                </c:pt>
                <c:pt idx="1124">
                  <c:v>3.3536000000000001</c:v>
                </c:pt>
                <c:pt idx="1125">
                  <c:v>3.2669000000000001</c:v>
                </c:pt>
                <c:pt idx="1126">
                  <c:v>3.3689</c:v>
                </c:pt>
                <c:pt idx="1127">
                  <c:v>3.4759000000000002</c:v>
                </c:pt>
                <c:pt idx="1128">
                  <c:v>3.3403</c:v>
                </c:pt>
                <c:pt idx="1129">
                  <c:v>3.3980000000000001</c:v>
                </c:pt>
                <c:pt idx="1130">
                  <c:v>3.3862000000000001</c:v>
                </c:pt>
                <c:pt idx="1131">
                  <c:v>3.4468999999999999</c:v>
                </c:pt>
                <c:pt idx="1132">
                  <c:v>3.4396</c:v>
                </c:pt>
                <c:pt idx="1133">
                  <c:v>3.3477000000000001</c:v>
                </c:pt>
                <c:pt idx="1134">
                  <c:v>3.4643000000000002</c:v>
                </c:pt>
                <c:pt idx="1135">
                  <c:v>3.4152999999999998</c:v>
                </c:pt>
                <c:pt idx="1136">
                  <c:v>3.3498999999999999</c:v>
                </c:pt>
                <c:pt idx="1137">
                  <c:v>3.4087999999999998</c:v>
                </c:pt>
                <c:pt idx="1138">
                  <c:v>3.4622999999999999</c:v>
                </c:pt>
                <c:pt idx="1139">
                  <c:v>3.363</c:v>
                </c:pt>
                <c:pt idx="1140">
                  <c:v>3.5085999999999999</c:v>
                </c:pt>
                <c:pt idx="1141">
                  <c:v>3.4935999999999998</c:v>
                </c:pt>
                <c:pt idx="1142">
                  <c:v>3.4977999999999998</c:v>
                </c:pt>
                <c:pt idx="1143">
                  <c:v>3.5592000000000001</c:v>
                </c:pt>
                <c:pt idx="1144">
                  <c:v>3.5750999999999999</c:v>
                </c:pt>
                <c:pt idx="1145">
                  <c:v>3.5228000000000002</c:v>
                </c:pt>
                <c:pt idx="1146">
                  <c:v>3.5752999999999999</c:v>
                </c:pt>
                <c:pt idx="1147">
                  <c:v>3.4939</c:v>
                </c:pt>
                <c:pt idx="1148">
                  <c:v>3.5524</c:v>
                </c:pt>
                <c:pt idx="1149">
                  <c:v>3.5779999999999998</c:v>
                </c:pt>
                <c:pt idx="1150">
                  <c:v>3.6257000000000001</c:v>
                </c:pt>
                <c:pt idx="1151">
                  <c:v>3.6097000000000001</c:v>
                </c:pt>
                <c:pt idx="1152">
                  <c:v>3.6162999999999998</c:v>
                </c:pt>
                <c:pt idx="1153">
                  <c:v>3.5710999999999999</c:v>
                </c:pt>
                <c:pt idx="1154">
                  <c:v>3.5602999999999998</c:v>
                </c:pt>
                <c:pt idx="1155">
                  <c:v>3.6326000000000001</c:v>
                </c:pt>
                <c:pt idx="1156">
                  <c:v>3.6576</c:v>
                </c:pt>
                <c:pt idx="1157">
                  <c:v>3.5886999999999998</c:v>
                </c:pt>
                <c:pt idx="1158">
                  <c:v>3.6141000000000001</c:v>
                </c:pt>
                <c:pt idx="1159">
                  <c:v>3.7017000000000002</c:v>
                </c:pt>
                <c:pt idx="1160">
                  <c:v>3.7557999999999998</c:v>
                </c:pt>
                <c:pt idx="1161">
                  <c:v>3.7</c:v>
                </c:pt>
                <c:pt idx="1162">
                  <c:v>3.7227999999999999</c:v>
                </c:pt>
                <c:pt idx="1163">
                  <c:v>3.7075</c:v>
                </c:pt>
                <c:pt idx="1164">
                  <c:v>3.7050000000000001</c:v>
                </c:pt>
                <c:pt idx="1165">
                  <c:v>3.6408999999999998</c:v>
                </c:pt>
                <c:pt idx="1166">
                  <c:v>3.7187000000000001</c:v>
                </c:pt>
                <c:pt idx="1167">
                  <c:v>3.6905999999999999</c:v>
                </c:pt>
                <c:pt idx="1168">
                  <c:v>3.7170999999999998</c:v>
                </c:pt>
                <c:pt idx="1169">
                  <c:v>3.7025999999999999</c:v>
                </c:pt>
                <c:pt idx="1170">
                  <c:v>3.7595999999999998</c:v>
                </c:pt>
                <c:pt idx="1171">
                  <c:v>3.8656000000000001</c:v>
                </c:pt>
                <c:pt idx="1172">
                  <c:v>3.911</c:v>
                </c:pt>
                <c:pt idx="1173">
                  <c:v>3.8422000000000001</c:v>
                </c:pt>
                <c:pt idx="1174">
                  <c:v>3.8723000000000001</c:v>
                </c:pt>
                <c:pt idx="1175">
                  <c:v>3.9514</c:v>
                </c:pt>
                <c:pt idx="1176">
                  <c:v>3.9683999999999999</c:v>
                </c:pt>
                <c:pt idx="1177">
                  <c:v>3.9670999999999998</c:v>
                </c:pt>
                <c:pt idx="1178">
                  <c:v>4.0556000000000001</c:v>
                </c:pt>
                <c:pt idx="1179">
                  <c:v>4.0768000000000004</c:v>
                </c:pt>
                <c:pt idx="1180">
                  <c:v>4.0429000000000004</c:v>
                </c:pt>
                <c:pt idx="1181">
                  <c:v>4.0205000000000002</c:v>
                </c:pt>
                <c:pt idx="1182">
                  <c:v>4.1007999999999996</c:v>
                </c:pt>
                <c:pt idx="1183">
                  <c:v>3.992</c:v>
                </c:pt>
                <c:pt idx="1184">
                  <c:v>3.9950999999999999</c:v>
                </c:pt>
                <c:pt idx="1185">
                  <c:v>4.0373999999999999</c:v>
                </c:pt>
                <c:pt idx="1186">
                  <c:v>4.0406000000000004</c:v>
                </c:pt>
                <c:pt idx="1187">
                  <c:v>4.1847000000000003</c:v>
                </c:pt>
                <c:pt idx="1188">
                  <c:v>4.1715999999999998</c:v>
                </c:pt>
                <c:pt idx="1189">
                  <c:v>4.1528</c:v>
                </c:pt>
                <c:pt idx="1190">
                  <c:v>4.1532999999999998</c:v>
                </c:pt>
                <c:pt idx="1191">
                  <c:v>4.1856</c:v>
                </c:pt>
                <c:pt idx="1192">
                  <c:v>4.0867000000000004</c:v>
                </c:pt>
                <c:pt idx="1193">
                  <c:v>4.0589000000000004</c:v>
                </c:pt>
                <c:pt idx="1194">
                  <c:v>4.1104000000000003</c:v>
                </c:pt>
                <c:pt idx="1195">
                  <c:v>4.0462999999999996</c:v>
                </c:pt>
                <c:pt idx="1196">
                  <c:v>4.0629999999999997</c:v>
                </c:pt>
                <c:pt idx="1197">
                  <c:v>4.1258999999999997</c:v>
                </c:pt>
                <c:pt idx="1198">
                  <c:v>4.1416000000000004</c:v>
                </c:pt>
                <c:pt idx="1199">
                  <c:v>4.1936</c:v>
                </c:pt>
                <c:pt idx="1200">
                  <c:v>4.1943999999999999</c:v>
                </c:pt>
                <c:pt idx="1201">
                  <c:v>4.2774999999999999</c:v>
                </c:pt>
                <c:pt idx="1202">
                  <c:v>4.2911000000000001</c:v>
                </c:pt>
                <c:pt idx="1203">
                  <c:v>4.2869000000000002</c:v>
                </c:pt>
                <c:pt idx="1204">
                  <c:v>4.3129</c:v>
                </c:pt>
                <c:pt idx="1205">
                  <c:v>4.2637999999999998</c:v>
                </c:pt>
                <c:pt idx="1206">
                  <c:v>4.2249999999999996</c:v>
                </c:pt>
                <c:pt idx="1207">
                  <c:v>4.3343999999999996</c:v>
                </c:pt>
                <c:pt idx="1208">
                  <c:v>4.4340000000000002</c:v>
                </c:pt>
                <c:pt idx="1209">
                  <c:v>4.4340000000000002</c:v>
                </c:pt>
                <c:pt idx="1210">
                  <c:v>4.3901000000000003</c:v>
                </c:pt>
                <c:pt idx="1211">
                  <c:v>4.4208999999999996</c:v>
                </c:pt>
                <c:pt idx="1212">
                  <c:v>4.4633000000000003</c:v>
                </c:pt>
                <c:pt idx="1213">
                  <c:v>4.4089</c:v>
                </c:pt>
                <c:pt idx="1214">
                  <c:v>4.4863999999999997</c:v>
                </c:pt>
                <c:pt idx="1215">
                  <c:v>4.4961000000000002</c:v>
                </c:pt>
                <c:pt idx="1216">
                  <c:v>4.4744999999999999</c:v>
                </c:pt>
                <c:pt idx="1217">
                  <c:v>4.4283999999999999</c:v>
                </c:pt>
                <c:pt idx="1218">
                  <c:v>4.4710000000000001</c:v>
                </c:pt>
                <c:pt idx="1219">
                  <c:v>4.4665999999999997</c:v>
                </c:pt>
                <c:pt idx="1220">
                  <c:v>4.4217000000000004</c:v>
                </c:pt>
                <c:pt idx="1221">
                  <c:v>4.4763999999999999</c:v>
                </c:pt>
                <c:pt idx="1222">
                  <c:v>4.4850000000000003</c:v>
                </c:pt>
                <c:pt idx="1223">
                  <c:v>4.4363999999999999</c:v>
                </c:pt>
                <c:pt idx="1224">
                  <c:v>4.4611999999999998</c:v>
                </c:pt>
                <c:pt idx="1225">
                  <c:v>4.5404</c:v>
                </c:pt>
                <c:pt idx="1226">
                  <c:v>4.5555000000000003</c:v>
                </c:pt>
                <c:pt idx="1227">
                  <c:v>4.5340999999999996</c:v>
                </c:pt>
                <c:pt idx="1228">
                  <c:v>4.6398999999999999</c:v>
                </c:pt>
                <c:pt idx="1229">
                  <c:v>4.6741999999999999</c:v>
                </c:pt>
                <c:pt idx="1230">
                  <c:v>4.5537000000000001</c:v>
                </c:pt>
                <c:pt idx="1231">
                  <c:v>4.5019</c:v>
                </c:pt>
                <c:pt idx="1232">
                  <c:v>4.4898999999999996</c:v>
                </c:pt>
                <c:pt idx="1233">
                  <c:v>4.4577</c:v>
                </c:pt>
                <c:pt idx="1234">
                  <c:v>4.4564000000000004</c:v>
                </c:pt>
                <c:pt idx="1235">
                  <c:v>4.5103999999999997</c:v>
                </c:pt>
                <c:pt idx="1236">
                  <c:v>4.4505999999999997</c:v>
                </c:pt>
                <c:pt idx="1237">
                  <c:v>4.3281000000000001</c:v>
                </c:pt>
                <c:pt idx="1238">
                  <c:v>4.3277000000000001</c:v>
                </c:pt>
                <c:pt idx="1239">
                  <c:v>4.3552</c:v>
                </c:pt>
                <c:pt idx="1240">
                  <c:v>4.3305999999999996</c:v>
                </c:pt>
                <c:pt idx="1241">
                  <c:v>4.2949999999999999</c:v>
                </c:pt>
                <c:pt idx="1242">
                  <c:v>4.3150000000000004</c:v>
                </c:pt>
                <c:pt idx="1243">
                  <c:v>4.3419999999999996</c:v>
                </c:pt>
                <c:pt idx="1244">
                  <c:v>4.3463000000000003</c:v>
                </c:pt>
                <c:pt idx="1245">
                  <c:v>4.3235000000000001</c:v>
                </c:pt>
                <c:pt idx="1246">
                  <c:v>4.3171999999999997</c:v>
                </c:pt>
                <c:pt idx="1247">
                  <c:v>4.3042999999999996</c:v>
                </c:pt>
                <c:pt idx="1248">
                  <c:v>4.3426</c:v>
                </c:pt>
                <c:pt idx="1249">
                  <c:v>4.3257000000000003</c:v>
                </c:pt>
                <c:pt idx="1250">
                  <c:v>4.2824999999999998</c:v>
                </c:pt>
                <c:pt idx="1251">
                  <c:v>4.3072999999999997</c:v>
                </c:pt>
                <c:pt idx="1252">
                  <c:v>4.3361000000000001</c:v>
                </c:pt>
                <c:pt idx="1253">
                  <c:v>4.3281000000000001</c:v>
                </c:pt>
                <c:pt idx="1254">
                  <c:v>4.2945000000000002</c:v>
                </c:pt>
                <c:pt idx="1255">
                  <c:v>4.3520000000000003</c:v>
                </c:pt>
                <c:pt idx="1256">
                  <c:v>4.3949999999999996</c:v>
                </c:pt>
                <c:pt idx="1257">
                  <c:v>4.3914</c:v>
                </c:pt>
                <c:pt idx="1258">
                  <c:v>4.4603999999999999</c:v>
                </c:pt>
                <c:pt idx="1259">
                  <c:v>4.4858000000000002</c:v>
                </c:pt>
                <c:pt idx="1260">
                  <c:v>4.47</c:v>
                </c:pt>
                <c:pt idx="1261">
                  <c:v>4.3939000000000004</c:v>
                </c:pt>
                <c:pt idx="1262">
                  <c:v>4.3213999999999997</c:v>
                </c:pt>
                <c:pt idx="1263">
                  <c:v>4.3436000000000003</c:v>
                </c:pt>
                <c:pt idx="1264">
                  <c:v>4.3958000000000004</c:v>
                </c:pt>
                <c:pt idx="1265">
                  <c:v>4.407</c:v>
                </c:pt>
                <c:pt idx="1266">
                  <c:v>4.3654999999999999</c:v>
                </c:pt>
                <c:pt idx="1267">
                  <c:v>4.3342000000000001</c:v>
                </c:pt>
                <c:pt idx="1268">
                  <c:v>4.2797999999999998</c:v>
                </c:pt>
                <c:pt idx="1269">
                  <c:v>4.3254999999999999</c:v>
                </c:pt>
                <c:pt idx="1270">
                  <c:v>4.3935000000000004</c:v>
                </c:pt>
                <c:pt idx="1271">
                  <c:v>4.3635000000000002</c:v>
                </c:pt>
                <c:pt idx="1272">
                  <c:v>4.3849999999999998</c:v>
                </c:pt>
                <c:pt idx="1273">
                  <c:v>4.3612000000000002</c:v>
                </c:pt>
                <c:pt idx="1274">
                  <c:v>4.4054000000000002</c:v>
                </c:pt>
                <c:pt idx="1275">
                  <c:v>4.3906999999999998</c:v>
                </c:pt>
                <c:pt idx="1276">
                  <c:v>4.3693999999999997</c:v>
                </c:pt>
                <c:pt idx="1277">
                  <c:v>4.3773999999999997</c:v>
                </c:pt>
                <c:pt idx="1278">
                  <c:v>4.3411999999999997</c:v>
                </c:pt>
                <c:pt idx="1279">
                  <c:v>4.3371000000000004</c:v>
                </c:pt>
                <c:pt idx="1280">
                  <c:v>4.3674999999999997</c:v>
                </c:pt>
                <c:pt idx="1281">
                  <c:v>4.4027000000000003</c:v>
                </c:pt>
                <c:pt idx="1282">
                  <c:v>4.3680000000000003</c:v>
                </c:pt>
                <c:pt idx="1283">
                  <c:v>4.4248000000000003</c:v>
                </c:pt>
                <c:pt idx="1284">
                  <c:v>4.4532999999999996</c:v>
                </c:pt>
                <c:pt idx="1285">
                  <c:v>4.4067999999999996</c:v>
                </c:pt>
                <c:pt idx="1286">
                  <c:v>4.4898999999999996</c:v>
                </c:pt>
                <c:pt idx="1287">
                  <c:v>4.4980000000000002</c:v>
                </c:pt>
                <c:pt idx="1288">
                  <c:v>4.5063000000000004</c:v>
                </c:pt>
                <c:pt idx="1289">
                  <c:v>4.4653999999999998</c:v>
                </c:pt>
                <c:pt idx="1290">
                  <c:v>4.4391999999999996</c:v>
                </c:pt>
                <c:pt idx="1291">
                  <c:v>4.5319000000000003</c:v>
                </c:pt>
                <c:pt idx="1292">
                  <c:v>4.5568999999999997</c:v>
                </c:pt>
                <c:pt idx="1293">
                  <c:v>4.5228999999999999</c:v>
                </c:pt>
                <c:pt idx="1294">
                  <c:v>4.5572999999999997</c:v>
                </c:pt>
                <c:pt idx="1295">
                  <c:v>4.5952000000000002</c:v>
                </c:pt>
                <c:pt idx="1296">
                  <c:v>4.5510000000000002</c:v>
                </c:pt>
                <c:pt idx="1297">
                  <c:v>4.4946999999999999</c:v>
                </c:pt>
                <c:pt idx="1298">
                  <c:v>4.4847999999999999</c:v>
                </c:pt>
                <c:pt idx="1299">
                  <c:v>4.4116</c:v>
                </c:pt>
                <c:pt idx="1300">
                  <c:v>4.2614000000000001</c:v>
                </c:pt>
                <c:pt idx="1301">
                  <c:v>4.2030000000000003</c:v>
                </c:pt>
                <c:pt idx="1302">
                  <c:v>4.3236999999999997</c:v>
                </c:pt>
                <c:pt idx="1303">
                  <c:v>4.2922000000000002</c:v>
                </c:pt>
                <c:pt idx="1304">
                  <c:v>4.2820999999999998</c:v>
                </c:pt>
                <c:pt idx="1305">
                  <c:v>4.2469000000000001</c:v>
                </c:pt>
                <c:pt idx="1306">
                  <c:v>4.2225000000000001</c:v>
                </c:pt>
                <c:pt idx="1307">
                  <c:v>4.1901999999999999</c:v>
                </c:pt>
                <c:pt idx="1308">
                  <c:v>4.1528999999999998</c:v>
                </c:pt>
                <c:pt idx="1309">
                  <c:v>4.1944999999999997</c:v>
                </c:pt>
                <c:pt idx="1310">
                  <c:v>4.2446000000000002</c:v>
                </c:pt>
                <c:pt idx="1311">
                  <c:v>4.1661000000000001</c:v>
                </c:pt>
                <c:pt idx="1312">
                  <c:v>4.1102999999999996</c:v>
                </c:pt>
                <c:pt idx="1313">
                  <c:v>4.0395000000000003</c:v>
                </c:pt>
                <c:pt idx="1314">
                  <c:v>3.9436</c:v>
                </c:pt>
                <c:pt idx="1315">
                  <c:v>3.9523000000000001</c:v>
                </c:pt>
                <c:pt idx="1316">
                  <c:v>3.9937999999999998</c:v>
                </c:pt>
                <c:pt idx="1317">
                  <c:v>4.0058999999999996</c:v>
                </c:pt>
                <c:pt idx="1318">
                  <c:v>4.0885999999999996</c:v>
                </c:pt>
                <c:pt idx="1319">
                  <c:v>4.1128999999999998</c:v>
                </c:pt>
                <c:pt idx="1320">
                  <c:v>4.1394000000000002</c:v>
                </c:pt>
                <c:pt idx="1321">
                  <c:v>4.1322000000000001</c:v>
                </c:pt>
                <c:pt idx="1322">
                  <c:v>4.0788000000000002</c:v>
                </c:pt>
                <c:pt idx="1323">
                  <c:v>4.0286999999999997</c:v>
                </c:pt>
                <c:pt idx="1324">
                  <c:v>4.1247999999999996</c:v>
                </c:pt>
                <c:pt idx="1325">
                  <c:v>4.2026000000000003</c:v>
                </c:pt>
                <c:pt idx="1326">
                  <c:v>4.2473999999999998</c:v>
                </c:pt>
                <c:pt idx="1327">
                  <c:v>4.2765000000000004</c:v>
                </c:pt>
                <c:pt idx="1328">
                  <c:v>4.2915000000000001</c:v>
                </c:pt>
                <c:pt idx="1329">
                  <c:v>4.3415999999999997</c:v>
                </c:pt>
                <c:pt idx="1330">
                  <c:v>4.3979999999999997</c:v>
                </c:pt>
                <c:pt idx="1331">
                  <c:v>4.3758999999999997</c:v>
                </c:pt>
                <c:pt idx="1332">
                  <c:v>4.3380000000000001</c:v>
                </c:pt>
                <c:pt idx="1333">
                  <c:v>4.2868000000000004</c:v>
                </c:pt>
                <c:pt idx="1334">
                  <c:v>4.3526999999999996</c:v>
                </c:pt>
                <c:pt idx="1335">
                  <c:v>4.2896000000000001</c:v>
                </c:pt>
                <c:pt idx="1336">
                  <c:v>4.3811999999999998</c:v>
                </c:pt>
                <c:pt idx="1337">
                  <c:v>4.4557000000000002</c:v>
                </c:pt>
                <c:pt idx="1338">
                  <c:v>4.3815999999999997</c:v>
                </c:pt>
                <c:pt idx="1339">
                  <c:v>4.3494000000000002</c:v>
                </c:pt>
                <c:pt idx="1340">
                  <c:v>4.3545999999999996</c:v>
                </c:pt>
                <c:pt idx="1341">
                  <c:v>4.3026</c:v>
                </c:pt>
                <c:pt idx="1342">
                  <c:v>4.3440000000000003</c:v>
                </c:pt>
                <c:pt idx="1343">
                  <c:v>4.3581000000000003</c:v>
                </c:pt>
                <c:pt idx="1344">
                  <c:v>4.3941999999999997</c:v>
                </c:pt>
                <c:pt idx="1345">
                  <c:v>4.3197999999999999</c:v>
                </c:pt>
                <c:pt idx="1346">
                  <c:v>4.2182000000000004</c:v>
                </c:pt>
                <c:pt idx="1347">
                  <c:v>4.2618</c:v>
                </c:pt>
                <c:pt idx="1348">
                  <c:v>4.1260000000000003</c:v>
                </c:pt>
                <c:pt idx="1349">
                  <c:v>4.0864000000000003</c:v>
                </c:pt>
                <c:pt idx="1350">
                  <c:v>4.1454000000000004</c:v>
                </c:pt>
                <c:pt idx="1351">
                  <c:v>4.1260000000000003</c:v>
                </c:pt>
                <c:pt idx="1352">
                  <c:v>4.1074000000000002</c:v>
                </c:pt>
                <c:pt idx="1353">
                  <c:v>4.0953999999999997</c:v>
                </c:pt>
                <c:pt idx="1354">
                  <c:v>4.2274000000000003</c:v>
                </c:pt>
                <c:pt idx="1355">
                  <c:v>4.2100999999999997</c:v>
                </c:pt>
                <c:pt idx="1356">
                  <c:v>4.2199</c:v>
                </c:pt>
                <c:pt idx="1357">
                  <c:v>4.2704000000000004</c:v>
                </c:pt>
                <c:pt idx="1358">
                  <c:v>4.3079999999999998</c:v>
                </c:pt>
                <c:pt idx="1359">
                  <c:v>4.3689</c:v>
                </c:pt>
                <c:pt idx="1360">
                  <c:v>4.3891</c:v>
                </c:pt>
                <c:pt idx="1361">
                  <c:v>4.4139999999999997</c:v>
                </c:pt>
                <c:pt idx="1362">
                  <c:v>4.3876999999999997</c:v>
                </c:pt>
                <c:pt idx="1363">
                  <c:v>4.3137999999999996</c:v>
                </c:pt>
                <c:pt idx="1364">
                  <c:v>4.3865999999999996</c:v>
                </c:pt>
                <c:pt idx="1365">
                  <c:v>4.3921999999999999</c:v>
                </c:pt>
                <c:pt idx="1366">
                  <c:v>4.3554000000000004</c:v>
                </c:pt>
                <c:pt idx="1367">
                  <c:v>4.2881</c:v>
                </c:pt>
                <c:pt idx="1368">
                  <c:v>4.2847</c:v>
                </c:pt>
                <c:pt idx="1369">
                  <c:v>4.4010999999999996</c:v>
                </c:pt>
                <c:pt idx="1370">
                  <c:v>4.4149000000000003</c:v>
                </c:pt>
                <c:pt idx="1371">
                  <c:v>4.4263000000000003</c:v>
                </c:pt>
                <c:pt idx="1372">
                  <c:v>4.3609999999999998</c:v>
                </c:pt>
                <c:pt idx="1373">
                  <c:v>4.3174999999999999</c:v>
                </c:pt>
                <c:pt idx="1374">
                  <c:v>4.4016000000000002</c:v>
                </c:pt>
                <c:pt idx="1375">
                  <c:v>4.4203000000000001</c:v>
                </c:pt>
                <c:pt idx="1376">
                  <c:v>4.4827000000000004</c:v>
                </c:pt>
                <c:pt idx="1377">
                  <c:v>4.4885999999999999</c:v>
                </c:pt>
                <c:pt idx="1378">
                  <c:v>4.46</c:v>
                </c:pt>
                <c:pt idx="1379">
                  <c:v>4.4653</c:v>
                </c:pt>
                <c:pt idx="1380">
                  <c:v>4.4916</c:v>
                </c:pt>
                <c:pt idx="1381">
                  <c:v>4.5305999999999997</c:v>
                </c:pt>
                <c:pt idx="1382">
                  <c:v>4.4457000000000004</c:v>
                </c:pt>
                <c:pt idx="1383">
                  <c:v>4.4844999999999997</c:v>
                </c:pt>
                <c:pt idx="1384">
                  <c:v>4.5193000000000003</c:v>
                </c:pt>
                <c:pt idx="1385">
                  <c:v>4.4667000000000003</c:v>
                </c:pt>
                <c:pt idx="1386">
                  <c:v>4.4932999999999996</c:v>
                </c:pt>
                <c:pt idx="1387">
                  <c:v>4.5293000000000001</c:v>
                </c:pt>
                <c:pt idx="1388">
                  <c:v>4.6382000000000003</c:v>
                </c:pt>
                <c:pt idx="1389">
                  <c:v>4.6273999999999997</c:v>
                </c:pt>
                <c:pt idx="1390">
                  <c:v>4.6912000000000003</c:v>
                </c:pt>
                <c:pt idx="1391">
                  <c:v>4.7991999999999999</c:v>
                </c:pt>
                <c:pt idx="1392">
                  <c:v>4.7122999999999999</c:v>
                </c:pt>
                <c:pt idx="1393">
                  <c:v>4.6910999999999996</c:v>
                </c:pt>
                <c:pt idx="1394">
                  <c:v>4.5837000000000003</c:v>
                </c:pt>
                <c:pt idx="1395">
                  <c:v>4.5205000000000002</c:v>
                </c:pt>
                <c:pt idx="1396">
                  <c:v>4.4086999999999996</c:v>
                </c:pt>
                <c:pt idx="1397">
                  <c:v>4.5407000000000002</c:v>
                </c:pt>
                <c:pt idx="1398">
                  <c:v>4.5471000000000004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Bloomberg'!$J$1</c:f>
              <c:strCache>
                <c:ptCount val="1"/>
                <c:pt idx="0">
                  <c:v>Cello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Bloomberg'!$J$2:$J$1400</c:f>
              <c:numCache>
                <c:formatCode>0.000</c:formatCode>
                <c:ptCount val="1399"/>
                <c:pt idx="0">
                  <c:v>2.8278353030000001</c:v>
                </c:pt>
                <c:pt idx="1">
                  <c:v>2.8463503370000001</c:v>
                </c:pt>
                <c:pt idx="2">
                  <c:v>2.9022275240000002</c:v>
                </c:pt>
                <c:pt idx="3">
                  <c:v>2.9303170110000001</c:v>
                </c:pt>
                <c:pt idx="4">
                  <c:v>2.8155615749999998</c:v>
                </c:pt>
                <c:pt idx="5">
                  <c:v>2.824183723</c:v>
                </c:pt>
                <c:pt idx="6">
                  <c:v>2.83419994</c:v>
                </c:pt>
                <c:pt idx="7">
                  <c:v>2.7916349569999999</c:v>
                </c:pt>
                <c:pt idx="8">
                  <c:v>2.736598571</c:v>
                </c:pt>
                <c:pt idx="9">
                  <c:v>2.7641939619999998</c:v>
                </c:pt>
                <c:pt idx="10">
                  <c:v>2.726237308</c:v>
                </c:pt>
                <c:pt idx="11">
                  <c:v>2.7456841839999999</c:v>
                </c:pt>
                <c:pt idx="12">
                  <c:v>2.8051692510000001</c:v>
                </c:pt>
                <c:pt idx="13">
                  <c:v>2.849534394</c:v>
                </c:pt>
                <c:pt idx="14">
                  <c:v>2.8310816390000002</c:v>
                </c:pt>
                <c:pt idx="15">
                  <c:v>2.8066377519999999</c:v>
                </c:pt>
                <c:pt idx="16">
                  <c:v>2.8647464299999998</c:v>
                </c:pt>
                <c:pt idx="17">
                  <c:v>2.7439532600000001</c:v>
                </c:pt>
                <c:pt idx="18">
                  <c:v>2.7217472850000002</c:v>
                </c:pt>
                <c:pt idx="19">
                  <c:v>2.739094465</c:v>
                </c:pt>
                <c:pt idx="20">
                  <c:v>2.7450619010000001</c:v>
                </c:pt>
                <c:pt idx="21">
                  <c:v>2.6856648239999998</c:v>
                </c:pt>
                <c:pt idx="22">
                  <c:v>2.6748566999999999</c:v>
                </c:pt>
                <c:pt idx="23">
                  <c:v>2.5588939800000001</c:v>
                </c:pt>
                <c:pt idx="24">
                  <c:v>2.566204441</c:v>
                </c:pt>
                <c:pt idx="25">
                  <c:v>2.5386092040000001</c:v>
                </c:pt>
                <c:pt idx="26">
                  <c:v>2.4482414320000001</c:v>
                </c:pt>
                <c:pt idx="27">
                  <c:v>2.4526687900000002</c:v>
                </c:pt>
                <c:pt idx="28">
                  <c:v>2.5133603710000001</c:v>
                </c:pt>
                <c:pt idx="29">
                  <c:v>2.5075854880000001</c:v>
                </c:pt>
                <c:pt idx="30">
                  <c:v>2.5856679159999998</c:v>
                </c:pt>
                <c:pt idx="31">
                  <c:v>2.5964187920000001</c:v>
                </c:pt>
                <c:pt idx="32">
                  <c:v>2.5688065849999999</c:v>
                </c:pt>
                <c:pt idx="33">
                  <c:v>2.617020573</c:v>
                </c:pt>
                <c:pt idx="34">
                  <c:v>2.6084944349999999</c:v>
                </c:pt>
                <c:pt idx="35">
                  <c:v>2.5573717920000001</c:v>
                </c:pt>
                <c:pt idx="36">
                  <c:v>2.5454794820000002</c:v>
                </c:pt>
                <c:pt idx="37">
                  <c:v>2.4553295319999999</c:v>
                </c:pt>
                <c:pt idx="38">
                  <c:v>2.49106608</c:v>
                </c:pt>
                <c:pt idx="39">
                  <c:v>2.5795437940000001</c:v>
                </c:pt>
                <c:pt idx="40">
                  <c:v>2.5936190219999999</c:v>
                </c:pt>
                <c:pt idx="41">
                  <c:v>2.6462920310000002</c:v>
                </c:pt>
                <c:pt idx="42">
                  <c:v>2.6774292059999998</c:v>
                </c:pt>
                <c:pt idx="43">
                  <c:v>2.6248431050000001</c:v>
                </c:pt>
                <c:pt idx="44">
                  <c:v>2.6163645369999999</c:v>
                </c:pt>
                <c:pt idx="45">
                  <c:v>2.696270127</c:v>
                </c:pt>
                <c:pt idx="46">
                  <c:v>2.7854452420000002</c:v>
                </c:pt>
                <c:pt idx="47">
                  <c:v>2.8338661410000001</c:v>
                </c:pt>
                <c:pt idx="48">
                  <c:v>2.8519980739999999</c:v>
                </c:pt>
                <c:pt idx="49">
                  <c:v>2.8609798259999999</c:v>
                </c:pt>
                <c:pt idx="50">
                  <c:v>2.8912427169999999</c:v>
                </c:pt>
                <c:pt idx="51">
                  <c:v>2.90975275</c:v>
                </c:pt>
                <c:pt idx="52">
                  <c:v>2.9103244039999998</c:v>
                </c:pt>
                <c:pt idx="53">
                  <c:v>2.8256441969999999</c:v>
                </c:pt>
                <c:pt idx="54">
                  <c:v>2.8337398569999999</c:v>
                </c:pt>
                <c:pt idx="55">
                  <c:v>2.858230007</c:v>
                </c:pt>
                <c:pt idx="56">
                  <c:v>2.837150131</c:v>
                </c:pt>
                <c:pt idx="57">
                  <c:v>2.7872489969999998</c:v>
                </c:pt>
                <c:pt idx="58">
                  <c:v>2.8291749930000001</c:v>
                </c:pt>
                <c:pt idx="59">
                  <c:v>2.8005778019999998</c:v>
                </c:pt>
                <c:pt idx="60">
                  <c:v>2.86343434</c:v>
                </c:pt>
                <c:pt idx="61">
                  <c:v>2.8515070489999998</c:v>
                </c:pt>
                <c:pt idx="62">
                  <c:v>2.8860238030000001</c:v>
                </c:pt>
                <c:pt idx="63">
                  <c:v>2.908758664</c:v>
                </c:pt>
                <c:pt idx="64">
                  <c:v>2.9546349099999998</c:v>
                </c:pt>
                <c:pt idx="65">
                  <c:v>2.9025098819999999</c:v>
                </c:pt>
                <c:pt idx="66">
                  <c:v>2.9323159670000001</c:v>
                </c:pt>
                <c:pt idx="67">
                  <c:v>2.9250412909999999</c:v>
                </c:pt>
                <c:pt idx="68">
                  <c:v>2.8622800900000001</c:v>
                </c:pt>
                <c:pt idx="69">
                  <c:v>2.8456852640000001</c:v>
                </c:pt>
                <c:pt idx="70">
                  <c:v>2.8840952880000001</c:v>
                </c:pt>
                <c:pt idx="71">
                  <c:v>2.898723575</c:v>
                </c:pt>
                <c:pt idx="72">
                  <c:v>2.9533754289999998</c:v>
                </c:pt>
                <c:pt idx="73">
                  <c:v>2.9650307159999998</c:v>
                </c:pt>
                <c:pt idx="74">
                  <c:v>2.982454223</c:v>
                </c:pt>
                <c:pt idx="75">
                  <c:v>3.0039537950000001</c:v>
                </c:pt>
                <c:pt idx="76">
                  <c:v>2.982257943</c:v>
                </c:pt>
                <c:pt idx="77">
                  <c:v>2.9940977329999998</c:v>
                </c:pt>
                <c:pt idx="78">
                  <c:v>2.9883080629999998</c:v>
                </c:pt>
                <c:pt idx="79">
                  <c:v>3.0240880309999998</c:v>
                </c:pt>
                <c:pt idx="80">
                  <c:v>3.0364843320000001</c:v>
                </c:pt>
                <c:pt idx="81">
                  <c:v>3.036336532</c:v>
                </c:pt>
                <c:pt idx="82">
                  <c:v>3.0013609959999998</c:v>
                </c:pt>
                <c:pt idx="83">
                  <c:v>3.0520108370000001</c:v>
                </c:pt>
                <c:pt idx="84">
                  <c:v>3.0444494980000001</c:v>
                </c:pt>
                <c:pt idx="85">
                  <c:v>3.0442418</c:v>
                </c:pt>
                <c:pt idx="86">
                  <c:v>3.0472779210000001</c:v>
                </c:pt>
                <c:pt idx="87">
                  <c:v>3.0097405469999998</c:v>
                </c:pt>
                <c:pt idx="88">
                  <c:v>2.988414197</c:v>
                </c:pt>
                <c:pt idx="89">
                  <c:v>3.009098539</c:v>
                </c:pt>
                <c:pt idx="90">
                  <c:v>2.9732615650000001</c:v>
                </c:pt>
                <c:pt idx="91">
                  <c:v>2.9506305570000002</c:v>
                </c:pt>
                <c:pt idx="92">
                  <c:v>2.9670641789999999</c:v>
                </c:pt>
                <c:pt idx="93">
                  <c:v>2.9569729969999998</c:v>
                </c:pt>
                <c:pt idx="94">
                  <c:v>2.9156084</c:v>
                </c:pt>
                <c:pt idx="95">
                  <c:v>2.902605962</c:v>
                </c:pt>
                <c:pt idx="96">
                  <c:v>2.8822827659999999</c:v>
                </c:pt>
                <c:pt idx="97">
                  <c:v>2.9089681550000002</c:v>
                </c:pt>
                <c:pt idx="98">
                  <c:v>2.889976967</c:v>
                </c:pt>
                <c:pt idx="99">
                  <c:v>2.8012763490000001</c:v>
                </c:pt>
                <c:pt idx="100">
                  <c:v>2.915673526</c:v>
                </c:pt>
                <c:pt idx="101">
                  <c:v>3.0064713689999998</c:v>
                </c:pt>
                <c:pt idx="102">
                  <c:v>3.0093512069999999</c:v>
                </c:pt>
                <c:pt idx="103">
                  <c:v>3.0069568879999999</c:v>
                </c:pt>
                <c:pt idx="104">
                  <c:v>3.0571656680000001</c:v>
                </c:pt>
                <c:pt idx="105">
                  <c:v>3.122978196</c:v>
                </c:pt>
                <c:pt idx="106">
                  <c:v>3.1408024550000002</c:v>
                </c:pt>
                <c:pt idx="107">
                  <c:v>3.1361016859999999</c:v>
                </c:pt>
                <c:pt idx="108">
                  <c:v>3.118786702</c:v>
                </c:pt>
                <c:pt idx="109">
                  <c:v>3.2078957130000001</c:v>
                </c:pt>
                <c:pt idx="110">
                  <c:v>3.1926835360000001</c:v>
                </c:pt>
                <c:pt idx="111">
                  <c:v>3.2151684870000001</c:v>
                </c:pt>
                <c:pt idx="112">
                  <c:v>3.1966747340000001</c:v>
                </c:pt>
                <c:pt idx="113">
                  <c:v>3.2402038040000001</c:v>
                </c:pt>
                <c:pt idx="114">
                  <c:v>3.214714844</c:v>
                </c:pt>
                <c:pt idx="115">
                  <c:v>3.2397623310000001</c:v>
                </c:pt>
                <c:pt idx="116">
                  <c:v>3.256497913</c:v>
                </c:pt>
                <c:pt idx="117">
                  <c:v>3.3001731670000001</c:v>
                </c:pt>
                <c:pt idx="118">
                  <c:v>3.2889456290000001</c:v>
                </c:pt>
                <c:pt idx="119">
                  <c:v>3.284083023</c:v>
                </c:pt>
                <c:pt idx="120">
                  <c:v>3.2813411060000002</c:v>
                </c:pt>
                <c:pt idx="121">
                  <c:v>3.3013053860000001</c:v>
                </c:pt>
                <c:pt idx="122">
                  <c:v>3.2385398599999999</c:v>
                </c:pt>
                <c:pt idx="123">
                  <c:v>3.2396650400000002</c:v>
                </c:pt>
                <c:pt idx="124">
                  <c:v>3.2042635430000002</c:v>
                </c:pt>
                <c:pt idx="125">
                  <c:v>3.1760802520000002</c:v>
                </c:pt>
                <c:pt idx="126">
                  <c:v>3.168184938</c:v>
                </c:pt>
                <c:pt idx="127">
                  <c:v>3.1528316909999998</c:v>
                </c:pt>
                <c:pt idx="128">
                  <c:v>3.1253552920000001</c:v>
                </c:pt>
                <c:pt idx="129">
                  <c:v>3.133469292</c:v>
                </c:pt>
                <c:pt idx="130">
                  <c:v>3.0803371980000001</c:v>
                </c:pt>
                <c:pt idx="131">
                  <c:v>3.0781225339999998</c:v>
                </c:pt>
                <c:pt idx="132">
                  <c:v>3.098870228</c:v>
                </c:pt>
                <c:pt idx="133">
                  <c:v>3.1294369610000001</c:v>
                </c:pt>
                <c:pt idx="134">
                  <c:v>3.1385592560000002</c:v>
                </c:pt>
                <c:pt idx="135">
                  <c:v>3.1508216359999999</c:v>
                </c:pt>
                <c:pt idx="136">
                  <c:v>3.156779577</c:v>
                </c:pt>
                <c:pt idx="137">
                  <c:v>3.1648384219999999</c:v>
                </c:pt>
                <c:pt idx="138">
                  <c:v>3.1399786600000001</c:v>
                </c:pt>
                <c:pt idx="139">
                  <c:v>3.0935764219999999</c:v>
                </c:pt>
                <c:pt idx="140">
                  <c:v>3.1399551639999999</c:v>
                </c:pt>
                <c:pt idx="141">
                  <c:v>3.1611594969999999</c:v>
                </c:pt>
                <c:pt idx="142">
                  <c:v>3.1921232289999999</c:v>
                </c:pt>
                <c:pt idx="143">
                  <c:v>3.1826449449999998</c:v>
                </c:pt>
                <c:pt idx="144">
                  <c:v>3.1721768969999999</c:v>
                </c:pt>
                <c:pt idx="145">
                  <c:v>3.1812952619999999</c:v>
                </c:pt>
                <c:pt idx="146">
                  <c:v>3.2168042300000002</c:v>
                </c:pt>
                <c:pt idx="147">
                  <c:v>3.216324288</c:v>
                </c:pt>
                <c:pt idx="148">
                  <c:v>3.2178217899999999</c:v>
                </c:pt>
                <c:pt idx="149">
                  <c:v>3.2284236380000002</c:v>
                </c:pt>
                <c:pt idx="150">
                  <c:v>3.2761065930000002</c:v>
                </c:pt>
                <c:pt idx="151">
                  <c:v>3.2657922039999998</c:v>
                </c:pt>
                <c:pt idx="152">
                  <c:v>3.1823757600000002</c:v>
                </c:pt>
                <c:pt idx="153">
                  <c:v>3.204960201</c:v>
                </c:pt>
                <c:pt idx="154">
                  <c:v>3.1915306559999999</c:v>
                </c:pt>
                <c:pt idx="155">
                  <c:v>3.2359256059999999</c:v>
                </c:pt>
                <c:pt idx="156">
                  <c:v>3.1844316680000002</c:v>
                </c:pt>
                <c:pt idx="157">
                  <c:v>3.1713427689999998</c:v>
                </c:pt>
                <c:pt idx="158">
                  <c:v>3.179728705</c:v>
                </c:pt>
                <c:pt idx="159">
                  <c:v>3.1834552500000002</c:v>
                </c:pt>
                <c:pt idx="160">
                  <c:v>3.183999016</c:v>
                </c:pt>
                <c:pt idx="161">
                  <c:v>3.2358797159999999</c:v>
                </c:pt>
                <c:pt idx="162">
                  <c:v>3.2327612769999998</c:v>
                </c:pt>
                <c:pt idx="163">
                  <c:v>3.2238128129999999</c:v>
                </c:pt>
                <c:pt idx="164">
                  <c:v>3.1874045930000001</c:v>
                </c:pt>
                <c:pt idx="165">
                  <c:v>3.200986447</c:v>
                </c:pt>
                <c:pt idx="166">
                  <c:v>3.218508457</c:v>
                </c:pt>
                <c:pt idx="167">
                  <c:v>3.2329417249999999</c:v>
                </c:pt>
                <c:pt idx="168">
                  <c:v>3.266475926</c:v>
                </c:pt>
                <c:pt idx="169">
                  <c:v>3.2816971850000001</c:v>
                </c:pt>
                <c:pt idx="170">
                  <c:v>3.2580485750000001</c:v>
                </c:pt>
                <c:pt idx="171">
                  <c:v>3.2107808200000001</c:v>
                </c:pt>
                <c:pt idx="172">
                  <c:v>3.16005862</c:v>
                </c:pt>
                <c:pt idx="173">
                  <c:v>3.1705026479999998</c:v>
                </c:pt>
                <c:pt idx="174">
                  <c:v>3.19489738</c:v>
                </c:pt>
                <c:pt idx="175">
                  <c:v>3.2180523989999998</c:v>
                </c:pt>
                <c:pt idx="176">
                  <c:v>3.2420059349999999</c:v>
                </c:pt>
                <c:pt idx="177">
                  <c:v>3.2387092669999999</c:v>
                </c:pt>
                <c:pt idx="178">
                  <c:v>3.2406996480000001</c:v>
                </c:pt>
                <c:pt idx="179">
                  <c:v>3.2554507350000002</c:v>
                </c:pt>
                <c:pt idx="180">
                  <c:v>3.295523701</c:v>
                </c:pt>
                <c:pt idx="181">
                  <c:v>3.2401980090000002</c:v>
                </c:pt>
                <c:pt idx="182">
                  <c:v>3.2532056159999998</c:v>
                </c:pt>
                <c:pt idx="183">
                  <c:v>3.2368252540000002</c:v>
                </c:pt>
                <c:pt idx="184">
                  <c:v>3.283596792</c:v>
                </c:pt>
                <c:pt idx="185">
                  <c:v>3.2863723440000001</c:v>
                </c:pt>
                <c:pt idx="186">
                  <c:v>3.2647835349999998</c:v>
                </c:pt>
                <c:pt idx="187">
                  <c:v>3.2495337759999998</c:v>
                </c:pt>
                <c:pt idx="188">
                  <c:v>3.2377628110000001</c:v>
                </c:pt>
                <c:pt idx="189">
                  <c:v>3.2635254659999999</c:v>
                </c:pt>
                <c:pt idx="190">
                  <c:v>3.2594551209999998</c:v>
                </c:pt>
                <c:pt idx="191">
                  <c:v>3.2077358230000002</c:v>
                </c:pt>
                <c:pt idx="192">
                  <c:v>3.132717049</c:v>
                </c:pt>
                <c:pt idx="193">
                  <c:v>3.1236000380000002</c:v>
                </c:pt>
                <c:pt idx="194">
                  <c:v>3.096582454</c:v>
                </c:pt>
                <c:pt idx="195">
                  <c:v>3.1863361499999998</c:v>
                </c:pt>
                <c:pt idx="196">
                  <c:v>3.2062850310000002</c:v>
                </c:pt>
                <c:pt idx="197">
                  <c:v>3.214431211</c:v>
                </c:pt>
                <c:pt idx="198">
                  <c:v>3.2003729320000001</c:v>
                </c:pt>
                <c:pt idx="199">
                  <c:v>3.1906249350000002</c:v>
                </c:pt>
                <c:pt idx="200">
                  <c:v>3.2249711809999999</c:v>
                </c:pt>
                <c:pt idx="201">
                  <c:v>3.2071722939999998</c:v>
                </c:pt>
                <c:pt idx="202">
                  <c:v>3.1795097729999999</c:v>
                </c:pt>
                <c:pt idx="203">
                  <c:v>3.1970892270000002</c:v>
                </c:pt>
                <c:pt idx="204">
                  <c:v>3.2728026620000001</c:v>
                </c:pt>
                <c:pt idx="205">
                  <c:v>3.2957313799999999</c:v>
                </c:pt>
                <c:pt idx="206">
                  <c:v>3.2679344160000001</c:v>
                </c:pt>
                <c:pt idx="207">
                  <c:v>3.2302009300000001</c:v>
                </c:pt>
                <c:pt idx="208">
                  <c:v>3.2365593110000002</c:v>
                </c:pt>
                <c:pt idx="209">
                  <c:v>3.2676928759999999</c:v>
                </c:pt>
                <c:pt idx="210">
                  <c:v>3.2884994189999999</c:v>
                </c:pt>
                <c:pt idx="211">
                  <c:v>3.2758212279999999</c:v>
                </c:pt>
                <c:pt idx="212">
                  <c:v>3.2875255330000002</c:v>
                </c:pt>
                <c:pt idx="213">
                  <c:v>3.3274269649999999</c:v>
                </c:pt>
                <c:pt idx="214">
                  <c:v>3.3733743390000002</c:v>
                </c:pt>
                <c:pt idx="215">
                  <c:v>3.3514611410000001</c:v>
                </c:pt>
                <c:pt idx="216">
                  <c:v>3.3440723289999998</c:v>
                </c:pt>
                <c:pt idx="217">
                  <c:v>3.3653149180000002</c:v>
                </c:pt>
                <c:pt idx="218">
                  <c:v>3.3712594560000002</c:v>
                </c:pt>
                <c:pt idx="219">
                  <c:v>3.4158115499999999</c:v>
                </c:pt>
                <c:pt idx="220">
                  <c:v>3.4214944699999998</c:v>
                </c:pt>
                <c:pt idx="221">
                  <c:v>3.4080209319999999</c:v>
                </c:pt>
                <c:pt idx="222">
                  <c:v>3.3508010220000002</c:v>
                </c:pt>
                <c:pt idx="223">
                  <c:v>3.3379312959999998</c:v>
                </c:pt>
                <c:pt idx="224">
                  <c:v>3.340827242</c:v>
                </c:pt>
                <c:pt idx="225">
                  <c:v>3.3161727650000001</c:v>
                </c:pt>
                <c:pt idx="226">
                  <c:v>3.3155243250000002</c:v>
                </c:pt>
                <c:pt idx="227">
                  <c:v>3.3750941769999998</c:v>
                </c:pt>
                <c:pt idx="228">
                  <c:v>3.3731827619999999</c:v>
                </c:pt>
                <c:pt idx="229">
                  <c:v>3.3950962790000001</c:v>
                </c:pt>
                <c:pt idx="230">
                  <c:v>3.4295560530000002</c:v>
                </c:pt>
                <c:pt idx="231">
                  <c:v>3.4840318130000001</c:v>
                </c:pt>
                <c:pt idx="232">
                  <c:v>3.506626942</c:v>
                </c:pt>
                <c:pt idx="233">
                  <c:v>3.4727016329999998</c:v>
                </c:pt>
                <c:pt idx="234">
                  <c:v>3.4468593510000001</c:v>
                </c:pt>
                <c:pt idx="235">
                  <c:v>3.4306094279999999</c:v>
                </c:pt>
                <c:pt idx="236">
                  <c:v>3.4052671980000002</c:v>
                </c:pt>
                <c:pt idx="237">
                  <c:v>3.4217405539999999</c:v>
                </c:pt>
                <c:pt idx="238">
                  <c:v>3.4519694259999998</c:v>
                </c:pt>
                <c:pt idx="239">
                  <c:v>3.4526675490000001</c:v>
                </c:pt>
                <c:pt idx="240">
                  <c:v>3.452353622</c:v>
                </c:pt>
                <c:pt idx="241">
                  <c:v>3.4858096999999999</c:v>
                </c:pt>
                <c:pt idx="242">
                  <c:v>3.47240963</c:v>
                </c:pt>
                <c:pt idx="243">
                  <c:v>3.3942283450000001</c:v>
                </c:pt>
                <c:pt idx="244">
                  <c:v>3.4174617230000002</c:v>
                </c:pt>
                <c:pt idx="245">
                  <c:v>3.36348753</c:v>
                </c:pt>
                <c:pt idx="246">
                  <c:v>3.3484387600000001</c:v>
                </c:pt>
                <c:pt idx="247">
                  <c:v>3.408589337</c:v>
                </c:pt>
                <c:pt idx="248">
                  <c:v>3.4438493659999998</c:v>
                </c:pt>
                <c:pt idx="249">
                  <c:v>3.44656714</c:v>
                </c:pt>
                <c:pt idx="250">
                  <c:v>3.4613667709999998</c:v>
                </c:pt>
                <c:pt idx="251">
                  <c:v>3.4237035730000001</c:v>
                </c:pt>
                <c:pt idx="252">
                  <c:v>3.401518512</c:v>
                </c:pt>
                <c:pt idx="253">
                  <c:v>3.398313259</c:v>
                </c:pt>
                <c:pt idx="254">
                  <c:v>3.3252988179999998</c:v>
                </c:pt>
                <c:pt idx="255">
                  <c:v>3.3514861850000002</c:v>
                </c:pt>
                <c:pt idx="256">
                  <c:v>3.3370205660000001</c:v>
                </c:pt>
                <c:pt idx="257">
                  <c:v>3.3618556169999998</c:v>
                </c:pt>
                <c:pt idx="258">
                  <c:v>3.3762483730000001</c:v>
                </c:pt>
                <c:pt idx="259">
                  <c:v>3.4298763220000001</c:v>
                </c:pt>
                <c:pt idx="260">
                  <c:v>3.4238152469999998</c:v>
                </c:pt>
                <c:pt idx="261">
                  <c:v>3.4409874970000001</c:v>
                </c:pt>
                <c:pt idx="262">
                  <c:v>3.4208462339999999</c:v>
                </c:pt>
                <c:pt idx="263">
                  <c:v>3.4022510540000002</c:v>
                </c:pt>
                <c:pt idx="264">
                  <c:v>3.4240468750000002</c:v>
                </c:pt>
                <c:pt idx="265">
                  <c:v>3.396382059</c:v>
                </c:pt>
                <c:pt idx="266">
                  <c:v>3.4367814239999999</c:v>
                </c:pt>
                <c:pt idx="267">
                  <c:v>3.3874003689999999</c:v>
                </c:pt>
                <c:pt idx="268">
                  <c:v>3.347610543</c:v>
                </c:pt>
                <c:pt idx="269">
                  <c:v>3.343001702</c:v>
                </c:pt>
                <c:pt idx="270">
                  <c:v>3.379929647</c:v>
                </c:pt>
                <c:pt idx="271">
                  <c:v>3.3584090080000002</c:v>
                </c:pt>
                <c:pt idx="272">
                  <c:v>3.3111616480000001</c:v>
                </c:pt>
                <c:pt idx="273">
                  <c:v>3.271099204</c:v>
                </c:pt>
                <c:pt idx="274">
                  <c:v>3.340675257</c:v>
                </c:pt>
                <c:pt idx="275">
                  <c:v>3.371025087</c:v>
                </c:pt>
                <c:pt idx="276">
                  <c:v>3.3611475089999998</c:v>
                </c:pt>
                <c:pt idx="277">
                  <c:v>3.414669913</c:v>
                </c:pt>
                <c:pt idx="278">
                  <c:v>3.4248929819999998</c:v>
                </c:pt>
                <c:pt idx="279">
                  <c:v>3.3821795350000001</c:v>
                </c:pt>
                <c:pt idx="280">
                  <c:v>3.425984878</c:v>
                </c:pt>
                <c:pt idx="281">
                  <c:v>3.4813003409999999</c:v>
                </c:pt>
                <c:pt idx="282">
                  <c:v>3.4306167460000001</c:v>
                </c:pt>
                <c:pt idx="283">
                  <c:v>3.4370844049999998</c:v>
                </c:pt>
                <c:pt idx="284">
                  <c:v>3.4570560239999999</c:v>
                </c:pt>
                <c:pt idx="285">
                  <c:v>3.4947799470000001</c:v>
                </c:pt>
                <c:pt idx="286">
                  <c:v>3.4834111889999999</c:v>
                </c:pt>
                <c:pt idx="287">
                  <c:v>3.4264575979999998</c:v>
                </c:pt>
                <c:pt idx="288">
                  <c:v>3.4718387270000002</c:v>
                </c:pt>
                <c:pt idx="289">
                  <c:v>3.5749416799999998</c:v>
                </c:pt>
                <c:pt idx="290">
                  <c:v>3.5963712540000001</c:v>
                </c:pt>
                <c:pt idx="291">
                  <c:v>3.5428500409999999</c:v>
                </c:pt>
                <c:pt idx="292">
                  <c:v>3.5763485949999998</c:v>
                </c:pt>
                <c:pt idx="293">
                  <c:v>3.6032550849999998</c:v>
                </c:pt>
                <c:pt idx="294">
                  <c:v>3.5996964230000001</c:v>
                </c:pt>
                <c:pt idx="295">
                  <c:v>3.5930254960000001</c:v>
                </c:pt>
                <c:pt idx="296">
                  <c:v>3.574674339</c:v>
                </c:pt>
                <c:pt idx="297">
                  <c:v>3.6093804660000002</c:v>
                </c:pt>
                <c:pt idx="298">
                  <c:v>3.6110841840000001</c:v>
                </c:pt>
                <c:pt idx="299">
                  <c:v>3.6100621369999999</c:v>
                </c:pt>
                <c:pt idx="300">
                  <c:v>3.542252049</c:v>
                </c:pt>
                <c:pt idx="301">
                  <c:v>3.5207189290000001</c:v>
                </c:pt>
                <c:pt idx="302">
                  <c:v>3.5894558660000002</c:v>
                </c:pt>
                <c:pt idx="303">
                  <c:v>3.5422755370000001</c:v>
                </c:pt>
                <c:pt idx="304">
                  <c:v>3.4998898139999999</c:v>
                </c:pt>
                <c:pt idx="305">
                  <c:v>3.5307245319999998</c:v>
                </c:pt>
                <c:pt idx="306">
                  <c:v>3.5290996890000002</c:v>
                </c:pt>
                <c:pt idx="307">
                  <c:v>3.5427546790000002</c:v>
                </c:pt>
                <c:pt idx="308">
                  <c:v>3.5156873219999998</c:v>
                </c:pt>
                <c:pt idx="309">
                  <c:v>3.4647632779999999</c:v>
                </c:pt>
                <c:pt idx="310">
                  <c:v>3.5044888950000002</c:v>
                </c:pt>
                <c:pt idx="311">
                  <c:v>3.5357721710000001</c:v>
                </c:pt>
                <c:pt idx="312">
                  <c:v>3.552129361</c:v>
                </c:pt>
                <c:pt idx="313">
                  <c:v>3.5379611980000001</c:v>
                </c:pt>
                <c:pt idx="314">
                  <c:v>3.4820134459999998</c:v>
                </c:pt>
                <c:pt idx="315">
                  <c:v>3.4827849350000002</c:v>
                </c:pt>
                <c:pt idx="316">
                  <c:v>3.4152065149999999</c:v>
                </c:pt>
                <c:pt idx="317">
                  <c:v>3.4118650289999999</c:v>
                </c:pt>
                <c:pt idx="318">
                  <c:v>3.3656755970000001</c:v>
                </c:pt>
                <c:pt idx="319">
                  <c:v>3.3786024669999999</c:v>
                </c:pt>
                <c:pt idx="320">
                  <c:v>3.3765717479999999</c:v>
                </c:pt>
                <c:pt idx="321">
                  <c:v>3.390224157</c:v>
                </c:pt>
                <c:pt idx="322">
                  <c:v>3.3953888640000001</c:v>
                </c:pt>
                <c:pt idx="323">
                  <c:v>3.3249162800000001</c:v>
                </c:pt>
                <c:pt idx="324">
                  <c:v>3.2892170950000001</c:v>
                </c:pt>
                <c:pt idx="325">
                  <c:v>3.3274975260000001</c:v>
                </c:pt>
                <c:pt idx="326">
                  <c:v>3.3344023229999999</c:v>
                </c:pt>
                <c:pt idx="327">
                  <c:v>3.3863287909999999</c:v>
                </c:pt>
                <c:pt idx="328">
                  <c:v>3.4239423640000002</c:v>
                </c:pt>
                <c:pt idx="329">
                  <c:v>3.4185329480000002</c:v>
                </c:pt>
                <c:pt idx="330">
                  <c:v>3.2915305730000002</c:v>
                </c:pt>
                <c:pt idx="331">
                  <c:v>3.2997347910000001</c:v>
                </c:pt>
                <c:pt idx="332">
                  <c:v>3.3120088079999999</c:v>
                </c:pt>
                <c:pt idx="333">
                  <c:v>3.2387584519999999</c:v>
                </c:pt>
                <c:pt idx="334">
                  <c:v>3.259283092</c:v>
                </c:pt>
                <c:pt idx="335">
                  <c:v>3.180356588</c:v>
                </c:pt>
                <c:pt idx="336">
                  <c:v>3.1611386440000002</c:v>
                </c:pt>
                <c:pt idx="337">
                  <c:v>3.154323744</c:v>
                </c:pt>
                <c:pt idx="338">
                  <c:v>3.1593236619999998</c:v>
                </c:pt>
                <c:pt idx="339">
                  <c:v>3.1521212859999999</c:v>
                </c:pt>
                <c:pt idx="340">
                  <c:v>3.1772287210000001</c:v>
                </c:pt>
                <c:pt idx="341">
                  <c:v>3.1541714939999999</c:v>
                </c:pt>
                <c:pt idx="342">
                  <c:v>3.1836596460000002</c:v>
                </c:pt>
                <c:pt idx="343">
                  <c:v>3.280953351</c:v>
                </c:pt>
                <c:pt idx="344">
                  <c:v>3.258567572</c:v>
                </c:pt>
                <c:pt idx="345">
                  <c:v>3.254614911</c:v>
                </c:pt>
                <c:pt idx="346">
                  <c:v>3.345330363</c:v>
                </c:pt>
                <c:pt idx="347">
                  <c:v>3.3897329960000002</c:v>
                </c:pt>
                <c:pt idx="348">
                  <c:v>3.3488826949999999</c:v>
                </c:pt>
                <c:pt idx="349">
                  <c:v>3.3459270719999998</c:v>
                </c:pt>
                <c:pt idx="350">
                  <c:v>3.3312145700000002</c:v>
                </c:pt>
                <c:pt idx="351">
                  <c:v>3.3290054109999998</c:v>
                </c:pt>
                <c:pt idx="352">
                  <c:v>3.3152163429999999</c:v>
                </c:pt>
                <c:pt idx="353">
                  <c:v>3.314390462</c:v>
                </c:pt>
                <c:pt idx="354">
                  <c:v>3.2850779330000002</c:v>
                </c:pt>
                <c:pt idx="355">
                  <c:v>3.3078730300000001</c:v>
                </c:pt>
                <c:pt idx="356">
                  <c:v>3.3154421329999999</c:v>
                </c:pt>
                <c:pt idx="357">
                  <c:v>3.2952489840000001</c:v>
                </c:pt>
                <c:pt idx="358">
                  <c:v>3.294887122</c:v>
                </c:pt>
                <c:pt idx="359">
                  <c:v>3.3233487720000001</c:v>
                </c:pt>
                <c:pt idx="360">
                  <c:v>3.2961562020000001</c:v>
                </c:pt>
                <c:pt idx="361">
                  <c:v>3.340691954</c:v>
                </c:pt>
                <c:pt idx="362">
                  <c:v>3.4029034600000001</c:v>
                </c:pt>
                <c:pt idx="363">
                  <c:v>3.4316077389999999</c:v>
                </c:pt>
                <c:pt idx="364">
                  <c:v>3.42348147</c:v>
                </c:pt>
                <c:pt idx="365">
                  <c:v>3.404107518</c:v>
                </c:pt>
                <c:pt idx="366">
                  <c:v>3.5862960099999999</c:v>
                </c:pt>
                <c:pt idx="367">
                  <c:v>3.6050291040000002</c:v>
                </c:pt>
                <c:pt idx="368">
                  <c:v>3.6507335940000001</c:v>
                </c:pt>
                <c:pt idx="369">
                  <c:v>3.6662950350000001</c:v>
                </c:pt>
                <c:pt idx="370">
                  <c:v>3.6671792060000001</c:v>
                </c:pt>
                <c:pt idx="371">
                  <c:v>3.7025570650000001</c:v>
                </c:pt>
                <c:pt idx="372">
                  <c:v>3.649491732</c:v>
                </c:pt>
                <c:pt idx="373">
                  <c:v>3.7212376859999998</c:v>
                </c:pt>
                <c:pt idx="374">
                  <c:v>3.7866951059999998</c:v>
                </c:pt>
                <c:pt idx="375">
                  <c:v>3.6795741620000002</c:v>
                </c:pt>
                <c:pt idx="376">
                  <c:v>3.6230343629999999</c:v>
                </c:pt>
                <c:pt idx="377">
                  <c:v>3.518108287</c:v>
                </c:pt>
                <c:pt idx="378">
                  <c:v>3.5163998209999998</c:v>
                </c:pt>
                <c:pt idx="379">
                  <c:v>3.564521563</c:v>
                </c:pt>
                <c:pt idx="380">
                  <c:v>3.4950120679999999</c:v>
                </c:pt>
                <c:pt idx="381">
                  <c:v>3.5649427409999999</c:v>
                </c:pt>
                <c:pt idx="382">
                  <c:v>3.601459175</c:v>
                </c:pt>
                <c:pt idx="383">
                  <c:v>3.7101937920000001</c:v>
                </c:pt>
                <c:pt idx="384">
                  <c:v>3.6746442969999999</c:v>
                </c:pt>
                <c:pt idx="385">
                  <c:v>3.630683034</c:v>
                </c:pt>
                <c:pt idx="386">
                  <c:v>3.7110478410000001</c:v>
                </c:pt>
                <c:pt idx="387">
                  <c:v>3.634228528</c:v>
                </c:pt>
                <c:pt idx="388">
                  <c:v>3.5424603239999999</c:v>
                </c:pt>
                <c:pt idx="389">
                  <c:v>3.4840884879999998</c:v>
                </c:pt>
                <c:pt idx="390">
                  <c:v>3.4865976989999998</c:v>
                </c:pt>
                <c:pt idx="391">
                  <c:v>3.3838838999999998</c:v>
                </c:pt>
                <c:pt idx="392">
                  <c:v>3.363950913</c:v>
                </c:pt>
                <c:pt idx="393">
                  <c:v>3.381487903</c:v>
                </c:pt>
                <c:pt idx="394">
                  <c:v>3.4095293469999999</c:v>
                </c:pt>
                <c:pt idx="395">
                  <c:v>3.4430869369999999</c:v>
                </c:pt>
                <c:pt idx="396">
                  <c:v>3.4178117989999999</c:v>
                </c:pt>
                <c:pt idx="397">
                  <c:v>3.5328707549999998</c:v>
                </c:pt>
                <c:pt idx="398">
                  <c:v>3.4095392659999999</c:v>
                </c:pt>
                <c:pt idx="399">
                  <c:v>3.4285967570000002</c:v>
                </c:pt>
                <c:pt idx="400">
                  <c:v>3.4061464309999998</c:v>
                </c:pt>
                <c:pt idx="401">
                  <c:v>3.395320608</c:v>
                </c:pt>
                <c:pt idx="402">
                  <c:v>3.4407863920000001</c:v>
                </c:pt>
                <c:pt idx="403">
                  <c:v>3.429675595</c:v>
                </c:pt>
                <c:pt idx="404">
                  <c:v>3.363905054</c:v>
                </c:pt>
                <c:pt idx="405">
                  <c:v>3.3220828710000001</c:v>
                </c:pt>
                <c:pt idx="406">
                  <c:v>3.3313912760000002</c:v>
                </c:pt>
                <c:pt idx="407">
                  <c:v>3.3888475580000001</c:v>
                </c:pt>
                <c:pt idx="408">
                  <c:v>3.343865836</c:v>
                </c:pt>
                <c:pt idx="409">
                  <c:v>3.3914708519999999</c:v>
                </c:pt>
                <c:pt idx="410">
                  <c:v>3.4050328589999999</c:v>
                </c:pt>
                <c:pt idx="411">
                  <c:v>3.4748173659999999</c:v>
                </c:pt>
                <c:pt idx="412">
                  <c:v>3.4679725509999999</c:v>
                </c:pt>
                <c:pt idx="413">
                  <c:v>3.5853720579999999</c:v>
                </c:pt>
                <c:pt idx="414">
                  <c:v>3.4880159979999998</c:v>
                </c:pt>
                <c:pt idx="415">
                  <c:v>3.5446391610000001</c:v>
                </c:pt>
                <c:pt idx="416">
                  <c:v>3.6732513529999999</c:v>
                </c:pt>
                <c:pt idx="417">
                  <c:v>3.3689245040000002</c:v>
                </c:pt>
                <c:pt idx="418">
                  <c:v>3.31181825</c:v>
                </c:pt>
                <c:pt idx="419">
                  <c:v>3.297946177</c:v>
                </c:pt>
                <c:pt idx="420">
                  <c:v>3.3094496740000001</c:v>
                </c:pt>
                <c:pt idx="421">
                  <c:v>3.3206581310000001</c:v>
                </c:pt>
                <c:pt idx="422">
                  <c:v>3.4427483950000002</c:v>
                </c:pt>
                <c:pt idx="423">
                  <c:v>3.497907359</c:v>
                </c:pt>
                <c:pt idx="424">
                  <c:v>3.484282125</c:v>
                </c:pt>
                <c:pt idx="425">
                  <c:v>3.4290560330000002</c:v>
                </c:pt>
                <c:pt idx="426">
                  <c:v>3.2731873239999998</c:v>
                </c:pt>
                <c:pt idx="427">
                  <c:v>3.1273804100000002</c:v>
                </c:pt>
                <c:pt idx="428">
                  <c:v>2.9821306490000001</c:v>
                </c:pt>
                <c:pt idx="429">
                  <c:v>2.983851831</c:v>
                </c:pt>
                <c:pt idx="430">
                  <c:v>2.932824074</c:v>
                </c:pt>
                <c:pt idx="431">
                  <c:v>2.9705177159999998</c:v>
                </c:pt>
                <c:pt idx="432">
                  <c:v>3.0172986000000002</c:v>
                </c:pt>
                <c:pt idx="433">
                  <c:v>2.988623794</c:v>
                </c:pt>
                <c:pt idx="434">
                  <c:v>3.018750329</c:v>
                </c:pt>
                <c:pt idx="435">
                  <c:v>2.993115999</c:v>
                </c:pt>
                <c:pt idx="436">
                  <c:v>2.9363931750000001</c:v>
                </c:pt>
                <c:pt idx="437">
                  <c:v>2.9737219850000001</c:v>
                </c:pt>
                <c:pt idx="438">
                  <c:v>2.989735767</c:v>
                </c:pt>
                <c:pt idx="439">
                  <c:v>2.9603245309999999</c:v>
                </c:pt>
                <c:pt idx="440">
                  <c:v>2.9573134959999998</c:v>
                </c:pt>
                <c:pt idx="441">
                  <c:v>2.904645441</c:v>
                </c:pt>
                <c:pt idx="442">
                  <c:v>2.9196928049999999</c:v>
                </c:pt>
                <c:pt idx="443">
                  <c:v>2.9439593780000002</c:v>
                </c:pt>
                <c:pt idx="444">
                  <c:v>2.8149731760000001</c:v>
                </c:pt>
                <c:pt idx="445">
                  <c:v>2.821907446</c:v>
                </c:pt>
                <c:pt idx="446">
                  <c:v>2.7884399819999999</c:v>
                </c:pt>
                <c:pt idx="447">
                  <c:v>2.6645260639999999</c:v>
                </c:pt>
                <c:pt idx="448">
                  <c:v>2.7128835420000001</c:v>
                </c:pt>
                <c:pt idx="449">
                  <c:v>2.6858134279999999</c:v>
                </c:pt>
                <c:pt idx="450">
                  <c:v>2.5638774739999999</c:v>
                </c:pt>
                <c:pt idx="451">
                  <c:v>2.6618664129999998</c:v>
                </c:pt>
                <c:pt idx="452">
                  <c:v>2.6627244929999998</c:v>
                </c:pt>
                <c:pt idx="453">
                  <c:v>2.6209995679999998</c:v>
                </c:pt>
                <c:pt idx="454">
                  <c:v>2.5868571180000002</c:v>
                </c:pt>
                <c:pt idx="455">
                  <c:v>2.496654903</c:v>
                </c:pt>
                <c:pt idx="456">
                  <c:v>2.472445344</c:v>
                </c:pt>
                <c:pt idx="457">
                  <c:v>2.4889429870000002</c:v>
                </c:pt>
                <c:pt idx="458">
                  <c:v>2.472403173</c:v>
                </c:pt>
                <c:pt idx="459">
                  <c:v>2.4561501209999999</c:v>
                </c:pt>
                <c:pt idx="460">
                  <c:v>2.342103679</c:v>
                </c:pt>
                <c:pt idx="461">
                  <c:v>2.310355967</c:v>
                </c:pt>
                <c:pt idx="462">
                  <c:v>2.3535373910000001</c:v>
                </c:pt>
                <c:pt idx="463">
                  <c:v>2.3744792079999999</c:v>
                </c:pt>
                <c:pt idx="464">
                  <c:v>2.3795080679999998</c:v>
                </c:pt>
                <c:pt idx="465">
                  <c:v>2.4323453279999998</c:v>
                </c:pt>
                <c:pt idx="466">
                  <c:v>2.432388365</c:v>
                </c:pt>
                <c:pt idx="467">
                  <c:v>2.437532343</c:v>
                </c:pt>
                <c:pt idx="468">
                  <c:v>2.4460987780000001</c:v>
                </c:pt>
                <c:pt idx="469">
                  <c:v>2.447829263</c:v>
                </c:pt>
                <c:pt idx="470">
                  <c:v>2.431921102</c:v>
                </c:pt>
                <c:pt idx="471">
                  <c:v>2.4500518769999999</c:v>
                </c:pt>
                <c:pt idx="472">
                  <c:v>2.4546502910000001</c:v>
                </c:pt>
                <c:pt idx="473">
                  <c:v>2.4306597889999999</c:v>
                </c:pt>
                <c:pt idx="474">
                  <c:v>2.4532379479999999</c:v>
                </c:pt>
                <c:pt idx="475">
                  <c:v>2.518076062</c:v>
                </c:pt>
                <c:pt idx="476">
                  <c:v>2.5447918359999999</c:v>
                </c:pt>
                <c:pt idx="477">
                  <c:v>2.4893778179999999</c:v>
                </c:pt>
                <c:pt idx="478">
                  <c:v>2.4769497820000002</c:v>
                </c:pt>
                <c:pt idx="479">
                  <c:v>2.4173832769999999</c:v>
                </c:pt>
                <c:pt idx="480">
                  <c:v>2.4858731000000001</c:v>
                </c:pt>
                <c:pt idx="481">
                  <c:v>2.5647186739999999</c:v>
                </c:pt>
                <c:pt idx="482">
                  <c:v>2.610199122</c:v>
                </c:pt>
                <c:pt idx="483">
                  <c:v>2.5951295559999998</c:v>
                </c:pt>
                <c:pt idx="484">
                  <c:v>2.6143335780000001</c:v>
                </c:pt>
                <c:pt idx="485">
                  <c:v>2.6080685309999998</c:v>
                </c:pt>
                <c:pt idx="486">
                  <c:v>2.6425583509999999</c:v>
                </c:pt>
                <c:pt idx="487">
                  <c:v>2.6394759319999999</c:v>
                </c:pt>
                <c:pt idx="488">
                  <c:v>2.641484459</c:v>
                </c:pt>
                <c:pt idx="489">
                  <c:v>2.6762749110000001</c:v>
                </c:pt>
                <c:pt idx="490">
                  <c:v>2.6469827010000002</c:v>
                </c:pt>
                <c:pt idx="491">
                  <c:v>2.6068633019999998</c:v>
                </c:pt>
                <c:pt idx="492">
                  <c:v>2.6296268139999999</c:v>
                </c:pt>
                <c:pt idx="493">
                  <c:v>2.664336327</c:v>
                </c:pt>
                <c:pt idx="494">
                  <c:v>2.7054585790000001</c:v>
                </c:pt>
                <c:pt idx="495">
                  <c:v>2.700438675</c:v>
                </c:pt>
                <c:pt idx="496">
                  <c:v>2.7064552879999999</c:v>
                </c:pt>
                <c:pt idx="497">
                  <c:v>2.7399845790000001</c:v>
                </c:pt>
                <c:pt idx="498">
                  <c:v>2.7519155240000002</c:v>
                </c:pt>
                <c:pt idx="499">
                  <c:v>2.6733074910000001</c:v>
                </c:pt>
                <c:pt idx="500">
                  <c:v>2.6125524229999999</c:v>
                </c:pt>
                <c:pt idx="501">
                  <c:v>2.5607564580000002</c:v>
                </c:pt>
                <c:pt idx="502">
                  <c:v>2.545776005</c:v>
                </c:pt>
                <c:pt idx="503">
                  <c:v>2.52993004</c:v>
                </c:pt>
                <c:pt idx="504">
                  <c:v>2.544837432</c:v>
                </c:pt>
                <c:pt idx="505">
                  <c:v>2.5732198820000001</c:v>
                </c:pt>
                <c:pt idx="506">
                  <c:v>2.5389569449999998</c:v>
                </c:pt>
                <c:pt idx="507">
                  <c:v>2.557858843</c:v>
                </c:pt>
                <c:pt idx="508">
                  <c:v>2.625139903</c:v>
                </c:pt>
                <c:pt idx="509">
                  <c:v>2.6257405349999998</c:v>
                </c:pt>
                <c:pt idx="510">
                  <c:v>2.637969499</c:v>
                </c:pt>
                <c:pt idx="511">
                  <c:v>2.6380211949999999</c:v>
                </c:pt>
                <c:pt idx="512">
                  <c:v>2.6207856729999999</c:v>
                </c:pt>
                <c:pt idx="513">
                  <c:v>2.6085491790000002</c:v>
                </c:pt>
                <c:pt idx="514">
                  <c:v>2.6537197369999999</c:v>
                </c:pt>
                <c:pt idx="515">
                  <c:v>2.6070118409999998</c:v>
                </c:pt>
                <c:pt idx="516">
                  <c:v>2.5653084650000002</c:v>
                </c:pt>
                <c:pt idx="517">
                  <c:v>2.5731755490000001</c:v>
                </c:pt>
                <c:pt idx="518">
                  <c:v>2.5513624899999998</c:v>
                </c:pt>
                <c:pt idx="519">
                  <c:v>2.5594320750000001</c:v>
                </c:pt>
                <c:pt idx="520">
                  <c:v>2.6005196499999998</c:v>
                </c:pt>
                <c:pt idx="521">
                  <c:v>2.5556270130000001</c:v>
                </c:pt>
                <c:pt idx="522">
                  <c:v>2.5914055359999999</c:v>
                </c:pt>
                <c:pt idx="523">
                  <c:v>2.5737675910000002</c:v>
                </c:pt>
                <c:pt idx="524">
                  <c:v>2.5772925230000001</c:v>
                </c:pt>
                <c:pt idx="525">
                  <c:v>2.5598092540000001</c:v>
                </c:pt>
                <c:pt idx="526">
                  <c:v>2.5393282300000002</c:v>
                </c:pt>
                <c:pt idx="527">
                  <c:v>2.505318495</c:v>
                </c:pt>
                <c:pt idx="528">
                  <c:v>2.3674188940000001</c:v>
                </c:pt>
                <c:pt idx="529">
                  <c:v>2.3433125330000002</c:v>
                </c:pt>
                <c:pt idx="530">
                  <c:v>2.352207742</c:v>
                </c:pt>
                <c:pt idx="531">
                  <c:v>2.3502791670000001</c:v>
                </c:pt>
                <c:pt idx="532">
                  <c:v>2.3689111619999998</c:v>
                </c:pt>
                <c:pt idx="533">
                  <c:v>2.2944098290000001</c:v>
                </c:pt>
                <c:pt idx="534">
                  <c:v>2.2938425269999998</c:v>
                </c:pt>
                <c:pt idx="535">
                  <c:v>2.2784009909999998</c:v>
                </c:pt>
                <c:pt idx="536">
                  <c:v>2.2816853969999999</c:v>
                </c:pt>
                <c:pt idx="537">
                  <c:v>2.3058062239999999</c:v>
                </c:pt>
                <c:pt idx="538">
                  <c:v>2.254237738</c:v>
                </c:pt>
                <c:pt idx="539">
                  <c:v>2.2872202210000001</c:v>
                </c:pt>
                <c:pt idx="540">
                  <c:v>2.3132421540000001</c:v>
                </c:pt>
                <c:pt idx="541">
                  <c:v>2.3583903099999999</c:v>
                </c:pt>
                <c:pt idx="542">
                  <c:v>2.3389352730000001</c:v>
                </c:pt>
                <c:pt idx="543">
                  <c:v>2.2179772299999998</c:v>
                </c:pt>
                <c:pt idx="544">
                  <c:v>2.1517307109999999</c:v>
                </c:pt>
                <c:pt idx="545">
                  <c:v>2.1401763219999999</c:v>
                </c:pt>
                <c:pt idx="546">
                  <c:v>2.1222776699999999</c:v>
                </c:pt>
                <c:pt idx="547">
                  <c:v>2.1575085509999998</c:v>
                </c:pt>
                <c:pt idx="548">
                  <c:v>2.1781660180000002</c:v>
                </c:pt>
                <c:pt idx="549">
                  <c:v>2.1495740790000002</c:v>
                </c:pt>
                <c:pt idx="550">
                  <c:v>2.1892792750000001</c:v>
                </c:pt>
                <c:pt idx="551">
                  <c:v>2.2082579610000002</c:v>
                </c:pt>
                <c:pt idx="552">
                  <c:v>2.2549632119999998</c:v>
                </c:pt>
                <c:pt idx="553">
                  <c:v>2.1860869429999998</c:v>
                </c:pt>
                <c:pt idx="554">
                  <c:v>2.1747058080000001</c:v>
                </c:pt>
                <c:pt idx="555">
                  <c:v>2.1795432959999999</c:v>
                </c:pt>
                <c:pt idx="556">
                  <c:v>2.1698452449999999</c:v>
                </c:pt>
                <c:pt idx="557">
                  <c:v>2.1257047070000001</c:v>
                </c:pt>
                <c:pt idx="558">
                  <c:v>2.1263199579999998</c:v>
                </c:pt>
                <c:pt idx="559">
                  <c:v>2.1663327489999999</c:v>
                </c:pt>
                <c:pt idx="560">
                  <c:v>2.1082736280000001</c:v>
                </c:pt>
                <c:pt idx="561">
                  <c:v>2.0799414920000001</c:v>
                </c:pt>
                <c:pt idx="562">
                  <c:v>2.0678302369999999</c:v>
                </c:pt>
                <c:pt idx="563">
                  <c:v>2.086222571</c:v>
                </c:pt>
                <c:pt idx="564">
                  <c:v>2.0725335490000001</c:v>
                </c:pt>
                <c:pt idx="565">
                  <c:v>2.072443861</c:v>
                </c:pt>
                <c:pt idx="566">
                  <c:v>2.0509742580000001</c:v>
                </c:pt>
                <c:pt idx="567">
                  <c:v>2.0440489529999999</c:v>
                </c:pt>
                <c:pt idx="568">
                  <c:v>2.1328988729999998</c:v>
                </c:pt>
                <c:pt idx="569">
                  <c:v>2.2012643189999999</c:v>
                </c:pt>
                <c:pt idx="570">
                  <c:v>2.1925425330000001</c:v>
                </c:pt>
                <c:pt idx="571">
                  <c:v>2.1420411800000001</c:v>
                </c:pt>
                <c:pt idx="572">
                  <c:v>2.0699676939999998</c:v>
                </c:pt>
                <c:pt idx="573">
                  <c:v>2.0361071289999999</c:v>
                </c:pt>
                <c:pt idx="574">
                  <c:v>2.0923386430000002</c:v>
                </c:pt>
                <c:pt idx="575">
                  <c:v>2.13435408</c:v>
                </c:pt>
                <c:pt idx="576">
                  <c:v>2.0829778989999999</c:v>
                </c:pt>
                <c:pt idx="577">
                  <c:v>2.0595956649999998</c:v>
                </c:pt>
                <c:pt idx="578">
                  <c:v>2.04956432</c:v>
                </c:pt>
                <c:pt idx="579">
                  <c:v>2.0919724579999999</c:v>
                </c:pt>
                <c:pt idx="580">
                  <c:v>2.2488911269999998</c:v>
                </c:pt>
                <c:pt idx="581">
                  <c:v>2.1479421520000002</c:v>
                </c:pt>
                <c:pt idx="582">
                  <c:v>2.1949310629999998</c:v>
                </c:pt>
                <c:pt idx="583">
                  <c:v>2.2324289689999999</c:v>
                </c:pt>
                <c:pt idx="584">
                  <c:v>2.1423497450000002</c:v>
                </c:pt>
                <c:pt idx="585">
                  <c:v>2.1758632000000002</c:v>
                </c:pt>
                <c:pt idx="586">
                  <c:v>2.2062412810000001</c:v>
                </c:pt>
                <c:pt idx="587">
                  <c:v>2.2775343260000001</c:v>
                </c:pt>
                <c:pt idx="588">
                  <c:v>2.225015129</c:v>
                </c:pt>
                <c:pt idx="589">
                  <c:v>2.1883122199999998</c:v>
                </c:pt>
                <c:pt idx="590">
                  <c:v>2.2048003729999999</c:v>
                </c:pt>
                <c:pt idx="591">
                  <c:v>2.1714906410000001</c:v>
                </c:pt>
                <c:pt idx="592">
                  <c:v>2.2380406009999998</c:v>
                </c:pt>
                <c:pt idx="593">
                  <c:v>2.1999397260000002</c:v>
                </c:pt>
                <c:pt idx="594">
                  <c:v>2.0903131149999998</c:v>
                </c:pt>
                <c:pt idx="595">
                  <c:v>2.0433983499999999</c:v>
                </c:pt>
                <c:pt idx="596">
                  <c:v>2.014870578</c:v>
                </c:pt>
                <c:pt idx="597">
                  <c:v>2.018815064</c:v>
                </c:pt>
                <c:pt idx="598">
                  <c:v>2.056698403</c:v>
                </c:pt>
                <c:pt idx="599">
                  <c:v>2.1121992039999999</c:v>
                </c:pt>
                <c:pt idx="600">
                  <c:v>2.0999165139999998</c:v>
                </c:pt>
                <c:pt idx="601">
                  <c:v>2.0658821660000002</c:v>
                </c:pt>
                <c:pt idx="602">
                  <c:v>1.974444624</c:v>
                </c:pt>
                <c:pt idx="603">
                  <c:v>1.8992686999999999</c:v>
                </c:pt>
                <c:pt idx="604">
                  <c:v>1.9791061700000001</c:v>
                </c:pt>
                <c:pt idx="605">
                  <c:v>2.0399140400000002</c:v>
                </c:pt>
                <c:pt idx="606">
                  <c:v>2.050974933</c:v>
                </c:pt>
                <c:pt idx="607">
                  <c:v>1.9736635579999999</c:v>
                </c:pt>
                <c:pt idx="608">
                  <c:v>1.979556232</c:v>
                </c:pt>
                <c:pt idx="609">
                  <c:v>2.043347077</c:v>
                </c:pt>
                <c:pt idx="610">
                  <c:v>2.0967004829999998</c:v>
                </c:pt>
                <c:pt idx="611">
                  <c:v>2.1699341950000002</c:v>
                </c:pt>
                <c:pt idx="612">
                  <c:v>2.2108565859999998</c:v>
                </c:pt>
                <c:pt idx="613">
                  <c:v>2.269398619</c:v>
                </c:pt>
                <c:pt idx="614">
                  <c:v>2.2811650729999999</c:v>
                </c:pt>
                <c:pt idx="615">
                  <c:v>2.2680491659999999</c:v>
                </c:pt>
                <c:pt idx="616">
                  <c:v>2.2060134699999998</c:v>
                </c:pt>
                <c:pt idx="617">
                  <c:v>2.429216625</c:v>
                </c:pt>
                <c:pt idx="618">
                  <c:v>2.3937114949999998</c:v>
                </c:pt>
                <c:pt idx="619">
                  <c:v>2.3778465569999998</c:v>
                </c:pt>
                <c:pt idx="620">
                  <c:v>2.373837188</c:v>
                </c:pt>
                <c:pt idx="621">
                  <c:v>2.4560721349999999</c:v>
                </c:pt>
                <c:pt idx="622">
                  <c:v>2.3952760710000001</c:v>
                </c:pt>
                <c:pt idx="623">
                  <c:v>2.384166934</c:v>
                </c:pt>
                <c:pt idx="624">
                  <c:v>2.3689486739999999</c:v>
                </c:pt>
                <c:pt idx="625">
                  <c:v>2.4337082730000001</c:v>
                </c:pt>
                <c:pt idx="626">
                  <c:v>2.468784045</c:v>
                </c:pt>
                <c:pt idx="627">
                  <c:v>2.4110384200000001</c:v>
                </c:pt>
                <c:pt idx="628">
                  <c:v>2.44075263</c:v>
                </c:pt>
                <c:pt idx="629">
                  <c:v>2.4760934639999999</c:v>
                </c:pt>
                <c:pt idx="630">
                  <c:v>2.4447051609999999</c:v>
                </c:pt>
                <c:pt idx="631">
                  <c:v>2.5120707640000002</c:v>
                </c:pt>
                <c:pt idx="632">
                  <c:v>2.625891416</c:v>
                </c:pt>
                <c:pt idx="633">
                  <c:v>2.6186769860000001</c:v>
                </c:pt>
                <c:pt idx="634">
                  <c:v>2.6390371039999998</c:v>
                </c:pt>
                <c:pt idx="635">
                  <c:v>2.6701943250000002</c:v>
                </c:pt>
                <c:pt idx="636">
                  <c:v>2.638133566</c:v>
                </c:pt>
                <c:pt idx="637">
                  <c:v>2.5032104639999999</c:v>
                </c:pt>
                <c:pt idx="638">
                  <c:v>2.4326197879999998</c:v>
                </c:pt>
                <c:pt idx="639">
                  <c:v>2.4373468809999999</c:v>
                </c:pt>
                <c:pt idx="640">
                  <c:v>2.4571707410000001</c:v>
                </c:pt>
                <c:pt idx="641">
                  <c:v>2.4538777839999999</c:v>
                </c:pt>
                <c:pt idx="642">
                  <c:v>2.464827981</c:v>
                </c:pt>
                <c:pt idx="643">
                  <c:v>2.4102554459999999</c:v>
                </c:pt>
                <c:pt idx="644">
                  <c:v>2.4267540940000001</c:v>
                </c:pt>
                <c:pt idx="645">
                  <c:v>2.3365718910000002</c:v>
                </c:pt>
                <c:pt idx="646">
                  <c:v>2.3658814100000001</c:v>
                </c:pt>
                <c:pt idx="647">
                  <c:v>2.3145960730000001</c:v>
                </c:pt>
                <c:pt idx="648">
                  <c:v>2.3365107530000002</c:v>
                </c:pt>
                <c:pt idx="649">
                  <c:v>2.4685368269999999</c:v>
                </c:pt>
                <c:pt idx="650">
                  <c:v>2.2877898550000002</c:v>
                </c:pt>
                <c:pt idx="651">
                  <c:v>2.263368024</c:v>
                </c:pt>
                <c:pt idx="652">
                  <c:v>2.24717799</c:v>
                </c:pt>
                <c:pt idx="653">
                  <c:v>2.2772318569999999</c:v>
                </c:pt>
                <c:pt idx="654">
                  <c:v>2.3249603790000002</c:v>
                </c:pt>
                <c:pt idx="655">
                  <c:v>2.3931217440000001</c:v>
                </c:pt>
                <c:pt idx="656">
                  <c:v>2.3758504230000002</c:v>
                </c:pt>
                <c:pt idx="657">
                  <c:v>2.4360959179999999</c:v>
                </c:pt>
                <c:pt idx="658">
                  <c:v>2.3968423720000001</c:v>
                </c:pt>
                <c:pt idx="659">
                  <c:v>2.4585025300000001</c:v>
                </c:pt>
                <c:pt idx="660">
                  <c:v>2.4034266469999999</c:v>
                </c:pt>
                <c:pt idx="661">
                  <c:v>2.4116172709999999</c:v>
                </c:pt>
                <c:pt idx="662">
                  <c:v>2.4230298189999999</c:v>
                </c:pt>
                <c:pt idx="663">
                  <c:v>2.4491972099999999</c:v>
                </c:pt>
                <c:pt idx="664">
                  <c:v>2.4766480460000002</c:v>
                </c:pt>
                <c:pt idx="665">
                  <c:v>2.556379513</c:v>
                </c:pt>
                <c:pt idx="666">
                  <c:v>2.5832822040000001</c:v>
                </c:pt>
                <c:pt idx="667">
                  <c:v>2.5453184420000001</c:v>
                </c:pt>
                <c:pt idx="668">
                  <c:v>2.6237188549999999</c:v>
                </c:pt>
                <c:pt idx="669">
                  <c:v>2.5509636040000001</c:v>
                </c:pt>
                <c:pt idx="670">
                  <c:v>2.5886723749999998</c:v>
                </c:pt>
                <c:pt idx="671">
                  <c:v>2.616387215</c:v>
                </c:pt>
                <c:pt idx="672">
                  <c:v>2.5785006130000001</c:v>
                </c:pt>
                <c:pt idx="673">
                  <c:v>2.6681925280000001</c:v>
                </c:pt>
                <c:pt idx="674">
                  <c:v>2.6140453369999999</c:v>
                </c:pt>
                <c:pt idx="675">
                  <c:v>2.6422120109999998</c:v>
                </c:pt>
                <c:pt idx="676">
                  <c:v>2.5989008120000001</c:v>
                </c:pt>
                <c:pt idx="677">
                  <c:v>2.5951502870000001</c:v>
                </c:pt>
                <c:pt idx="678">
                  <c:v>2.6135481550000002</c:v>
                </c:pt>
                <c:pt idx="679">
                  <c:v>2.6309387800000001</c:v>
                </c:pt>
                <c:pt idx="680">
                  <c:v>2.6525646200000002</c:v>
                </c:pt>
                <c:pt idx="681">
                  <c:v>2.6959588929999998</c:v>
                </c:pt>
                <c:pt idx="682">
                  <c:v>2.6398968960000002</c:v>
                </c:pt>
                <c:pt idx="683">
                  <c:v>2.6791053539999998</c:v>
                </c:pt>
                <c:pt idx="684">
                  <c:v>2.6775785559999998</c:v>
                </c:pt>
                <c:pt idx="685">
                  <c:v>2.7069899300000002</c:v>
                </c:pt>
                <c:pt idx="686">
                  <c:v>2.6721590220000002</c:v>
                </c:pt>
                <c:pt idx="687">
                  <c:v>2.6222560549999998</c:v>
                </c:pt>
                <c:pt idx="688">
                  <c:v>2.5315862029999998</c:v>
                </c:pt>
                <c:pt idx="689">
                  <c:v>2.646390529</c:v>
                </c:pt>
                <c:pt idx="690">
                  <c:v>2.6848642620000001</c:v>
                </c:pt>
                <c:pt idx="691">
                  <c:v>2.7714878459999999</c:v>
                </c:pt>
                <c:pt idx="692">
                  <c:v>2.7634534959999999</c:v>
                </c:pt>
                <c:pt idx="693">
                  <c:v>2.760542187</c:v>
                </c:pt>
                <c:pt idx="694">
                  <c:v>2.7350812470000001</c:v>
                </c:pt>
                <c:pt idx="695">
                  <c:v>2.7696935850000002</c:v>
                </c:pt>
                <c:pt idx="696">
                  <c:v>2.7335701060000002</c:v>
                </c:pt>
                <c:pt idx="697">
                  <c:v>2.6779720660000002</c:v>
                </c:pt>
                <c:pt idx="698">
                  <c:v>2.6718406859999999</c:v>
                </c:pt>
                <c:pt idx="699">
                  <c:v>2.7401286979999999</c:v>
                </c:pt>
                <c:pt idx="700">
                  <c:v>2.7697091880000002</c:v>
                </c:pt>
                <c:pt idx="701">
                  <c:v>2.7739749119999999</c:v>
                </c:pt>
                <c:pt idx="702">
                  <c:v>2.8052772080000001</c:v>
                </c:pt>
                <c:pt idx="703">
                  <c:v>2.8246078639999999</c:v>
                </c:pt>
                <c:pt idx="704">
                  <c:v>2.8327642979999998</c:v>
                </c:pt>
                <c:pt idx="705">
                  <c:v>2.8457023220000002</c:v>
                </c:pt>
                <c:pt idx="706">
                  <c:v>2.8584736940000002</c:v>
                </c:pt>
                <c:pt idx="707">
                  <c:v>2.8508681239999998</c:v>
                </c:pt>
                <c:pt idx="708">
                  <c:v>2.8823346380000001</c:v>
                </c:pt>
                <c:pt idx="709">
                  <c:v>2.873380955</c:v>
                </c:pt>
                <c:pt idx="710">
                  <c:v>2.8908484319999999</c:v>
                </c:pt>
                <c:pt idx="711">
                  <c:v>2.8585941720000001</c:v>
                </c:pt>
                <c:pt idx="712">
                  <c:v>2.8716721170000001</c:v>
                </c:pt>
                <c:pt idx="713">
                  <c:v>2.8924009740000001</c:v>
                </c:pt>
                <c:pt idx="714">
                  <c:v>2.9224114609999998</c:v>
                </c:pt>
                <c:pt idx="715">
                  <c:v>2.9009701200000002</c:v>
                </c:pt>
                <c:pt idx="716">
                  <c:v>2.8708141509999998</c:v>
                </c:pt>
                <c:pt idx="717">
                  <c:v>2.903351362</c:v>
                </c:pt>
                <c:pt idx="718">
                  <c:v>2.887439026</c:v>
                </c:pt>
                <c:pt idx="719">
                  <c:v>2.9304565340000002</c:v>
                </c:pt>
                <c:pt idx="720">
                  <c:v>2.9570995390000001</c:v>
                </c:pt>
                <c:pt idx="721">
                  <c:v>2.9180832159999999</c:v>
                </c:pt>
                <c:pt idx="722">
                  <c:v>2.9322657510000001</c:v>
                </c:pt>
                <c:pt idx="723">
                  <c:v>2.9674500240000001</c:v>
                </c:pt>
                <c:pt idx="724">
                  <c:v>2.9307831449999999</c:v>
                </c:pt>
                <c:pt idx="725">
                  <c:v>2.91098524</c:v>
                </c:pt>
                <c:pt idx="726">
                  <c:v>2.911516115</c:v>
                </c:pt>
                <c:pt idx="727">
                  <c:v>2.9307220749999998</c:v>
                </c:pt>
                <c:pt idx="728">
                  <c:v>3.0539631360000001</c:v>
                </c:pt>
                <c:pt idx="729">
                  <c:v>3.1087985499999999</c:v>
                </c:pt>
                <c:pt idx="730">
                  <c:v>3.164915846</c:v>
                </c:pt>
                <c:pt idx="731">
                  <c:v>3.0449639550000001</c:v>
                </c:pt>
                <c:pt idx="732">
                  <c:v>3.0669215749999998</c:v>
                </c:pt>
                <c:pt idx="733">
                  <c:v>3.021960365</c:v>
                </c:pt>
                <c:pt idx="734">
                  <c:v>3.056843888</c:v>
                </c:pt>
                <c:pt idx="735">
                  <c:v>3.0399029770000001</c:v>
                </c:pt>
                <c:pt idx="736">
                  <c:v>3.118277231</c:v>
                </c:pt>
                <c:pt idx="737">
                  <c:v>3.13244919</c:v>
                </c:pt>
                <c:pt idx="738">
                  <c:v>3.1570833299999999</c:v>
                </c:pt>
                <c:pt idx="739">
                  <c:v>3.1573196700000001</c:v>
                </c:pt>
                <c:pt idx="740">
                  <c:v>3.2414402920000001</c:v>
                </c:pt>
                <c:pt idx="741">
                  <c:v>3.2363757670000002</c:v>
                </c:pt>
                <c:pt idx="742">
                  <c:v>3.1309519510000001</c:v>
                </c:pt>
                <c:pt idx="743">
                  <c:v>3.158955856</c:v>
                </c:pt>
                <c:pt idx="744">
                  <c:v>3.1695853610000002</c:v>
                </c:pt>
                <c:pt idx="745">
                  <c:v>2.9914012419999998</c:v>
                </c:pt>
                <c:pt idx="746">
                  <c:v>2.9162427900000001</c:v>
                </c:pt>
                <c:pt idx="747">
                  <c:v>2.9219507349999998</c:v>
                </c:pt>
                <c:pt idx="748">
                  <c:v>2.9336402800000001</c:v>
                </c:pt>
                <c:pt idx="749">
                  <c:v>2.8996218580000002</c:v>
                </c:pt>
                <c:pt idx="750">
                  <c:v>2.8650613840000001</c:v>
                </c:pt>
                <c:pt idx="751">
                  <c:v>2.9007707639999998</c:v>
                </c:pt>
                <c:pt idx="752">
                  <c:v>2.8908030060000001</c:v>
                </c:pt>
                <c:pt idx="753">
                  <c:v>2.9287236029999999</c:v>
                </c:pt>
                <c:pt idx="754">
                  <c:v>2.8817315460000001</c:v>
                </c:pt>
                <c:pt idx="755">
                  <c:v>2.810196168</c:v>
                </c:pt>
                <c:pt idx="756">
                  <c:v>2.820539052</c:v>
                </c:pt>
                <c:pt idx="757">
                  <c:v>2.8468470780000001</c:v>
                </c:pt>
                <c:pt idx="758">
                  <c:v>2.8348328359999999</c:v>
                </c:pt>
                <c:pt idx="759">
                  <c:v>2.873131393</c:v>
                </c:pt>
                <c:pt idx="760">
                  <c:v>2.923155999</c:v>
                </c:pt>
                <c:pt idx="761">
                  <c:v>2.8683607059999998</c:v>
                </c:pt>
                <c:pt idx="762">
                  <c:v>2.831673061</c:v>
                </c:pt>
                <c:pt idx="763">
                  <c:v>2.782211872</c:v>
                </c:pt>
                <c:pt idx="764">
                  <c:v>2.766814637</c:v>
                </c:pt>
                <c:pt idx="765">
                  <c:v>2.817485472</c:v>
                </c:pt>
                <c:pt idx="766">
                  <c:v>2.8097489690000002</c:v>
                </c:pt>
                <c:pt idx="767">
                  <c:v>2.8458544400000001</c:v>
                </c:pt>
                <c:pt idx="768">
                  <c:v>2.7670306949999999</c:v>
                </c:pt>
                <c:pt idx="769">
                  <c:v>2.7946021129999998</c:v>
                </c:pt>
                <c:pt idx="770">
                  <c:v>2.7613284340000002</c:v>
                </c:pt>
                <c:pt idx="771">
                  <c:v>2.8101423090000002</c:v>
                </c:pt>
                <c:pt idx="772">
                  <c:v>2.716402515</c:v>
                </c:pt>
                <c:pt idx="773">
                  <c:v>2.7729430430000002</c:v>
                </c:pt>
                <c:pt idx="774">
                  <c:v>2.776295271</c:v>
                </c:pt>
                <c:pt idx="775">
                  <c:v>2.8089477139999999</c:v>
                </c:pt>
                <c:pt idx="776">
                  <c:v>2.8082441729999998</c:v>
                </c:pt>
                <c:pt idx="777">
                  <c:v>2.84358384</c:v>
                </c:pt>
                <c:pt idx="778">
                  <c:v>2.9051562780000002</c:v>
                </c:pt>
                <c:pt idx="779">
                  <c:v>2.9598808879999998</c:v>
                </c:pt>
                <c:pt idx="780">
                  <c:v>2.972564142</c:v>
                </c:pt>
                <c:pt idx="781">
                  <c:v>2.9761108759999999</c:v>
                </c:pt>
                <c:pt idx="782">
                  <c:v>2.9647668249999999</c:v>
                </c:pt>
                <c:pt idx="783">
                  <c:v>2.9029521950000001</c:v>
                </c:pt>
                <c:pt idx="784">
                  <c:v>2.8626414160000002</c:v>
                </c:pt>
                <c:pt idx="785">
                  <c:v>2.8163054170000001</c:v>
                </c:pt>
                <c:pt idx="786">
                  <c:v>2.8523399170000001</c:v>
                </c:pt>
                <c:pt idx="787">
                  <c:v>2.883772021</c:v>
                </c:pt>
                <c:pt idx="788">
                  <c:v>2.9177878150000001</c:v>
                </c:pt>
                <c:pt idx="789">
                  <c:v>2.8757178049999998</c:v>
                </c:pt>
                <c:pt idx="790">
                  <c:v>2.8573772590000002</c:v>
                </c:pt>
                <c:pt idx="791">
                  <c:v>2.9101103890000002</c:v>
                </c:pt>
                <c:pt idx="792">
                  <c:v>2.9957030869999999</c:v>
                </c:pt>
                <c:pt idx="793">
                  <c:v>2.9922052049999999</c:v>
                </c:pt>
                <c:pt idx="794">
                  <c:v>3.016900857</c:v>
                </c:pt>
                <c:pt idx="795">
                  <c:v>3.0288835629999999</c:v>
                </c:pt>
                <c:pt idx="796">
                  <c:v>3.0482411279999999</c:v>
                </c:pt>
                <c:pt idx="797">
                  <c:v>3.1525411390000002</c:v>
                </c:pt>
                <c:pt idx="798">
                  <c:v>3.1705040960000002</c:v>
                </c:pt>
                <c:pt idx="799">
                  <c:v>3.0957276010000001</c:v>
                </c:pt>
                <c:pt idx="800">
                  <c:v>3.106206603</c:v>
                </c:pt>
                <c:pt idx="801">
                  <c:v>3.0682671269999999</c:v>
                </c:pt>
                <c:pt idx="802">
                  <c:v>2.9894475749999998</c:v>
                </c:pt>
                <c:pt idx="803">
                  <c:v>3.0010367850000002</c:v>
                </c:pt>
                <c:pt idx="804">
                  <c:v>3.0512455690000002</c:v>
                </c:pt>
                <c:pt idx="805">
                  <c:v>3.0099010380000002</c:v>
                </c:pt>
                <c:pt idx="806">
                  <c:v>3.08360097</c:v>
                </c:pt>
                <c:pt idx="807">
                  <c:v>3.1281859120000002</c:v>
                </c:pt>
                <c:pt idx="808">
                  <c:v>3.1366850770000001</c:v>
                </c:pt>
                <c:pt idx="809">
                  <c:v>3.0582086359999998</c:v>
                </c:pt>
                <c:pt idx="810">
                  <c:v>3.0901166560000002</c:v>
                </c:pt>
                <c:pt idx="811">
                  <c:v>3.170194838</c:v>
                </c:pt>
                <c:pt idx="812">
                  <c:v>3.1564944609999999</c:v>
                </c:pt>
                <c:pt idx="813">
                  <c:v>3.1429302990000001</c:v>
                </c:pt>
                <c:pt idx="814">
                  <c:v>3.2092148159999998</c:v>
                </c:pt>
                <c:pt idx="815">
                  <c:v>3.1770193189999998</c:v>
                </c:pt>
                <c:pt idx="816">
                  <c:v>3.1816053549999999</c:v>
                </c:pt>
                <c:pt idx="817">
                  <c:v>3.1879027130000002</c:v>
                </c:pt>
                <c:pt idx="818">
                  <c:v>3.2226255570000002</c:v>
                </c:pt>
                <c:pt idx="819">
                  <c:v>3.1451663239999998</c:v>
                </c:pt>
                <c:pt idx="820">
                  <c:v>3.144168037</c:v>
                </c:pt>
                <c:pt idx="821">
                  <c:v>3.1766805050000002</c:v>
                </c:pt>
                <c:pt idx="822">
                  <c:v>3.2133365380000001</c:v>
                </c:pt>
                <c:pt idx="823">
                  <c:v>3.1637028119999999</c:v>
                </c:pt>
                <c:pt idx="824">
                  <c:v>3.2014386949999998</c:v>
                </c:pt>
                <c:pt idx="825">
                  <c:v>3.2192384700000001</c:v>
                </c:pt>
                <c:pt idx="826">
                  <c:v>3.1932759719999999</c:v>
                </c:pt>
                <c:pt idx="827">
                  <c:v>3.1968294830000001</c:v>
                </c:pt>
                <c:pt idx="828">
                  <c:v>3.1408308389999999</c:v>
                </c:pt>
                <c:pt idx="829">
                  <c:v>3.1915310429999999</c:v>
                </c:pt>
                <c:pt idx="830">
                  <c:v>3.1153555050000001</c:v>
                </c:pt>
                <c:pt idx="831">
                  <c:v>3.1459189470000002</c:v>
                </c:pt>
                <c:pt idx="832">
                  <c:v>3.1865900219999999</c:v>
                </c:pt>
                <c:pt idx="833">
                  <c:v>3.1403563459999999</c:v>
                </c:pt>
                <c:pt idx="834">
                  <c:v>3.1279977149999998</c:v>
                </c:pt>
                <c:pt idx="835">
                  <c:v>3.251576998</c:v>
                </c:pt>
                <c:pt idx="836">
                  <c:v>3.3602109059999998</c:v>
                </c:pt>
                <c:pt idx="837">
                  <c:v>3.440916262</c:v>
                </c:pt>
                <c:pt idx="838">
                  <c:v>3.3217981769999998</c:v>
                </c:pt>
                <c:pt idx="839">
                  <c:v>3.2646650909999999</c:v>
                </c:pt>
                <c:pt idx="840">
                  <c:v>3.3634960669999998</c:v>
                </c:pt>
                <c:pt idx="841">
                  <c:v>3.3306571570000001</c:v>
                </c:pt>
                <c:pt idx="842">
                  <c:v>3.3269877499999998</c:v>
                </c:pt>
                <c:pt idx="843">
                  <c:v>3.3017117850000002</c:v>
                </c:pt>
                <c:pt idx="844">
                  <c:v>3.2937414949999999</c:v>
                </c:pt>
                <c:pt idx="845">
                  <c:v>3.2981436529999999</c:v>
                </c:pt>
                <c:pt idx="846">
                  <c:v>3.364455441</c:v>
                </c:pt>
                <c:pt idx="847">
                  <c:v>3.3067216510000002</c:v>
                </c:pt>
                <c:pt idx="848">
                  <c:v>3.3378096660000001</c:v>
                </c:pt>
                <c:pt idx="849">
                  <c:v>3.3168034789999998</c:v>
                </c:pt>
                <c:pt idx="850">
                  <c:v>3.2827632040000001</c:v>
                </c:pt>
                <c:pt idx="851">
                  <c:v>3.1859593749999999</c:v>
                </c:pt>
                <c:pt idx="852">
                  <c:v>3.1183780730000001</c:v>
                </c:pt>
                <c:pt idx="853">
                  <c:v>3.04281559</c:v>
                </c:pt>
                <c:pt idx="854">
                  <c:v>2.9658180500000002</c:v>
                </c:pt>
                <c:pt idx="855">
                  <c:v>3.0385261529999998</c:v>
                </c:pt>
                <c:pt idx="856">
                  <c:v>3.0810284669999999</c:v>
                </c:pt>
                <c:pt idx="857">
                  <c:v>3.1637333289999998</c:v>
                </c:pt>
                <c:pt idx="858">
                  <c:v>3.1916257950000002</c:v>
                </c:pt>
                <c:pt idx="859">
                  <c:v>3.0707186110000002</c:v>
                </c:pt>
                <c:pt idx="860">
                  <c:v>2.978796107</c:v>
                </c:pt>
                <c:pt idx="861">
                  <c:v>2.8513672379999999</c:v>
                </c:pt>
                <c:pt idx="862">
                  <c:v>3.0193449970000001</c:v>
                </c:pt>
                <c:pt idx="863">
                  <c:v>3.2592625339999999</c:v>
                </c:pt>
                <c:pt idx="864">
                  <c:v>3.238141197</c:v>
                </c:pt>
                <c:pt idx="865">
                  <c:v>3.3468903559999998</c:v>
                </c:pt>
                <c:pt idx="866">
                  <c:v>3.3472561380000001</c:v>
                </c:pt>
                <c:pt idx="867">
                  <c:v>3.3005008889999998</c:v>
                </c:pt>
                <c:pt idx="868">
                  <c:v>3.301118309</c:v>
                </c:pt>
                <c:pt idx="869">
                  <c:v>3.2661047449999998</c:v>
                </c:pt>
                <c:pt idx="870">
                  <c:v>3.2179153939999998</c:v>
                </c:pt>
                <c:pt idx="871">
                  <c:v>3.2850540929999998</c:v>
                </c:pt>
                <c:pt idx="872">
                  <c:v>3.3161398379999998</c:v>
                </c:pt>
                <c:pt idx="873">
                  <c:v>3.2630175220000002</c:v>
                </c:pt>
                <c:pt idx="874">
                  <c:v>3.263422721</c:v>
                </c:pt>
                <c:pt idx="875">
                  <c:v>3.3636197659999998</c:v>
                </c:pt>
                <c:pt idx="876">
                  <c:v>3.4273948029999999</c:v>
                </c:pt>
                <c:pt idx="877">
                  <c:v>3.3588973609999999</c:v>
                </c:pt>
                <c:pt idx="878">
                  <c:v>3.4400742210000002</c:v>
                </c:pt>
                <c:pt idx="879">
                  <c:v>3.3526932070000002</c:v>
                </c:pt>
                <c:pt idx="880">
                  <c:v>3.3922014869999999</c:v>
                </c:pt>
                <c:pt idx="881">
                  <c:v>3.3081684070000001</c:v>
                </c:pt>
                <c:pt idx="882">
                  <c:v>3.3649434029999998</c:v>
                </c:pt>
                <c:pt idx="883">
                  <c:v>3.303790529</c:v>
                </c:pt>
                <c:pt idx="884">
                  <c:v>3.2837852750000001</c:v>
                </c:pt>
                <c:pt idx="885">
                  <c:v>3.2492398869999999</c:v>
                </c:pt>
                <c:pt idx="886">
                  <c:v>3.2693273430000001</c:v>
                </c:pt>
                <c:pt idx="887">
                  <c:v>3.3118241290000001</c:v>
                </c:pt>
                <c:pt idx="888">
                  <c:v>3.3816169309999999</c:v>
                </c:pt>
                <c:pt idx="889">
                  <c:v>3.3167051860000001</c:v>
                </c:pt>
                <c:pt idx="890">
                  <c:v>3.3763418019999998</c:v>
                </c:pt>
                <c:pt idx="891">
                  <c:v>3.2328090550000002</c:v>
                </c:pt>
                <c:pt idx="892">
                  <c:v>3.3615209510000001</c:v>
                </c:pt>
                <c:pt idx="893">
                  <c:v>3.5272994180000001</c:v>
                </c:pt>
                <c:pt idx="894">
                  <c:v>3.6494432990000001</c:v>
                </c:pt>
                <c:pt idx="895">
                  <c:v>3.4866024420000001</c:v>
                </c:pt>
                <c:pt idx="896">
                  <c:v>3.6149890220000001</c:v>
                </c:pt>
                <c:pt idx="897">
                  <c:v>3.657086976</c:v>
                </c:pt>
                <c:pt idx="898">
                  <c:v>3.7644681059999998</c:v>
                </c:pt>
                <c:pt idx="899">
                  <c:v>3.808823866</c:v>
                </c:pt>
                <c:pt idx="900">
                  <c:v>3.9324314810000001</c:v>
                </c:pt>
                <c:pt idx="901">
                  <c:v>3.974026254</c:v>
                </c:pt>
                <c:pt idx="902">
                  <c:v>3.9318005540000001</c:v>
                </c:pt>
                <c:pt idx="903">
                  <c:v>3.9604705889999998</c:v>
                </c:pt>
                <c:pt idx="904">
                  <c:v>3.925664899</c:v>
                </c:pt>
                <c:pt idx="905">
                  <c:v>3.9504320960000001</c:v>
                </c:pt>
                <c:pt idx="906">
                  <c:v>3.9147234389999999</c:v>
                </c:pt>
                <c:pt idx="907">
                  <c:v>3.9028989279999999</c:v>
                </c:pt>
                <c:pt idx="908">
                  <c:v>3.9143080459999999</c:v>
                </c:pt>
                <c:pt idx="909">
                  <c:v>3.8829277040000001</c:v>
                </c:pt>
                <c:pt idx="910">
                  <c:v>3.8985405219999998</c:v>
                </c:pt>
                <c:pt idx="911">
                  <c:v>3.8643242729999998</c:v>
                </c:pt>
                <c:pt idx="912">
                  <c:v>3.8994081949999999</c:v>
                </c:pt>
                <c:pt idx="913">
                  <c:v>3.9124758150000001</c:v>
                </c:pt>
                <c:pt idx="914">
                  <c:v>3.9560446410000001</c:v>
                </c:pt>
                <c:pt idx="915">
                  <c:v>4.0552994130000002</c:v>
                </c:pt>
                <c:pt idx="916">
                  <c:v>4.000748465</c:v>
                </c:pt>
                <c:pt idx="917">
                  <c:v>4.0109296580000002</c:v>
                </c:pt>
                <c:pt idx="918">
                  <c:v>4.0494899599999998</c:v>
                </c:pt>
                <c:pt idx="919">
                  <c:v>4.0210177979999999</c:v>
                </c:pt>
                <c:pt idx="920">
                  <c:v>3.9900665759999998</c:v>
                </c:pt>
                <c:pt idx="921">
                  <c:v>3.9645862140000001</c:v>
                </c:pt>
                <c:pt idx="922">
                  <c:v>3.8851464889999998</c:v>
                </c:pt>
                <c:pt idx="923">
                  <c:v>3.8413126800000001</c:v>
                </c:pt>
                <c:pt idx="924">
                  <c:v>3.8423332019999998</c:v>
                </c:pt>
                <c:pt idx="925">
                  <c:v>3.9103100550000001</c:v>
                </c:pt>
                <c:pt idx="926">
                  <c:v>3.933352803</c:v>
                </c:pt>
                <c:pt idx="927">
                  <c:v>3.9260526520000001</c:v>
                </c:pt>
                <c:pt idx="928">
                  <c:v>3.9054668229999998</c:v>
                </c:pt>
                <c:pt idx="929">
                  <c:v>3.8841647369999999</c:v>
                </c:pt>
                <c:pt idx="930">
                  <c:v>3.905904246</c:v>
                </c:pt>
                <c:pt idx="931">
                  <c:v>3.9753443750000002</c:v>
                </c:pt>
                <c:pt idx="932">
                  <c:v>3.9067873130000002</c:v>
                </c:pt>
                <c:pt idx="933">
                  <c:v>3.896963172</c:v>
                </c:pt>
                <c:pt idx="934">
                  <c:v>3.8960475699999999</c:v>
                </c:pt>
                <c:pt idx="935">
                  <c:v>3.8566823600000002</c:v>
                </c:pt>
                <c:pt idx="936">
                  <c:v>3.895814444</c:v>
                </c:pt>
                <c:pt idx="937">
                  <c:v>3.9007146690000001</c:v>
                </c:pt>
                <c:pt idx="938">
                  <c:v>3.893283582</c:v>
                </c:pt>
                <c:pt idx="939">
                  <c:v>3.9138663440000001</c:v>
                </c:pt>
                <c:pt idx="940">
                  <c:v>3.863494244</c:v>
                </c:pt>
                <c:pt idx="941">
                  <c:v>3.9323542709999999</c:v>
                </c:pt>
                <c:pt idx="942">
                  <c:v>3.9340132470000002</c:v>
                </c:pt>
                <c:pt idx="943">
                  <c:v>3.9110937730000002</c:v>
                </c:pt>
                <c:pt idx="944">
                  <c:v>3.982640242</c:v>
                </c:pt>
                <c:pt idx="945">
                  <c:v>3.9840068190000002</c:v>
                </c:pt>
                <c:pt idx="946">
                  <c:v>3.9961535029999999</c:v>
                </c:pt>
                <c:pt idx="947">
                  <c:v>3.9928413439999999</c:v>
                </c:pt>
                <c:pt idx="948">
                  <c:v>4.0056577920000001</c:v>
                </c:pt>
                <c:pt idx="949">
                  <c:v>3.9981747410000001</c:v>
                </c:pt>
                <c:pt idx="950">
                  <c:v>3.9561973949999998</c:v>
                </c:pt>
                <c:pt idx="951">
                  <c:v>3.9714462689999999</c:v>
                </c:pt>
                <c:pt idx="952">
                  <c:v>3.9886222220000001</c:v>
                </c:pt>
                <c:pt idx="953">
                  <c:v>4.0052084319999999</c:v>
                </c:pt>
                <c:pt idx="954">
                  <c:v>3.982652517</c:v>
                </c:pt>
                <c:pt idx="955">
                  <c:v>4.0101740980000002</c:v>
                </c:pt>
                <c:pt idx="956">
                  <c:v>3.9671840170000001</c:v>
                </c:pt>
                <c:pt idx="957">
                  <c:v>3.981036923</c:v>
                </c:pt>
                <c:pt idx="958">
                  <c:v>3.989742685</c:v>
                </c:pt>
                <c:pt idx="959">
                  <c:v>4.0402883420000002</c:v>
                </c:pt>
                <c:pt idx="960">
                  <c:v>4.0711736759999999</c:v>
                </c:pt>
                <c:pt idx="961">
                  <c:v>4.1017392560000001</c:v>
                </c:pt>
                <c:pt idx="962">
                  <c:v>4.0911415079999998</c:v>
                </c:pt>
                <c:pt idx="963">
                  <c:v>4.1085299629999996</c:v>
                </c:pt>
                <c:pt idx="964">
                  <c:v>4.1737753599999996</c:v>
                </c:pt>
                <c:pt idx="965">
                  <c:v>4.1488060129999997</c:v>
                </c:pt>
                <c:pt idx="966">
                  <c:v>4.1798117350000004</c:v>
                </c:pt>
                <c:pt idx="967">
                  <c:v>4.211880195</c:v>
                </c:pt>
                <c:pt idx="968">
                  <c:v>4.2102300149999996</c:v>
                </c:pt>
                <c:pt idx="969">
                  <c:v>4.1805597150000002</c:v>
                </c:pt>
                <c:pt idx="970">
                  <c:v>4.1920950829999999</c:v>
                </c:pt>
                <c:pt idx="971">
                  <c:v>4.2253488910000003</c:v>
                </c:pt>
                <c:pt idx="972">
                  <c:v>4.2935055689999997</c:v>
                </c:pt>
                <c:pt idx="973">
                  <c:v>4.2868662029999998</c:v>
                </c:pt>
                <c:pt idx="974">
                  <c:v>4.3061162059999996</c:v>
                </c:pt>
                <c:pt idx="975">
                  <c:v>4.3573317349999998</c:v>
                </c:pt>
                <c:pt idx="976">
                  <c:v>4.3622076139999999</c:v>
                </c:pt>
                <c:pt idx="977">
                  <c:v>4.3534210839999998</c:v>
                </c:pt>
                <c:pt idx="978">
                  <c:v>4.3581821129999998</c:v>
                </c:pt>
                <c:pt idx="979">
                  <c:v>4.3268293599999996</c:v>
                </c:pt>
                <c:pt idx="980">
                  <c:v>4.2707131450000002</c:v>
                </c:pt>
                <c:pt idx="981">
                  <c:v>4.2725182080000002</c:v>
                </c:pt>
                <c:pt idx="982">
                  <c:v>4.2632122030000001</c:v>
                </c:pt>
                <c:pt idx="983">
                  <c:v>4.2688328000000002</c:v>
                </c:pt>
                <c:pt idx="984">
                  <c:v>4.3031579689999999</c:v>
                </c:pt>
                <c:pt idx="985">
                  <c:v>4.2631006280000001</c:v>
                </c:pt>
                <c:pt idx="986">
                  <c:v>4.2607943290000003</c:v>
                </c:pt>
                <c:pt idx="987">
                  <c:v>4.2285399369999999</c:v>
                </c:pt>
                <c:pt idx="988">
                  <c:v>4.2092705659999998</c:v>
                </c:pt>
                <c:pt idx="989">
                  <c:v>4.189359863</c:v>
                </c:pt>
                <c:pt idx="990">
                  <c:v>4.1633848420000001</c:v>
                </c:pt>
                <c:pt idx="991">
                  <c:v>4.1111783879999999</c:v>
                </c:pt>
                <c:pt idx="992">
                  <c:v>4.1072423459999996</c:v>
                </c:pt>
                <c:pt idx="993">
                  <c:v>4.0816167710000002</c:v>
                </c:pt>
                <c:pt idx="994">
                  <c:v>4.1729690000000002</c:v>
                </c:pt>
                <c:pt idx="995">
                  <c:v>4.1795306520000004</c:v>
                </c:pt>
                <c:pt idx="996">
                  <c:v>4.2139949989999996</c:v>
                </c:pt>
                <c:pt idx="997">
                  <c:v>4.1984052859999998</c:v>
                </c:pt>
                <c:pt idx="998">
                  <c:v>4.2484409489999999</c:v>
                </c:pt>
                <c:pt idx="999">
                  <c:v>4.3121099540000003</c:v>
                </c:pt>
                <c:pt idx="1000">
                  <c:v>4.275725166</c:v>
                </c:pt>
                <c:pt idx="1001">
                  <c:v>4.2658188570000002</c:v>
                </c:pt>
                <c:pt idx="1002">
                  <c:v>4.3559011649999997</c:v>
                </c:pt>
                <c:pt idx="1003">
                  <c:v>4.2791501509999996</c:v>
                </c:pt>
                <c:pt idx="1004">
                  <c:v>4.2366916110000004</c:v>
                </c:pt>
                <c:pt idx="1005">
                  <c:v>4.2308322399999998</c:v>
                </c:pt>
                <c:pt idx="1006">
                  <c:v>4.2496689830000003</c:v>
                </c:pt>
                <c:pt idx="1007">
                  <c:v>4.2636232080000003</c:v>
                </c:pt>
                <c:pt idx="1008">
                  <c:v>4.306860307</c:v>
                </c:pt>
                <c:pt idx="1009">
                  <c:v>4.2999787869999997</c:v>
                </c:pt>
                <c:pt idx="1010">
                  <c:v>4.3663894000000001</c:v>
                </c:pt>
                <c:pt idx="1011">
                  <c:v>4.3504406979999999</c:v>
                </c:pt>
                <c:pt idx="1012">
                  <c:v>4.398962043</c:v>
                </c:pt>
                <c:pt idx="1013">
                  <c:v>4.3851093390000004</c:v>
                </c:pt>
                <c:pt idx="1014">
                  <c:v>4.3931467670000002</c:v>
                </c:pt>
                <c:pt idx="1015">
                  <c:v>4.4343090040000002</c:v>
                </c:pt>
                <c:pt idx="1016">
                  <c:v>4.5012486389999999</c:v>
                </c:pt>
                <c:pt idx="1017">
                  <c:v>4.4529420359999996</c:v>
                </c:pt>
                <c:pt idx="1018">
                  <c:v>4.4871263560000001</c:v>
                </c:pt>
                <c:pt idx="1019">
                  <c:v>4.4120235680000004</c:v>
                </c:pt>
                <c:pt idx="1020">
                  <c:v>4.3946942709999997</c:v>
                </c:pt>
                <c:pt idx="1021">
                  <c:v>4.3267547750000004</c:v>
                </c:pt>
                <c:pt idx="1022">
                  <c:v>4.2836977950000001</c:v>
                </c:pt>
                <c:pt idx="1023">
                  <c:v>4.2330193850000004</c:v>
                </c:pt>
                <c:pt idx="1024">
                  <c:v>4.1734715509999996</c:v>
                </c:pt>
                <c:pt idx="1025">
                  <c:v>4.1486356200000003</c:v>
                </c:pt>
                <c:pt idx="1026">
                  <c:v>4.1787721749999998</c:v>
                </c:pt>
                <c:pt idx="1027">
                  <c:v>4.2301753990000002</c:v>
                </c:pt>
                <c:pt idx="1028">
                  <c:v>4.1484976419999997</c:v>
                </c:pt>
                <c:pt idx="1029">
                  <c:v>4.1956447040000002</c:v>
                </c:pt>
                <c:pt idx="1030">
                  <c:v>4.1821146169999999</c:v>
                </c:pt>
                <c:pt idx="1031">
                  <c:v>4.2162328950000001</c:v>
                </c:pt>
                <c:pt idx="1032">
                  <c:v>4.1151242569999997</c:v>
                </c:pt>
                <c:pt idx="1033">
                  <c:v>4.1412372020000001</c:v>
                </c:pt>
                <c:pt idx="1034">
                  <c:v>4.0858523120000001</c:v>
                </c:pt>
                <c:pt idx="1035">
                  <c:v>4.0727672760000004</c:v>
                </c:pt>
                <c:pt idx="1036">
                  <c:v>4.1275516730000001</c:v>
                </c:pt>
                <c:pt idx="1037">
                  <c:v>4.1304635689999998</c:v>
                </c:pt>
                <c:pt idx="1038">
                  <c:v>4.0762960780000004</c:v>
                </c:pt>
                <c:pt idx="1039">
                  <c:v>4.1021104270000004</c:v>
                </c:pt>
                <c:pt idx="1040">
                  <c:v>4.2000787129999999</c:v>
                </c:pt>
                <c:pt idx="1041">
                  <c:v>4.2469378689999999</c:v>
                </c:pt>
                <c:pt idx="1042">
                  <c:v>4.1122999570000003</c:v>
                </c:pt>
                <c:pt idx="1043">
                  <c:v>4.1193669560000004</c:v>
                </c:pt>
                <c:pt idx="1044">
                  <c:v>4.1057743709999999</c:v>
                </c:pt>
                <c:pt idx="1045">
                  <c:v>4.3267789140000001</c:v>
                </c:pt>
                <c:pt idx="1046">
                  <c:v>4.2128404719999999</c:v>
                </c:pt>
                <c:pt idx="1047">
                  <c:v>4.2265070800000002</c:v>
                </c:pt>
                <c:pt idx="1048">
                  <c:v>4.1785023609999996</c:v>
                </c:pt>
                <c:pt idx="1049">
                  <c:v>4.1747769850000003</c:v>
                </c:pt>
                <c:pt idx="1050">
                  <c:v>4.2106190229999996</c:v>
                </c:pt>
                <c:pt idx="1051">
                  <c:v>4.167020172</c:v>
                </c:pt>
                <c:pt idx="1052">
                  <c:v>4.3563887499999998</c:v>
                </c:pt>
                <c:pt idx="1053">
                  <c:v>4.3841234939999998</c:v>
                </c:pt>
                <c:pt idx="1054">
                  <c:v>4.2874791959999996</c:v>
                </c:pt>
                <c:pt idx="1055">
                  <c:v>4.1089742640000004</c:v>
                </c:pt>
                <c:pt idx="1056">
                  <c:v>4.1283648409999998</c:v>
                </c:pt>
                <c:pt idx="1057">
                  <c:v>4.0560725560000002</c:v>
                </c:pt>
                <c:pt idx="1058">
                  <c:v>4.1053911510000001</c:v>
                </c:pt>
                <c:pt idx="1059">
                  <c:v>4.0550663980000001</c:v>
                </c:pt>
                <c:pt idx="1060">
                  <c:v>3.8510282189999998</c:v>
                </c:pt>
                <c:pt idx="1061">
                  <c:v>3.9445680219999999</c:v>
                </c:pt>
                <c:pt idx="1062">
                  <c:v>3.9593986970000001</c:v>
                </c:pt>
                <c:pt idx="1063">
                  <c:v>3.9343682449999999</c:v>
                </c:pt>
                <c:pt idx="1064">
                  <c:v>3.7797245529999999</c:v>
                </c:pt>
                <c:pt idx="1065">
                  <c:v>3.7704506219999998</c:v>
                </c:pt>
                <c:pt idx="1066">
                  <c:v>3.8227318170000002</c:v>
                </c:pt>
                <c:pt idx="1067">
                  <c:v>3.8537113330000001</c:v>
                </c:pt>
                <c:pt idx="1068">
                  <c:v>3.7018504289999998</c:v>
                </c:pt>
                <c:pt idx="1069">
                  <c:v>3.7276148600000001</c:v>
                </c:pt>
                <c:pt idx="1070">
                  <c:v>3.7656964980000001</c:v>
                </c:pt>
                <c:pt idx="1071">
                  <c:v>3.7504056729999999</c:v>
                </c:pt>
                <c:pt idx="1072">
                  <c:v>3.7192905700000001</c:v>
                </c:pt>
                <c:pt idx="1073">
                  <c:v>3.7216750580000002</c:v>
                </c:pt>
                <c:pt idx="1074">
                  <c:v>3.73584242</c:v>
                </c:pt>
                <c:pt idx="1075">
                  <c:v>3.6084692170000001</c:v>
                </c:pt>
                <c:pt idx="1076">
                  <c:v>3.4875216569999998</c:v>
                </c:pt>
                <c:pt idx="1077">
                  <c:v>3.500508382</c:v>
                </c:pt>
                <c:pt idx="1078">
                  <c:v>3.40193251</c:v>
                </c:pt>
                <c:pt idx="1079">
                  <c:v>3.3644785650000002</c:v>
                </c:pt>
                <c:pt idx="1080">
                  <c:v>3.293279933</c:v>
                </c:pt>
                <c:pt idx="1081">
                  <c:v>3.3788755450000001</c:v>
                </c:pt>
                <c:pt idx="1082">
                  <c:v>3.3942292140000001</c:v>
                </c:pt>
                <c:pt idx="1083">
                  <c:v>3.4437756410000002</c:v>
                </c:pt>
                <c:pt idx="1084">
                  <c:v>3.3978435459999998</c:v>
                </c:pt>
                <c:pt idx="1085">
                  <c:v>3.4349602049999999</c:v>
                </c:pt>
                <c:pt idx="1086">
                  <c:v>3.4972821590000001</c:v>
                </c:pt>
                <c:pt idx="1087">
                  <c:v>3.447019455</c:v>
                </c:pt>
                <c:pt idx="1088">
                  <c:v>3.3738531589999998</c:v>
                </c:pt>
                <c:pt idx="1089">
                  <c:v>3.318081244</c:v>
                </c:pt>
                <c:pt idx="1090">
                  <c:v>3.2924323329999998</c:v>
                </c:pt>
                <c:pt idx="1091">
                  <c:v>3.2551499979999998</c:v>
                </c:pt>
                <c:pt idx="1092">
                  <c:v>3.2698607389999998</c:v>
                </c:pt>
                <c:pt idx="1093">
                  <c:v>3.2999393389999998</c:v>
                </c:pt>
                <c:pt idx="1094">
                  <c:v>3.3753713869999999</c:v>
                </c:pt>
                <c:pt idx="1095">
                  <c:v>3.2849236579999999</c:v>
                </c:pt>
                <c:pt idx="1096">
                  <c:v>3.2618668739999999</c:v>
                </c:pt>
                <c:pt idx="1097">
                  <c:v>3.2856849289999999</c:v>
                </c:pt>
                <c:pt idx="1098">
                  <c:v>3.23045976</c:v>
                </c:pt>
                <c:pt idx="1099">
                  <c:v>3.223654126</c:v>
                </c:pt>
                <c:pt idx="1100">
                  <c:v>3.2627915449999998</c:v>
                </c:pt>
                <c:pt idx="1101">
                  <c:v>3.33658834</c:v>
                </c:pt>
                <c:pt idx="1102">
                  <c:v>3.335574942</c:v>
                </c:pt>
                <c:pt idx="1103">
                  <c:v>3.3887067719999999</c:v>
                </c:pt>
                <c:pt idx="1104">
                  <c:v>3.3837525300000002</c:v>
                </c:pt>
                <c:pt idx="1105">
                  <c:v>3.3780590589999999</c:v>
                </c:pt>
                <c:pt idx="1106">
                  <c:v>3.3126574849999999</c:v>
                </c:pt>
                <c:pt idx="1107">
                  <c:v>3.3545487540000001</c:v>
                </c:pt>
                <c:pt idx="1108">
                  <c:v>3.447794494</c:v>
                </c:pt>
                <c:pt idx="1109">
                  <c:v>3.3812572319999998</c:v>
                </c:pt>
                <c:pt idx="1110">
                  <c:v>3.348615412</c:v>
                </c:pt>
                <c:pt idx="1111">
                  <c:v>3.3816928009999998</c:v>
                </c:pt>
                <c:pt idx="1112">
                  <c:v>3.5072902680000002</c:v>
                </c:pt>
                <c:pt idx="1113">
                  <c:v>3.5812170939999999</c:v>
                </c:pt>
                <c:pt idx="1114">
                  <c:v>3.5452565069999999</c:v>
                </c:pt>
                <c:pt idx="1115">
                  <c:v>3.4999897209999999</c:v>
                </c:pt>
                <c:pt idx="1116">
                  <c:v>3.424039761</c:v>
                </c:pt>
                <c:pt idx="1117">
                  <c:v>3.4826570669999999</c:v>
                </c:pt>
                <c:pt idx="1118">
                  <c:v>3.5824167330000001</c:v>
                </c:pt>
                <c:pt idx="1119">
                  <c:v>3.2742341910000001</c:v>
                </c:pt>
                <c:pt idx="1120">
                  <c:v>2.875472239</c:v>
                </c:pt>
                <c:pt idx="1121">
                  <c:v>2.9178438089999998</c:v>
                </c:pt>
                <c:pt idx="1122">
                  <c:v>3.4859467629999998</c:v>
                </c:pt>
                <c:pt idx="1123">
                  <c:v>3.3890510310000002</c:v>
                </c:pt>
                <c:pt idx="1124">
                  <c:v>3.3248137189999998</c:v>
                </c:pt>
                <c:pt idx="1125">
                  <c:v>3.2159138189999998</c:v>
                </c:pt>
                <c:pt idx="1126">
                  <c:v>3.3509813049999999</c:v>
                </c:pt>
                <c:pt idx="1127">
                  <c:v>3.473637606</c:v>
                </c:pt>
                <c:pt idx="1128">
                  <c:v>3.3148411860000002</c:v>
                </c:pt>
                <c:pt idx="1129">
                  <c:v>3.377566796</c:v>
                </c:pt>
                <c:pt idx="1130">
                  <c:v>3.3648256920000001</c:v>
                </c:pt>
                <c:pt idx="1131">
                  <c:v>3.428190066</c:v>
                </c:pt>
                <c:pt idx="1132">
                  <c:v>3.4259342820000001</c:v>
                </c:pt>
                <c:pt idx="1133">
                  <c:v>3.314654064</c:v>
                </c:pt>
                <c:pt idx="1134">
                  <c:v>3.4513058660000002</c:v>
                </c:pt>
                <c:pt idx="1135">
                  <c:v>3.4027398980000001</c:v>
                </c:pt>
                <c:pt idx="1136">
                  <c:v>3.3097577739999999</c:v>
                </c:pt>
                <c:pt idx="1137">
                  <c:v>3.3899712399999999</c:v>
                </c:pt>
                <c:pt idx="1138">
                  <c:v>3.454727401</c:v>
                </c:pt>
                <c:pt idx="1139">
                  <c:v>3.35854987</c:v>
                </c:pt>
                <c:pt idx="1140">
                  <c:v>3.4542970340000001</c:v>
                </c:pt>
                <c:pt idx="1141">
                  <c:v>3.4918044849999998</c:v>
                </c:pt>
                <c:pt idx="1142">
                  <c:v>3.4895808719999999</c:v>
                </c:pt>
                <c:pt idx="1143">
                  <c:v>3.5533724109999998</c:v>
                </c:pt>
                <c:pt idx="1144">
                  <c:v>3.5817037310000002</c:v>
                </c:pt>
                <c:pt idx="1145">
                  <c:v>3.5231448520000002</c:v>
                </c:pt>
                <c:pt idx="1146">
                  <c:v>3.5726968879999998</c:v>
                </c:pt>
                <c:pt idx="1147">
                  <c:v>3.4896878920000001</c:v>
                </c:pt>
                <c:pt idx="1148">
                  <c:v>3.5563108510000001</c:v>
                </c:pt>
                <c:pt idx="1149">
                  <c:v>3.571244579</c:v>
                </c:pt>
                <c:pt idx="1150">
                  <c:v>3.619995866</c:v>
                </c:pt>
                <c:pt idx="1151">
                  <c:v>3.6202969509999998</c:v>
                </c:pt>
                <c:pt idx="1152">
                  <c:v>3.6186192570000002</c:v>
                </c:pt>
                <c:pt idx="1153">
                  <c:v>3.5744549499999998</c:v>
                </c:pt>
                <c:pt idx="1154">
                  <c:v>3.5678680749999998</c:v>
                </c:pt>
                <c:pt idx="1155">
                  <c:v>3.635925039</c:v>
                </c:pt>
                <c:pt idx="1156">
                  <c:v>3.6574122729999998</c:v>
                </c:pt>
                <c:pt idx="1157">
                  <c:v>3.5977339669999999</c:v>
                </c:pt>
                <c:pt idx="1158">
                  <c:v>3.6122546820000001</c:v>
                </c:pt>
                <c:pt idx="1159">
                  <c:v>3.7004314250000001</c:v>
                </c:pt>
                <c:pt idx="1160">
                  <c:v>3.7530610599999998</c:v>
                </c:pt>
                <c:pt idx="1161">
                  <c:v>3.7139520789999998</c:v>
                </c:pt>
                <c:pt idx="1162">
                  <c:v>3.7157547740000001</c:v>
                </c:pt>
                <c:pt idx="1163">
                  <c:v>3.7116847380000002</c:v>
                </c:pt>
                <c:pt idx="1164">
                  <c:v>3.6983718739999998</c:v>
                </c:pt>
                <c:pt idx="1165">
                  <c:v>3.635134909</c:v>
                </c:pt>
                <c:pt idx="1166">
                  <c:v>3.7169645720000002</c:v>
                </c:pt>
                <c:pt idx="1167">
                  <c:v>3.6937861700000001</c:v>
                </c:pt>
                <c:pt idx="1168">
                  <c:v>3.7245864329999998</c:v>
                </c:pt>
                <c:pt idx="1169">
                  <c:v>3.7253294239999999</c:v>
                </c:pt>
                <c:pt idx="1170">
                  <c:v>3.7615715340000002</c:v>
                </c:pt>
                <c:pt idx="1171">
                  <c:v>3.8645789380000002</c:v>
                </c:pt>
                <c:pt idx="1172">
                  <c:v>3.9081396700000002</c:v>
                </c:pt>
                <c:pt idx="1173">
                  <c:v>3.8309205209999999</c:v>
                </c:pt>
                <c:pt idx="1174">
                  <c:v>3.874923436</c:v>
                </c:pt>
                <c:pt idx="1175">
                  <c:v>3.955042637</c:v>
                </c:pt>
                <c:pt idx="1176">
                  <c:v>3.9704372320000001</c:v>
                </c:pt>
                <c:pt idx="1177">
                  <c:v>3.9681915619999999</c:v>
                </c:pt>
                <c:pt idx="1178">
                  <c:v>4.0548762189999996</c:v>
                </c:pt>
                <c:pt idx="1179">
                  <c:v>4.0755435440000003</c:v>
                </c:pt>
                <c:pt idx="1180">
                  <c:v>4.0388489600000002</c:v>
                </c:pt>
                <c:pt idx="1181">
                  <c:v>4.0220452409999998</c:v>
                </c:pt>
                <c:pt idx="1182">
                  <c:v>4.1065329889999997</c:v>
                </c:pt>
                <c:pt idx="1183">
                  <c:v>3.9942499800000002</c:v>
                </c:pt>
                <c:pt idx="1184">
                  <c:v>3.999581879</c:v>
                </c:pt>
                <c:pt idx="1185">
                  <c:v>4.0322223619999997</c:v>
                </c:pt>
                <c:pt idx="1186">
                  <c:v>4.0385004289999999</c:v>
                </c:pt>
                <c:pt idx="1187">
                  <c:v>4.187579607</c:v>
                </c:pt>
                <c:pt idx="1188">
                  <c:v>4.1766757620000003</c:v>
                </c:pt>
                <c:pt idx="1189">
                  <c:v>4.1510729309999999</c:v>
                </c:pt>
                <c:pt idx="1190">
                  <c:v>4.1547377509999999</c:v>
                </c:pt>
                <c:pt idx="1191">
                  <c:v>4.1816156790000001</c:v>
                </c:pt>
                <c:pt idx="1192">
                  <c:v>4.0848766630000002</c:v>
                </c:pt>
                <c:pt idx="1193">
                  <c:v>4.058215015</c:v>
                </c:pt>
                <c:pt idx="1194">
                  <c:v>4.1135457000000004</c:v>
                </c:pt>
                <c:pt idx="1195">
                  <c:v>4.0434395749999998</c:v>
                </c:pt>
                <c:pt idx="1196">
                  <c:v>4.060302171</c:v>
                </c:pt>
                <c:pt idx="1197">
                  <c:v>4.127773994</c:v>
                </c:pt>
                <c:pt idx="1198">
                  <c:v>4.1366014419999999</c:v>
                </c:pt>
                <c:pt idx="1199">
                  <c:v>4.1901624919999998</c:v>
                </c:pt>
                <c:pt idx="1200">
                  <c:v>4.1918495189999998</c:v>
                </c:pt>
                <c:pt idx="1201">
                  <c:v>4.2824920449999997</c:v>
                </c:pt>
                <c:pt idx="1202">
                  <c:v>4.2926723190000002</c:v>
                </c:pt>
                <c:pt idx="1203">
                  <c:v>4.2863821250000003</c:v>
                </c:pt>
                <c:pt idx="1204">
                  <c:v>4.3116514739999996</c:v>
                </c:pt>
                <c:pt idx="1205">
                  <c:v>4.2583811689999997</c:v>
                </c:pt>
                <c:pt idx="1206">
                  <c:v>4.2225645969999999</c:v>
                </c:pt>
                <c:pt idx="1207">
                  <c:v>4.3351595229999997</c:v>
                </c:pt>
                <c:pt idx="1208">
                  <c:v>4.380436467</c:v>
                </c:pt>
                <c:pt idx="1209">
                  <c:v>4.4330227290000002</c:v>
                </c:pt>
                <c:pt idx="1210">
                  <c:v>4.3907036030000004</c:v>
                </c:pt>
                <c:pt idx="1211">
                  <c:v>4.4231720780000003</c:v>
                </c:pt>
                <c:pt idx="1212">
                  <c:v>4.4652868469999998</c:v>
                </c:pt>
                <c:pt idx="1213">
                  <c:v>4.4098221090000003</c:v>
                </c:pt>
                <c:pt idx="1214">
                  <c:v>4.486970737</c:v>
                </c:pt>
                <c:pt idx="1215">
                  <c:v>4.496575633</c:v>
                </c:pt>
                <c:pt idx="1216">
                  <c:v>4.4736805889999998</c:v>
                </c:pt>
                <c:pt idx="1217">
                  <c:v>4.4287040050000002</c:v>
                </c:pt>
                <c:pt idx="1218">
                  <c:v>4.471680847</c:v>
                </c:pt>
                <c:pt idx="1219">
                  <c:v>4.4647730179999998</c:v>
                </c:pt>
                <c:pt idx="1220">
                  <c:v>4.4211523880000003</c:v>
                </c:pt>
                <c:pt idx="1221">
                  <c:v>4.4789537619999997</c:v>
                </c:pt>
                <c:pt idx="1222">
                  <c:v>4.4864108280000004</c:v>
                </c:pt>
                <c:pt idx="1223">
                  <c:v>4.4364873779999998</c:v>
                </c:pt>
                <c:pt idx="1224">
                  <c:v>4.4606771329999999</c:v>
                </c:pt>
                <c:pt idx="1225">
                  <c:v>4.5414983690000001</c:v>
                </c:pt>
                <c:pt idx="1226">
                  <c:v>4.5547050369999997</c:v>
                </c:pt>
                <c:pt idx="1227">
                  <c:v>4.5339139020000001</c:v>
                </c:pt>
                <c:pt idx="1228">
                  <c:v>4.6396609639999999</c:v>
                </c:pt>
                <c:pt idx="1229">
                  <c:v>4.6749268739999996</c:v>
                </c:pt>
                <c:pt idx="1230">
                  <c:v>4.5550104649999996</c:v>
                </c:pt>
                <c:pt idx="1231">
                  <c:v>4.5033140720000002</c:v>
                </c:pt>
                <c:pt idx="1232">
                  <c:v>4.4898920530000002</c:v>
                </c:pt>
                <c:pt idx="1233">
                  <c:v>4.4592769240000001</c:v>
                </c:pt>
                <c:pt idx="1234">
                  <c:v>4.4567860110000002</c:v>
                </c:pt>
                <c:pt idx="1235">
                  <c:v>4.5108071169999997</c:v>
                </c:pt>
                <c:pt idx="1236">
                  <c:v>4.4480693809999998</c:v>
                </c:pt>
                <c:pt idx="1237">
                  <c:v>4.3288813939999997</c:v>
                </c:pt>
                <c:pt idx="1238">
                  <c:v>4.3264666920000003</c:v>
                </c:pt>
                <c:pt idx="1239">
                  <c:v>4.3559191149999998</c:v>
                </c:pt>
                <c:pt idx="1240">
                  <c:v>4.3324190329999999</c:v>
                </c:pt>
                <c:pt idx="1241">
                  <c:v>4.2959930860000002</c:v>
                </c:pt>
                <c:pt idx="1242">
                  <c:v>4.3166556720000004</c:v>
                </c:pt>
                <c:pt idx="1243">
                  <c:v>4.3389433329999996</c:v>
                </c:pt>
                <c:pt idx="1244">
                  <c:v>4.3434277440000004</c:v>
                </c:pt>
                <c:pt idx="1245">
                  <c:v>4.3258467009999997</c:v>
                </c:pt>
                <c:pt idx="1246">
                  <c:v>4.3172642310000002</c:v>
                </c:pt>
                <c:pt idx="1247">
                  <c:v>4.3086396970000003</c:v>
                </c:pt>
                <c:pt idx="1248">
                  <c:v>4.342601599</c:v>
                </c:pt>
                <c:pt idx="1249">
                  <c:v>4.3264407509999998</c:v>
                </c:pt>
                <c:pt idx="1250">
                  <c:v>4.2835440629999999</c:v>
                </c:pt>
                <c:pt idx="1251">
                  <c:v>4.3075702509999996</c:v>
                </c:pt>
                <c:pt idx="1252">
                  <c:v>4.3343658310000004</c:v>
                </c:pt>
                <c:pt idx="1253">
                  <c:v>4.328366817</c:v>
                </c:pt>
                <c:pt idx="1254">
                  <c:v>4.2907489969999997</c:v>
                </c:pt>
                <c:pt idx="1255">
                  <c:v>4.3541837130000003</c:v>
                </c:pt>
                <c:pt idx="1256">
                  <c:v>4.395847914</c:v>
                </c:pt>
                <c:pt idx="1257">
                  <c:v>4.3914373800000002</c:v>
                </c:pt>
                <c:pt idx="1258">
                  <c:v>4.4624514289999997</c:v>
                </c:pt>
                <c:pt idx="1259">
                  <c:v>4.4863054910000004</c:v>
                </c:pt>
                <c:pt idx="1260">
                  <c:v>4.4681580490000004</c:v>
                </c:pt>
                <c:pt idx="1261">
                  <c:v>4.3913966240000004</c:v>
                </c:pt>
                <c:pt idx="1262">
                  <c:v>4.3232740569999999</c:v>
                </c:pt>
                <c:pt idx="1263">
                  <c:v>4.3460644029999997</c:v>
                </c:pt>
                <c:pt idx="1264">
                  <c:v>4.3987903910000004</c:v>
                </c:pt>
                <c:pt idx="1265">
                  <c:v>4.4063561990000002</c:v>
                </c:pt>
                <c:pt idx="1266">
                  <c:v>4.3653171840000002</c:v>
                </c:pt>
                <c:pt idx="1267">
                  <c:v>4.3320366689999998</c:v>
                </c:pt>
                <c:pt idx="1268">
                  <c:v>4.2765994909999998</c:v>
                </c:pt>
                <c:pt idx="1269">
                  <c:v>4.3238522350000004</c:v>
                </c:pt>
                <c:pt idx="1270">
                  <c:v>4.3947791030000003</c:v>
                </c:pt>
                <c:pt idx="1271">
                  <c:v>4.3619253359999997</c:v>
                </c:pt>
                <c:pt idx="1272">
                  <c:v>4.3830379439999998</c:v>
                </c:pt>
                <c:pt idx="1273">
                  <c:v>4.3620296969999997</c:v>
                </c:pt>
                <c:pt idx="1274">
                  <c:v>4.4035449760000001</c:v>
                </c:pt>
                <c:pt idx="1275">
                  <c:v>4.3871320689999997</c:v>
                </c:pt>
                <c:pt idx="1276">
                  <c:v>4.370822457</c:v>
                </c:pt>
                <c:pt idx="1277">
                  <c:v>4.3808133439999999</c:v>
                </c:pt>
                <c:pt idx="1278">
                  <c:v>4.3453136560000001</c:v>
                </c:pt>
                <c:pt idx="1279">
                  <c:v>4.3351721960000003</c:v>
                </c:pt>
                <c:pt idx="1280">
                  <c:v>4.3677855259999996</c:v>
                </c:pt>
                <c:pt idx="1281">
                  <c:v>4.4019710270000001</c:v>
                </c:pt>
                <c:pt idx="1282">
                  <c:v>4.3696707019999996</c:v>
                </c:pt>
                <c:pt idx="1283">
                  <c:v>4.4265935059999997</c:v>
                </c:pt>
                <c:pt idx="1284">
                  <c:v>4.4541497039999998</c:v>
                </c:pt>
                <c:pt idx="1285">
                  <c:v>4.4087647030000001</c:v>
                </c:pt>
                <c:pt idx="1286">
                  <c:v>4.4888752270000003</c:v>
                </c:pt>
                <c:pt idx="1287">
                  <c:v>4.4995349730000003</c:v>
                </c:pt>
                <c:pt idx="1288">
                  <c:v>4.5050354209999997</c:v>
                </c:pt>
                <c:pt idx="1289">
                  <c:v>4.4757415060000003</c:v>
                </c:pt>
                <c:pt idx="1290">
                  <c:v>4.4366588450000002</c:v>
                </c:pt>
                <c:pt idx="1291">
                  <c:v>4.5325306760000004</c:v>
                </c:pt>
                <c:pt idx="1292">
                  <c:v>4.5592481359999999</c:v>
                </c:pt>
                <c:pt idx="1293">
                  <c:v>4.5227658880000003</c:v>
                </c:pt>
                <c:pt idx="1294">
                  <c:v>4.5562322289999999</c:v>
                </c:pt>
                <c:pt idx="1295">
                  <c:v>4.596777576</c:v>
                </c:pt>
                <c:pt idx="1296">
                  <c:v>4.5466749340000003</c:v>
                </c:pt>
                <c:pt idx="1297">
                  <c:v>4.4959394469999996</c:v>
                </c:pt>
                <c:pt idx="1298">
                  <c:v>4.4853991730000002</c:v>
                </c:pt>
                <c:pt idx="1299">
                  <c:v>4.4100417759999999</c:v>
                </c:pt>
                <c:pt idx="1300">
                  <c:v>4.2629090219999997</c:v>
                </c:pt>
                <c:pt idx="1301">
                  <c:v>4.1982238260000004</c:v>
                </c:pt>
                <c:pt idx="1302">
                  <c:v>4.3249234909999998</c:v>
                </c:pt>
                <c:pt idx="1303">
                  <c:v>4.3540719279999998</c:v>
                </c:pt>
                <c:pt idx="1304">
                  <c:v>4.2831681289999999</c:v>
                </c:pt>
                <c:pt idx="1305">
                  <c:v>4.2470922169999996</c:v>
                </c:pt>
                <c:pt idx="1306">
                  <c:v>4.2251526469999998</c:v>
                </c:pt>
                <c:pt idx="1307">
                  <c:v>4.1916747689999996</c:v>
                </c:pt>
                <c:pt idx="1308">
                  <c:v>4.1504263229999996</c:v>
                </c:pt>
                <c:pt idx="1309">
                  <c:v>4.1946030539999999</c:v>
                </c:pt>
                <c:pt idx="1310">
                  <c:v>4.2443083819999998</c:v>
                </c:pt>
                <c:pt idx="1311">
                  <c:v>4.1694309450000002</c:v>
                </c:pt>
                <c:pt idx="1312">
                  <c:v>4.1065098070000001</c:v>
                </c:pt>
                <c:pt idx="1313">
                  <c:v>4.0436498009999999</c:v>
                </c:pt>
                <c:pt idx="1314">
                  <c:v>3.9489986240000001</c:v>
                </c:pt>
                <c:pt idx="1315">
                  <c:v>3.9539461259999999</c:v>
                </c:pt>
                <c:pt idx="1316">
                  <c:v>3.9974521109999999</c:v>
                </c:pt>
                <c:pt idx="1317">
                  <c:v>4.007567635</c:v>
                </c:pt>
                <c:pt idx="1318">
                  <c:v>4.0891366739999997</c:v>
                </c:pt>
                <c:pt idx="1319">
                  <c:v>4.1140697739999998</c:v>
                </c:pt>
                <c:pt idx="1320">
                  <c:v>4.1420321820000003</c:v>
                </c:pt>
                <c:pt idx="1321">
                  <c:v>4.1321940860000002</c:v>
                </c:pt>
                <c:pt idx="1322">
                  <c:v>4.0836397040000003</c:v>
                </c:pt>
                <c:pt idx="1323">
                  <c:v>4.0276416529999999</c:v>
                </c:pt>
                <c:pt idx="1324">
                  <c:v>4.1259829789999998</c:v>
                </c:pt>
                <c:pt idx="1325">
                  <c:v>4.2054852130000002</c:v>
                </c:pt>
                <c:pt idx="1326">
                  <c:v>4.2500557880000001</c:v>
                </c:pt>
                <c:pt idx="1327">
                  <c:v>4.2771826510000004</c:v>
                </c:pt>
                <c:pt idx="1328">
                  <c:v>4.2931767609999998</c:v>
                </c:pt>
                <c:pt idx="1329">
                  <c:v>4.3402733470000001</c:v>
                </c:pt>
                <c:pt idx="1330">
                  <c:v>4.3972220460000004</c:v>
                </c:pt>
                <c:pt idx="1331">
                  <c:v>4.3734081959999997</c:v>
                </c:pt>
                <c:pt idx="1332">
                  <c:v>4.3408438370000004</c:v>
                </c:pt>
                <c:pt idx="1333">
                  <c:v>4.2897391909999998</c:v>
                </c:pt>
                <c:pt idx="1334">
                  <c:v>4.3555541279999996</c:v>
                </c:pt>
                <c:pt idx="1335">
                  <c:v>4.2932098029999999</c:v>
                </c:pt>
                <c:pt idx="1336">
                  <c:v>4.3816960790000001</c:v>
                </c:pt>
                <c:pt idx="1337">
                  <c:v>4.4589642630000004</c:v>
                </c:pt>
                <c:pt idx="1338">
                  <c:v>4.3882623079999998</c:v>
                </c:pt>
                <c:pt idx="1339">
                  <c:v>4.3488818560000002</c:v>
                </c:pt>
                <c:pt idx="1340">
                  <c:v>4.3519072220000004</c:v>
                </c:pt>
                <c:pt idx="1341">
                  <c:v>4.3050974399999999</c:v>
                </c:pt>
                <c:pt idx="1342">
                  <c:v>4.3423147819999999</c:v>
                </c:pt>
                <c:pt idx="1343">
                  <c:v>4.3581461370000003</c:v>
                </c:pt>
                <c:pt idx="1344">
                  <c:v>4.4003888929999997</c:v>
                </c:pt>
                <c:pt idx="1345">
                  <c:v>4.3229656820000004</c:v>
                </c:pt>
                <c:pt idx="1346">
                  <c:v>4.2189338879999996</c:v>
                </c:pt>
                <c:pt idx="1347">
                  <c:v>4.2515713159999997</c:v>
                </c:pt>
                <c:pt idx="1348">
                  <c:v>4.1215548039999996</c:v>
                </c:pt>
                <c:pt idx="1349">
                  <c:v>4.0916476399999997</c:v>
                </c:pt>
                <c:pt idx="1350">
                  <c:v>4.1411248919999997</c:v>
                </c:pt>
                <c:pt idx="1351">
                  <c:v>4.1319658500000003</c:v>
                </c:pt>
                <c:pt idx="1352">
                  <c:v>4.106280377</c:v>
                </c:pt>
                <c:pt idx="1353">
                  <c:v>4.1036651209999997</c:v>
                </c:pt>
                <c:pt idx="1354">
                  <c:v>4.224670615</c:v>
                </c:pt>
                <c:pt idx="1355">
                  <c:v>4.2086190060000002</c:v>
                </c:pt>
                <c:pt idx="1356">
                  <c:v>4.2157690739999998</c:v>
                </c:pt>
                <c:pt idx="1357">
                  <c:v>4.2693829929999998</c:v>
                </c:pt>
                <c:pt idx="1358">
                  <c:v>4.3077555519999997</c:v>
                </c:pt>
                <c:pt idx="1359">
                  <c:v>4.3746957230000003</c:v>
                </c:pt>
                <c:pt idx="1360">
                  <c:v>4.3858952469999997</c:v>
                </c:pt>
                <c:pt idx="1361">
                  <c:v>4.4135306740000004</c:v>
                </c:pt>
                <c:pt idx="1362">
                  <c:v>4.3872450489999997</c:v>
                </c:pt>
                <c:pt idx="1363">
                  <c:v>4.3106149819999997</c:v>
                </c:pt>
                <c:pt idx="1364">
                  <c:v>4.3875037639999999</c:v>
                </c:pt>
                <c:pt idx="1365">
                  <c:v>4.3923528330000003</c:v>
                </c:pt>
                <c:pt idx="1366">
                  <c:v>4.356715576</c:v>
                </c:pt>
                <c:pt idx="1367">
                  <c:v>4.289392973</c:v>
                </c:pt>
                <c:pt idx="1368">
                  <c:v>4.2849705599999997</c:v>
                </c:pt>
                <c:pt idx="1369">
                  <c:v>4.3998633849999997</c:v>
                </c:pt>
                <c:pt idx="1370">
                  <c:v>4.4147056239999998</c:v>
                </c:pt>
                <c:pt idx="1371">
                  <c:v>4.4236895250000003</c:v>
                </c:pt>
                <c:pt idx="1372">
                  <c:v>4.3619708279999996</c:v>
                </c:pt>
                <c:pt idx="1373">
                  <c:v>4.314694201</c:v>
                </c:pt>
                <c:pt idx="1374">
                  <c:v>4.4018032229999999</c:v>
                </c:pt>
                <c:pt idx="1375">
                  <c:v>4.4218428469999997</c:v>
                </c:pt>
                <c:pt idx="1376">
                  <c:v>4.4840186360000001</c:v>
                </c:pt>
                <c:pt idx="1377">
                  <c:v>4.4893181220000002</c:v>
                </c:pt>
                <c:pt idx="1378">
                  <c:v>4.4625044530000002</c:v>
                </c:pt>
                <c:pt idx="1379">
                  <c:v>4.4667812710000003</c:v>
                </c:pt>
                <c:pt idx="1380">
                  <c:v>4.4896940069999998</c:v>
                </c:pt>
                <c:pt idx="1381">
                  <c:v>4.5218268259999999</c:v>
                </c:pt>
                <c:pt idx="1382">
                  <c:v>4.4468130329999997</c:v>
                </c:pt>
                <c:pt idx="1383">
                  <c:v>4.4772482199999999</c:v>
                </c:pt>
                <c:pt idx="1384">
                  <c:v>4.5086621779999998</c:v>
                </c:pt>
                <c:pt idx="1385">
                  <c:v>4.4661577059999997</c:v>
                </c:pt>
                <c:pt idx="1386">
                  <c:v>4.490576806</c:v>
                </c:pt>
                <c:pt idx="1387">
                  <c:v>4.5270636919999996</c:v>
                </c:pt>
                <c:pt idx="1388">
                  <c:v>4.6362809010000001</c:v>
                </c:pt>
                <c:pt idx="1389">
                  <c:v>4.6274021599999999</c:v>
                </c:pt>
                <c:pt idx="1390">
                  <c:v>4.69414204</c:v>
                </c:pt>
                <c:pt idx="1391">
                  <c:v>4.8023291339999998</c:v>
                </c:pt>
                <c:pt idx="1392">
                  <c:v>4.708820469</c:v>
                </c:pt>
                <c:pt idx="1393">
                  <c:v>4.6917043869999997</c:v>
                </c:pt>
                <c:pt idx="1394">
                  <c:v>4.5781811389999998</c:v>
                </c:pt>
                <c:pt idx="1395">
                  <c:v>4.5200238309999996</c:v>
                </c:pt>
                <c:pt idx="1396">
                  <c:v>4.39661802</c:v>
                </c:pt>
                <c:pt idx="1397">
                  <c:v>4.5411144180000003</c:v>
                </c:pt>
                <c:pt idx="1398">
                  <c:v>4.5456448079999996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837824"/>
        <c:axId val="231249792"/>
      </c:lineChart>
      <c:dateAx>
        <c:axId val="229837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249792"/>
        <c:crosses val="autoZero"/>
        <c:auto val="1"/>
        <c:lblOffset val="100"/>
        <c:baseTimeUnit val="days"/>
      </c:dateAx>
      <c:valAx>
        <c:axId val="231249792"/>
        <c:scaling>
          <c:orientation val="minMax"/>
          <c:max val="5"/>
          <c:min val="1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29837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861439866029018E-2"/>
          <c:y val="2.56916961507896E-2"/>
          <c:w val="0.85719691480282756"/>
          <c:h val="0.74270393584393968"/>
        </c:manualLayout>
      </c:layout>
      <c:lineChart>
        <c:grouping val="standard"/>
        <c:varyColors val="0"/>
        <c:ser>
          <c:idx val="0"/>
          <c:order val="0"/>
          <c:tx>
            <c:v>Diff Between Cello &amp; Bloomberg</c:v>
          </c:tx>
          <c:marker>
            <c:symbol val="none"/>
          </c:marker>
          <c:cat>
            <c:numRef>
              <c:f>'Cross Check for Bloomberg'!$H$2:$H$1461</c:f>
              <c:numCache>
                <c:formatCode>m/d/yyyy</c:formatCode>
                <c:ptCount val="1460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  <c:pt idx="1399">
                  <c:v>40022</c:v>
                </c:pt>
                <c:pt idx="1400">
                  <c:v>40021</c:v>
                </c:pt>
                <c:pt idx="1401">
                  <c:v>40018</c:v>
                </c:pt>
                <c:pt idx="1402">
                  <c:v>40017</c:v>
                </c:pt>
                <c:pt idx="1403">
                  <c:v>40016</c:v>
                </c:pt>
                <c:pt idx="1404">
                  <c:v>40015</c:v>
                </c:pt>
                <c:pt idx="1405">
                  <c:v>40014</c:v>
                </c:pt>
                <c:pt idx="1406">
                  <c:v>40011</c:v>
                </c:pt>
                <c:pt idx="1407">
                  <c:v>40010</c:v>
                </c:pt>
                <c:pt idx="1408">
                  <c:v>40009</c:v>
                </c:pt>
                <c:pt idx="1409">
                  <c:v>40008</c:v>
                </c:pt>
                <c:pt idx="1410">
                  <c:v>40007</c:v>
                </c:pt>
                <c:pt idx="1411">
                  <c:v>40004</c:v>
                </c:pt>
                <c:pt idx="1412">
                  <c:v>40003</c:v>
                </c:pt>
                <c:pt idx="1413">
                  <c:v>40002</c:v>
                </c:pt>
                <c:pt idx="1414">
                  <c:v>40001</c:v>
                </c:pt>
                <c:pt idx="1415">
                  <c:v>40000</c:v>
                </c:pt>
                <c:pt idx="1416">
                  <c:v>39996</c:v>
                </c:pt>
                <c:pt idx="1417">
                  <c:v>39995</c:v>
                </c:pt>
                <c:pt idx="1418">
                  <c:v>39994</c:v>
                </c:pt>
                <c:pt idx="1419">
                  <c:v>39993</c:v>
                </c:pt>
                <c:pt idx="1420">
                  <c:v>39990</c:v>
                </c:pt>
                <c:pt idx="1421">
                  <c:v>39989</c:v>
                </c:pt>
                <c:pt idx="1422">
                  <c:v>39988</c:v>
                </c:pt>
                <c:pt idx="1423">
                  <c:v>39987</c:v>
                </c:pt>
                <c:pt idx="1424">
                  <c:v>39986</c:v>
                </c:pt>
                <c:pt idx="1425">
                  <c:v>39983</c:v>
                </c:pt>
                <c:pt idx="1426">
                  <c:v>39982</c:v>
                </c:pt>
                <c:pt idx="1427">
                  <c:v>39981</c:v>
                </c:pt>
                <c:pt idx="1428">
                  <c:v>39980</c:v>
                </c:pt>
                <c:pt idx="1429">
                  <c:v>39979</c:v>
                </c:pt>
                <c:pt idx="1430">
                  <c:v>39976</c:v>
                </c:pt>
                <c:pt idx="1431">
                  <c:v>39975</c:v>
                </c:pt>
                <c:pt idx="1432">
                  <c:v>39974</c:v>
                </c:pt>
                <c:pt idx="1433">
                  <c:v>39973</c:v>
                </c:pt>
                <c:pt idx="1434">
                  <c:v>39972</c:v>
                </c:pt>
                <c:pt idx="1435">
                  <c:v>39969</c:v>
                </c:pt>
                <c:pt idx="1436">
                  <c:v>39968</c:v>
                </c:pt>
                <c:pt idx="1437">
                  <c:v>39967</c:v>
                </c:pt>
                <c:pt idx="1438">
                  <c:v>39966</c:v>
                </c:pt>
                <c:pt idx="1439">
                  <c:v>39965</c:v>
                </c:pt>
                <c:pt idx="1440">
                  <c:v>39962</c:v>
                </c:pt>
                <c:pt idx="1441">
                  <c:v>39961</c:v>
                </c:pt>
                <c:pt idx="1442">
                  <c:v>39960</c:v>
                </c:pt>
                <c:pt idx="1443">
                  <c:v>39959</c:v>
                </c:pt>
                <c:pt idx="1444">
                  <c:v>39955</c:v>
                </c:pt>
                <c:pt idx="1445">
                  <c:v>39954</c:v>
                </c:pt>
                <c:pt idx="1446">
                  <c:v>39953</c:v>
                </c:pt>
                <c:pt idx="1447">
                  <c:v>39952</c:v>
                </c:pt>
                <c:pt idx="1448">
                  <c:v>39951</c:v>
                </c:pt>
                <c:pt idx="1449">
                  <c:v>39948</c:v>
                </c:pt>
                <c:pt idx="1450">
                  <c:v>39947</c:v>
                </c:pt>
                <c:pt idx="1451">
                  <c:v>39946</c:v>
                </c:pt>
                <c:pt idx="1452">
                  <c:v>39945</c:v>
                </c:pt>
                <c:pt idx="1453">
                  <c:v>39944</c:v>
                </c:pt>
                <c:pt idx="1454">
                  <c:v>39941</c:v>
                </c:pt>
                <c:pt idx="1455">
                  <c:v>39940</c:v>
                </c:pt>
                <c:pt idx="1456">
                  <c:v>39939</c:v>
                </c:pt>
                <c:pt idx="1457">
                  <c:v>39938</c:v>
                </c:pt>
                <c:pt idx="1458">
                  <c:v>39937</c:v>
                </c:pt>
                <c:pt idx="1459">
                  <c:v>39934</c:v>
                </c:pt>
              </c:numCache>
            </c:numRef>
          </c:cat>
          <c:val>
            <c:numRef>
              <c:f>'Cross Check for Bloomberg'!$N$2:$N$1461</c:f>
              <c:numCache>
                <c:formatCode>0.000</c:formatCode>
                <c:ptCount val="1460"/>
                <c:pt idx="0">
                  <c:v>5.8353030000000139E-3</c:v>
                </c:pt>
                <c:pt idx="1">
                  <c:v>1.0550337000000187E-2</c:v>
                </c:pt>
                <c:pt idx="2">
                  <c:v>5.7247599999987742E-4</c:v>
                </c:pt>
                <c:pt idx="3">
                  <c:v>2.7170110000001024E-3</c:v>
                </c:pt>
                <c:pt idx="4">
                  <c:v>1.138425000000165E-3</c:v>
                </c:pt>
                <c:pt idx="5">
                  <c:v>3.4162769999999121E-3</c:v>
                </c:pt>
                <c:pt idx="6">
                  <c:v>4.9000600000002059E-3</c:v>
                </c:pt>
                <c:pt idx="7">
                  <c:v>9.0650430000001059E-3</c:v>
                </c:pt>
                <c:pt idx="8">
                  <c:v>9.9985710000001227E-3</c:v>
                </c:pt>
                <c:pt idx="9">
                  <c:v>6.7939619999997092E-3</c:v>
                </c:pt>
                <c:pt idx="10">
                  <c:v>4.7626919999999018E-3</c:v>
                </c:pt>
                <c:pt idx="11">
                  <c:v>8.1158160000001089E-3</c:v>
                </c:pt>
                <c:pt idx="12">
                  <c:v>2.6925100000019242E-4</c:v>
                </c:pt>
                <c:pt idx="13">
                  <c:v>6.3656060000001347E-3</c:v>
                </c:pt>
                <c:pt idx="14">
                  <c:v>5.4183609999998161E-3</c:v>
                </c:pt>
                <c:pt idx="15">
                  <c:v>1.4622480000001659E-3</c:v>
                </c:pt>
                <c:pt idx="16">
                  <c:v>3.5464299999996562E-3</c:v>
                </c:pt>
                <c:pt idx="17">
                  <c:v>9.9532600000000748E-3</c:v>
                </c:pt>
                <c:pt idx="18">
                  <c:v>5.3472850000000349E-3</c:v>
                </c:pt>
                <c:pt idx="19">
                  <c:v>4.1944649999998695E-3</c:v>
                </c:pt>
                <c:pt idx="20">
                  <c:v>2.3380989999997048E-3</c:v>
                </c:pt>
                <c:pt idx="21">
                  <c:v>7.1351760000002429E-3</c:v>
                </c:pt>
                <c:pt idx="22">
                  <c:v>5.2433000000000618E-3</c:v>
                </c:pt>
                <c:pt idx="23">
                  <c:v>2.3906020000000083E-2</c:v>
                </c:pt>
                <c:pt idx="24">
                  <c:v>2.4895558999999956E-2</c:v>
                </c:pt>
                <c:pt idx="25">
                  <c:v>3.9079600000002657E-4</c:v>
                </c:pt>
                <c:pt idx="26">
                  <c:v>1.6558567999999774E-2</c:v>
                </c:pt>
                <c:pt idx="27">
                  <c:v>1.0431209999999691E-2</c:v>
                </c:pt>
                <c:pt idx="28">
                  <c:v>7.6037100000014846E-4</c:v>
                </c:pt>
                <c:pt idx="29">
                  <c:v>6.3854880000002723E-3</c:v>
                </c:pt>
                <c:pt idx="30">
                  <c:v>1.0267915999999655E-2</c:v>
                </c:pt>
                <c:pt idx="31">
                  <c:v>1.6518792000000282E-2</c:v>
                </c:pt>
                <c:pt idx="32">
                  <c:v>3.9341500000000806E-4</c:v>
                </c:pt>
                <c:pt idx="33">
                  <c:v>1.0020572999999811E-2</c:v>
                </c:pt>
                <c:pt idx="34">
                  <c:v>5.9944349999998536E-3</c:v>
                </c:pt>
                <c:pt idx="35">
                  <c:v>6.0282080000000349E-3</c:v>
                </c:pt>
                <c:pt idx="36">
                  <c:v>1.8720517999999853E-2</c:v>
                </c:pt>
                <c:pt idx="37">
                  <c:v>1.7570468000000172E-2</c:v>
                </c:pt>
                <c:pt idx="38">
                  <c:v>6.6339200000000709E-3</c:v>
                </c:pt>
                <c:pt idx="39">
                  <c:v>5.9562060000000194E-3</c:v>
                </c:pt>
                <c:pt idx="40">
                  <c:v>6.9809780000000821E-3</c:v>
                </c:pt>
                <c:pt idx="41">
                  <c:v>2.0207968999999881E-2</c:v>
                </c:pt>
                <c:pt idx="42">
                  <c:v>1.3870794000000242E-2</c:v>
                </c:pt>
                <c:pt idx="43">
                  <c:v>3.5431049999998798E-3</c:v>
                </c:pt>
                <c:pt idx="44">
                  <c:v>7.4354630000001976E-3</c:v>
                </c:pt>
                <c:pt idx="45">
                  <c:v>5.829873000000152E-3</c:v>
                </c:pt>
                <c:pt idx="46">
                  <c:v>1.2452420000004238E-3</c:v>
                </c:pt>
                <c:pt idx="47">
                  <c:v>1.1333859000000057E-2</c:v>
                </c:pt>
                <c:pt idx="48">
                  <c:v>7.2980739999999322E-3</c:v>
                </c:pt>
                <c:pt idx="49">
                  <c:v>6.7798259999998223E-3</c:v>
                </c:pt>
                <c:pt idx="50">
                  <c:v>2.4271699999989238E-4</c:v>
                </c:pt>
                <c:pt idx="51">
                  <c:v>3.2527500000001375E-3</c:v>
                </c:pt>
                <c:pt idx="52">
                  <c:v>4.2244039999999039E-3</c:v>
                </c:pt>
                <c:pt idx="53">
                  <c:v>1.2441970000001135E-3</c:v>
                </c:pt>
                <c:pt idx="54">
                  <c:v>1.0601430000001244E-3</c:v>
                </c:pt>
                <c:pt idx="55">
                  <c:v>2.1300069999998783E-3</c:v>
                </c:pt>
                <c:pt idx="56">
                  <c:v>1.575013099999989E-2</c:v>
                </c:pt>
                <c:pt idx="57">
                  <c:v>6.6489969999996568E-3</c:v>
                </c:pt>
                <c:pt idx="58">
                  <c:v>1.7499299999990114E-4</c:v>
                </c:pt>
                <c:pt idx="59">
                  <c:v>7.2219800000006273E-4</c:v>
                </c:pt>
                <c:pt idx="60">
                  <c:v>4.265660000000171E-3</c:v>
                </c:pt>
                <c:pt idx="61">
                  <c:v>4.0070489999997072E-3</c:v>
                </c:pt>
                <c:pt idx="62">
                  <c:v>1.4238030000002233E-3</c:v>
                </c:pt>
                <c:pt idx="63">
                  <c:v>1.158664000000087E-3</c:v>
                </c:pt>
                <c:pt idx="64">
                  <c:v>1.234909999999978E-3</c:v>
                </c:pt>
                <c:pt idx="65">
                  <c:v>8.5901179999998689E-3</c:v>
                </c:pt>
                <c:pt idx="66">
                  <c:v>1.4840330000001067E-3</c:v>
                </c:pt>
                <c:pt idx="67">
                  <c:v>2.5870900000013464E-4</c:v>
                </c:pt>
                <c:pt idx="68">
                  <c:v>2.9800899999998798E-3</c:v>
                </c:pt>
                <c:pt idx="69">
                  <c:v>2.7147359999997178E-3</c:v>
                </c:pt>
                <c:pt idx="70">
                  <c:v>2.20471199999972E-3</c:v>
                </c:pt>
                <c:pt idx="71">
                  <c:v>1.9764250000000594E-3</c:v>
                </c:pt>
                <c:pt idx="72">
                  <c:v>9.2457100000009618E-4</c:v>
                </c:pt>
                <c:pt idx="73">
                  <c:v>9.3071599999960952E-4</c:v>
                </c:pt>
                <c:pt idx="74">
                  <c:v>3.5542230000000785E-3</c:v>
                </c:pt>
                <c:pt idx="75">
                  <c:v>1.0446205000000042E-2</c:v>
                </c:pt>
                <c:pt idx="76">
                  <c:v>4.0579429999998418E-3</c:v>
                </c:pt>
                <c:pt idx="77">
                  <c:v>8.0226700000007867E-4</c:v>
                </c:pt>
                <c:pt idx="78">
                  <c:v>1.2080629999999815E-3</c:v>
                </c:pt>
                <c:pt idx="79">
                  <c:v>5.7880309999998047E-3</c:v>
                </c:pt>
                <c:pt idx="80">
                  <c:v>1.1843320000002322E-3</c:v>
                </c:pt>
                <c:pt idx="81">
                  <c:v>7.6634680000000621E-3</c:v>
                </c:pt>
                <c:pt idx="82">
                  <c:v>4.6390039999999466E-3</c:v>
                </c:pt>
                <c:pt idx="83">
                  <c:v>2.2891629999999275E-3</c:v>
                </c:pt>
                <c:pt idx="84">
                  <c:v>2.9494979999999948E-3</c:v>
                </c:pt>
                <c:pt idx="85">
                  <c:v>2.5820000000020826E-4</c:v>
                </c:pt>
                <c:pt idx="86">
                  <c:v>6.4779210000001086E-3</c:v>
                </c:pt>
                <c:pt idx="87">
                  <c:v>5.3405469999998623E-3</c:v>
                </c:pt>
                <c:pt idx="88">
                  <c:v>4.8580300000011789E-4</c:v>
                </c:pt>
                <c:pt idx="89">
                  <c:v>2.7985390000000443E-3</c:v>
                </c:pt>
                <c:pt idx="90">
                  <c:v>3.8615650000002333E-3</c:v>
                </c:pt>
                <c:pt idx="91">
                  <c:v>4.4305570000000571E-3</c:v>
                </c:pt>
                <c:pt idx="92">
                  <c:v>7.3582100000013639E-4</c:v>
                </c:pt>
                <c:pt idx="93">
                  <c:v>3.9729969999999781E-3</c:v>
                </c:pt>
                <c:pt idx="94">
                  <c:v>4.9160000000014747E-4</c:v>
                </c:pt>
                <c:pt idx="95">
                  <c:v>2.4059620000000947E-3</c:v>
                </c:pt>
                <c:pt idx="96">
                  <c:v>6.1827659999997842E-3</c:v>
                </c:pt>
                <c:pt idx="97">
                  <c:v>4.5681550000002957E-3</c:v>
                </c:pt>
                <c:pt idx="98">
                  <c:v>1.1769670000001398E-3</c:v>
                </c:pt>
                <c:pt idx="99">
                  <c:v>7.2763490000000708E-3</c:v>
                </c:pt>
                <c:pt idx="100">
                  <c:v>3.0735260000001041E-3</c:v>
                </c:pt>
                <c:pt idx="101">
                  <c:v>4.5713689999997698E-3</c:v>
                </c:pt>
                <c:pt idx="102">
                  <c:v>2.51206999999809E-4</c:v>
                </c:pt>
                <c:pt idx="103">
                  <c:v>4.0431120000001819E-3</c:v>
                </c:pt>
                <c:pt idx="104">
                  <c:v>2.2343320000000055E-3</c:v>
                </c:pt>
                <c:pt idx="105">
                  <c:v>7.781960000001753E-4</c:v>
                </c:pt>
                <c:pt idx="106">
                  <c:v>3.1975449999999128E-3</c:v>
                </c:pt>
                <c:pt idx="107">
                  <c:v>9.983140000002777E-4</c:v>
                </c:pt>
                <c:pt idx="108">
                  <c:v>1.2867019999998064E-3</c:v>
                </c:pt>
                <c:pt idx="109">
                  <c:v>4.0428699999983664E-4</c:v>
                </c:pt>
                <c:pt idx="110">
                  <c:v>1.4835360000002851E-3</c:v>
                </c:pt>
                <c:pt idx="111">
                  <c:v>1.1684870000001624E-3</c:v>
                </c:pt>
                <c:pt idx="112">
                  <c:v>3.3747340000003234E-3</c:v>
                </c:pt>
                <c:pt idx="113">
                  <c:v>1.103803999999986E-3</c:v>
                </c:pt>
                <c:pt idx="114">
                  <c:v>4.4851559999998791E-3</c:v>
                </c:pt>
                <c:pt idx="115">
                  <c:v>4.6623310000000195E-3</c:v>
                </c:pt>
                <c:pt idx="116">
                  <c:v>1.6979130000001064E-3</c:v>
                </c:pt>
                <c:pt idx="117">
                  <c:v>2.4731670000002204E-3</c:v>
                </c:pt>
                <c:pt idx="118">
                  <c:v>1.4562899999992496E-4</c:v>
                </c:pt>
                <c:pt idx="119">
                  <c:v>4.1697699999998505E-4</c:v>
                </c:pt>
                <c:pt idx="120">
                  <c:v>1.0411060000001804E-3</c:v>
                </c:pt>
                <c:pt idx="121">
                  <c:v>2.9946139999998955E-3</c:v>
                </c:pt>
                <c:pt idx="122">
                  <c:v>1.7398599999998154E-3</c:v>
                </c:pt>
                <c:pt idx="123">
                  <c:v>1.8650400000002065E-3</c:v>
                </c:pt>
                <c:pt idx="124">
                  <c:v>2.0635430000002231E-3</c:v>
                </c:pt>
                <c:pt idx="125">
                  <c:v>5.2802520000003739E-3</c:v>
                </c:pt>
                <c:pt idx="126">
                  <c:v>3.1506199999986606E-4</c:v>
                </c:pt>
                <c:pt idx="127">
                  <c:v>1.1683090000000895E-3</c:v>
                </c:pt>
                <c:pt idx="128">
                  <c:v>7.552920000000185E-4</c:v>
                </c:pt>
                <c:pt idx="129">
                  <c:v>2.4692920000002339E-3</c:v>
                </c:pt>
                <c:pt idx="130">
                  <c:v>4.9628020000000994E-3</c:v>
                </c:pt>
                <c:pt idx="131">
                  <c:v>5.0225339999996343E-3</c:v>
                </c:pt>
                <c:pt idx="132">
                  <c:v>7.0227999999783464E-5</c:v>
                </c:pt>
                <c:pt idx="133">
                  <c:v>9.3696100000029148E-4</c:v>
                </c:pt>
                <c:pt idx="134">
                  <c:v>8.3592560000003147E-3</c:v>
                </c:pt>
                <c:pt idx="135">
                  <c:v>4.5216359999997735E-3</c:v>
                </c:pt>
                <c:pt idx="136">
                  <c:v>1.4795770000000097E-3</c:v>
                </c:pt>
                <c:pt idx="137">
                  <c:v>3.8421999999815881E-5</c:v>
                </c:pt>
                <c:pt idx="138">
                  <c:v>6.1786600000002245E-3</c:v>
                </c:pt>
                <c:pt idx="139">
                  <c:v>1.8764220000000442E-3</c:v>
                </c:pt>
                <c:pt idx="140">
                  <c:v>2.1551639999999317E-3</c:v>
                </c:pt>
                <c:pt idx="141">
                  <c:v>7.5949699999977582E-4</c:v>
                </c:pt>
                <c:pt idx="142">
                  <c:v>7.6771000000253053E-5</c:v>
                </c:pt>
                <c:pt idx="143">
                  <c:v>8.4494499999987482E-4</c:v>
                </c:pt>
                <c:pt idx="144">
                  <c:v>1.776897000000055E-3</c:v>
                </c:pt>
                <c:pt idx="145">
                  <c:v>1.2952619999997417E-3</c:v>
                </c:pt>
                <c:pt idx="146">
                  <c:v>1.957699999999285E-4</c:v>
                </c:pt>
                <c:pt idx="147">
                  <c:v>3.2757119999997641E-3</c:v>
                </c:pt>
                <c:pt idx="148">
                  <c:v>6.2178999999984441E-4</c:v>
                </c:pt>
                <c:pt idx="149">
                  <c:v>4.7636199999967488E-4</c:v>
                </c:pt>
                <c:pt idx="150">
                  <c:v>1.0006593000000397E-2</c:v>
                </c:pt>
                <c:pt idx="151">
                  <c:v>2.0779600000020437E-4</c:v>
                </c:pt>
                <c:pt idx="152">
                  <c:v>1.7576000000030234E-4</c:v>
                </c:pt>
                <c:pt idx="153">
                  <c:v>2.9397989999999652E-3</c:v>
                </c:pt>
                <c:pt idx="154">
                  <c:v>2.8693440000000514E-3</c:v>
                </c:pt>
                <c:pt idx="155">
                  <c:v>7.4394000000310712E-5</c:v>
                </c:pt>
                <c:pt idx="156">
                  <c:v>1.9316680000001085E-3</c:v>
                </c:pt>
                <c:pt idx="157">
                  <c:v>1.1572310000000918E-3</c:v>
                </c:pt>
                <c:pt idx="158">
                  <c:v>2.4712949999998735E-3</c:v>
                </c:pt>
                <c:pt idx="159">
                  <c:v>2.1447499999998065E-3</c:v>
                </c:pt>
                <c:pt idx="160">
                  <c:v>3.6990160000001104E-3</c:v>
                </c:pt>
                <c:pt idx="161">
                  <c:v>7.7971599999981933E-4</c:v>
                </c:pt>
                <c:pt idx="162">
                  <c:v>5.3872300000001871E-4</c:v>
                </c:pt>
                <c:pt idx="163">
                  <c:v>2.0128129999998912E-3</c:v>
                </c:pt>
                <c:pt idx="164">
                  <c:v>2.4045930000000659E-3</c:v>
                </c:pt>
                <c:pt idx="165">
                  <c:v>4.5864469999998825E-3</c:v>
                </c:pt>
                <c:pt idx="166">
                  <c:v>5.084570000000177E-4</c:v>
                </c:pt>
                <c:pt idx="167">
                  <c:v>7.5827499999991943E-4</c:v>
                </c:pt>
                <c:pt idx="168">
                  <c:v>5.7592600000022642E-4</c:v>
                </c:pt>
                <c:pt idx="169">
                  <c:v>2.4028149999999471E-3</c:v>
                </c:pt>
                <c:pt idx="170">
                  <c:v>3.2485750000001978E-3</c:v>
                </c:pt>
                <c:pt idx="171">
                  <c:v>2.2191799999999873E-3</c:v>
                </c:pt>
                <c:pt idx="172">
                  <c:v>4.5586200000000687E-3</c:v>
                </c:pt>
                <c:pt idx="173">
                  <c:v>2.5026479999996631E-3</c:v>
                </c:pt>
                <c:pt idx="174">
                  <c:v>2.8026200000002E-3</c:v>
                </c:pt>
                <c:pt idx="175">
                  <c:v>3.1523989999997504E-3</c:v>
                </c:pt>
                <c:pt idx="176">
                  <c:v>1.2059349999997693E-3</c:v>
                </c:pt>
                <c:pt idx="177">
                  <c:v>9.0926699999993588E-4</c:v>
                </c:pt>
                <c:pt idx="178">
                  <c:v>1.1003519999999156E-3</c:v>
                </c:pt>
                <c:pt idx="179">
                  <c:v>6.0507350000000848E-3</c:v>
                </c:pt>
                <c:pt idx="180">
                  <c:v>6.7629899999976928E-4</c:v>
                </c:pt>
                <c:pt idx="181">
                  <c:v>4.1980090000000025E-3</c:v>
                </c:pt>
                <c:pt idx="182">
                  <c:v>1.1943840000001593E-3</c:v>
                </c:pt>
                <c:pt idx="183">
                  <c:v>3.7474599999987035E-4</c:v>
                </c:pt>
                <c:pt idx="184">
                  <c:v>2.9679199999987915E-4</c:v>
                </c:pt>
                <c:pt idx="185">
                  <c:v>2.1276559999998668E-3</c:v>
                </c:pt>
                <c:pt idx="186">
                  <c:v>3.0835350000000261E-3</c:v>
                </c:pt>
                <c:pt idx="187">
                  <c:v>2.3377599999996335E-4</c:v>
                </c:pt>
                <c:pt idx="188">
                  <c:v>2.8628109999999651E-3</c:v>
                </c:pt>
                <c:pt idx="189">
                  <c:v>6.7453400000028196E-4</c:v>
                </c:pt>
                <c:pt idx="190">
                  <c:v>8.4487900000018712E-4</c:v>
                </c:pt>
                <c:pt idx="191">
                  <c:v>1.064176999999944E-3</c:v>
                </c:pt>
                <c:pt idx="192">
                  <c:v>4.8295099999995372E-4</c:v>
                </c:pt>
                <c:pt idx="193">
                  <c:v>5.200038000000351E-3</c:v>
                </c:pt>
                <c:pt idx="194">
                  <c:v>5.0824540000000695E-3</c:v>
                </c:pt>
                <c:pt idx="195">
                  <c:v>5.1361499999997839E-3</c:v>
                </c:pt>
                <c:pt idx="196">
                  <c:v>3.4149690000000454E-3</c:v>
                </c:pt>
                <c:pt idx="197">
                  <c:v>2.3121100000000894E-4</c:v>
                </c:pt>
                <c:pt idx="198">
                  <c:v>8.2706799999998637E-4</c:v>
                </c:pt>
                <c:pt idx="199">
                  <c:v>4.5249350000000632E-3</c:v>
                </c:pt>
                <c:pt idx="200">
                  <c:v>1.1288190000002807E-3</c:v>
                </c:pt>
                <c:pt idx="201">
                  <c:v>1.8277060000002621E-3</c:v>
                </c:pt>
                <c:pt idx="202">
                  <c:v>1.5902269999998886E-3</c:v>
                </c:pt>
                <c:pt idx="203">
                  <c:v>4.1077299999958683E-4</c:v>
                </c:pt>
                <c:pt idx="204">
                  <c:v>9.0266200000010954E-4</c:v>
                </c:pt>
                <c:pt idx="205">
                  <c:v>3.3313799999996618E-3</c:v>
                </c:pt>
                <c:pt idx="206">
                  <c:v>1.1655839999997752E-3</c:v>
                </c:pt>
                <c:pt idx="207">
                  <c:v>4.9907000000004587E-4</c:v>
                </c:pt>
                <c:pt idx="208">
                  <c:v>2.2406889999997404E-3</c:v>
                </c:pt>
                <c:pt idx="209">
                  <c:v>1.7071240000001708E-3</c:v>
                </c:pt>
                <c:pt idx="210">
                  <c:v>3.3005809999999691E-3</c:v>
                </c:pt>
                <c:pt idx="211">
                  <c:v>1.2122799999980671E-4</c:v>
                </c:pt>
                <c:pt idx="212">
                  <c:v>1.3744669999997683E-3</c:v>
                </c:pt>
                <c:pt idx="213">
                  <c:v>1.2269649999998578E-3</c:v>
                </c:pt>
                <c:pt idx="214">
                  <c:v>1.2566099999977709E-4</c:v>
                </c:pt>
                <c:pt idx="215">
                  <c:v>1.8611410000000106E-3</c:v>
                </c:pt>
                <c:pt idx="216">
                  <c:v>4.2767100000018488E-4</c:v>
                </c:pt>
                <c:pt idx="217">
                  <c:v>3.1149180000000776E-3</c:v>
                </c:pt>
                <c:pt idx="218">
                  <c:v>1.7594560000002701E-3</c:v>
                </c:pt>
                <c:pt idx="219">
                  <c:v>1.5115500000000281E-3</c:v>
                </c:pt>
                <c:pt idx="220">
                  <c:v>6.9447000000000259E-4</c:v>
                </c:pt>
                <c:pt idx="221">
                  <c:v>2.8209320000001092E-3</c:v>
                </c:pt>
                <c:pt idx="222">
                  <c:v>2.6010220000003414E-3</c:v>
                </c:pt>
                <c:pt idx="223">
                  <c:v>5.3129599999968136E-4</c:v>
                </c:pt>
                <c:pt idx="224">
                  <c:v>7.2724199999996131E-4</c:v>
                </c:pt>
                <c:pt idx="225">
                  <c:v>9.727650000002086E-4</c:v>
                </c:pt>
                <c:pt idx="226">
                  <c:v>1.7756749999997545E-3</c:v>
                </c:pt>
                <c:pt idx="227">
                  <c:v>5.594176999999867E-3</c:v>
                </c:pt>
                <c:pt idx="228">
                  <c:v>2.0817238000000238E-2</c:v>
                </c:pt>
                <c:pt idx="229">
                  <c:v>1.0962789999999778E-3</c:v>
                </c:pt>
                <c:pt idx="230">
                  <c:v>1.5605300000043343E-4</c:v>
                </c:pt>
                <c:pt idx="231">
                  <c:v>2.668186999999822E-3</c:v>
                </c:pt>
                <c:pt idx="232">
                  <c:v>1.3269419999999421E-3</c:v>
                </c:pt>
                <c:pt idx="233">
                  <c:v>6.9836700000003304E-4</c:v>
                </c:pt>
                <c:pt idx="234">
                  <c:v>7.4064899999992662E-4</c:v>
                </c:pt>
                <c:pt idx="235">
                  <c:v>1.0942800000002251E-4</c:v>
                </c:pt>
                <c:pt idx="236">
                  <c:v>4.4328019999997359E-3</c:v>
                </c:pt>
                <c:pt idx="237">
                  <c:v>1.9594460000003089E-3</c:v>
                </c:pt>
                <c:pt idx="238">
                  <c:v>1.6942599999980601E-4</c:v>
                </c:pt>
                <c:pt idx="239">
                  <c:v>2.0675489999999463E-3</c:v>
                </c:pt>
                <c:pt idx="240">
                  <c:v>2.5362199999978685E-4</c:v>
                </c:pt>
                <c:pt idx="241">
                  <c:v>2.4096999999998481E-3</c:v>
                </c:pt>
                <c:pt idx="242">
                  <c:v>9.0370000000117301E-5</c:v>
                </c:pt>
                <c:pt idx="243">
                  <c:v>2.2283450000002425E-3</c:v>
                </c:pt>
                <c:pt idx="244">
                  <c:v>3.3617230000002607E-3</c:v>
                </c:pt>
                <c:pt idx="245">
                  <c:v>2.8124699999998448E-3</c:v>
                </c:pt>
                <c:pt idx="246">
                  <c:v>9.3875999999992743E-4</c:v>
                </c:pt>
                <c:pt idx="247">
                  <c:v>2.510662999999802E-3</c:v>
                </c:pt>
                <c:pt idx="248">
                  <c:v>6.5063400000031635E-4</c:v>
                </c:pt>
                <c:pt idx="249">
                  <c:v>2.8328599999998261E-3</c:v>
                </c:pt>
                <c:pt idx="250">
                  <c:v>4.366770999999936E-3</c:v>
                </c:pt>
                <c:pt idx="251">
                  <c:v>2.9642699999987698E-4</c:v>
                </c:pt>
                <c:pt idx="252">
                  <c:v>1.8148799999995191E-4</c:v>
                </c:pt>
                <c:pt idx="253">
                  <c:v>2.1867410000000476E-3</c:v>
                </c:pt>
                <c:pt idx="254">
                  <c:v>1.1011820000002004E-3</c:v>
                </c:pt>
                <c:pt idx="255">
                  <c:v>1.2138149999998404E-3</c:v>
                </c:pt>
                <c:pt idx="256">
                  <c:v>7.2056600000003357E-4</c:v>
                </c:pt>
                <c:pt idx="257">
                  <c:v>1.4556169999999646E-3</c:v>
                </c:pt>
                <c:pt idx="258">
                  <c:v>1.1516270000000439E-3</c:v>
                </c:pt>
                <c:pt idx="259">
                  <c:v>6.7632200000034004E-4</c:v>
                </c:pt>
                <c:pt idx="260">
                  <c:v>2.6152470000000427E-3</c:v>
                </c:pt>
                <c:pt idx="261">
                  <c:v>2.3874969999999607E-3</c:v>
                </c:pt>
                <c:pt idx="262">
                  <c:v>2.3462340000000026E-3</c:v>
                </c:pt>
                <c:pt idx="263">
                  <c:v>4.4894599999967255E-4</c:v>
                </c:pt>
                <c:pt idx="264">
                  <c:v>1.953125E-3</c:v>
                </c:pt>
                <c:pt idx="265">
                  <c:v>2.7179409999997795E-3</c:v>
                </c:pt>
                <c:pt idx="266">
                  <c:v>3.1857600000018138E-4</c:v>
                </c:pt>
                <c:pt idx="267">
                  <c:v>3.6899999988904142E-7</c:v>
                </c:pt>
                <c:pt idx="268">
                  <c:v>2.7894569999999952E-3</c:v>
                </c:pt>
                <c:pt idx="269">
                  <c:v>1.798298000000198E-3</c:v>
                </c:pt>
                <c:pt idx="270">
                  <c:v>2.7296469999997797E-3</c:v>
                </c:pt>
                <c:pt idx="271">
                  <c:v>1.4090079999999894E-3</c:v>
                </c:pt>
                <c:pt idx="272">
                  <c:v>1.0616480000003037E-3</c:v>
                </c:pt>
                <c:pt idx="273">
                  <c:v>2.1007960000001269E-3</c:v>
                </c:pt>
                <c:pt idx="274">
                  <c:v>6.2247430000001991E-3</c:v>
                </c:pt>
                <c:pt idx="275">
                  <c:v>2.508700000003472E-5</c:v>
                </c:pt>
                <c:pt idx="276">
                  <c:v>1.1524910000000332E-3</c:v>
                </c:pt>
                <c:pt idx="277">
                  <c:v>2.3699129999998902E-3</c:v>
                </c:pt>
                <c:pt idx="278">
                  <c:v>4.0701800000020327E-4</c:v>
                </c:pt>
                <c:pt idx="279">
                  <c:v>2.0464999999969535E-5</c:v>
                </c:pt>
                <c:pt idx="280">
                  <c:v>4.1512200000015653E-4</c:v>
                </c:pt>
                <c:pt idx="281">
                  <c:v>7.00034099999991E-3</c:v>
                </c:pt>
                <c:pt idx="282">
                  <c:v>1.1674600000022295E-4</c:v>
                </c:pt>
                <c:pt idx="283">
                  <c:v>1.5844049999995669E-3</c:v>
                </c:pt>
                <c:pt idx="284">
                  <c:v>8.5602399999995527E-4</c:v>
                </c:pt>
                <c:pt idx="285">
                  <c:v>2.7994700000011363E-4</c:v>
                </c:pt>
                <c:pt idx="286">
                  <c:v>6.1118899999978993E-4</c:v>
                </c:pt>
                <c:pt idx="287">
                  <c:v>1.8424020000002983E-3</c:v>
                </c:pt>
                <c:pt idx="288">
                  <c:v>2.2387270000003845E-3</c:v>
                </c:pt>
                <c:pt idx="289">
                  <c:v>4.4416799999997814E-3</c:v>
                </c:pt>
                <c:pt idx="290">
                  <c:v>5.6287459999997402E-3</c:v>
                </c:pt>
                <c:pt idx="291">
                  <c:v>1.5004099999993414E-4</c:v>
                </c:pt>
                <c:pt idx="292">
                  <c:v>2.8514050000003621E-3</c:v>
                </c:pt>
                <c:pt idx="293">
                  <c:v>5.5084999999621687E-5</c:v>
                </c:pt>
                <c:pt idx="294">
                  <c:v>6.9642299999994606E-4</c:v>
                </c:pt>
                <c:pt idx="295">
                  <c:v>5.7745040000001246E-3</c:v>
                </c:pt>
                <c:pt idx="296">
                  <c:v>5.0743390000000943E-3</c:v>
                </c:pt>
                <c:pt idx="297">
                  <c:v>3.180466000000326E-3</c:v>
                </c:pt>
                <c:pt idx="298">
                  <c:v>1.8158159999996926E-3</c:v>
                </c:pt>
                <c:pt idx="299">
                  <c:v>8.3786300000010527E-4</c:v>
                </c:pt>
                <c:pt idx="300">
                  <c:v>7.4795100000013548E-4</c:v>
                </c:pt>
                <c:pt idx="301">
                  <c:v>6.5810709999998274E-3</c:v>
                </c:pt>
                <c:pt idx="302">
                  <c:v>6.5558660000002433E-3</c:v>
                </c:pt>
                <c:pt idx="303">
                  <c:v>1.2824462999999842E-2</c:v>
                </c:pt>
                <c:pt idx="304">
                  <c:v>3.7898139999996694E-3</c:v>
                </c:pt>
                <c:pt idx="305">
                  <c:v>2.0754680000001358E-3</c:v>
                </c:pt>
                <c:pt idx="306">
                  <c:v>2.9968900000021392E-4</c:v>
                </c:pt>
                <c:pt idx="307">
                  <c:v>1.5467899999999091E-4</c:v>
                </c:pt>
                <c:pt idx="308">
                  <c:v>1.3126780000001226E-3</c:v>
                </c:pt>
                <c:pt idx="309">
                  <c:v>3.3672200000012253E-4</c:v>
                </c:pt>
                <c:pt idx="310">
                  <c:v>3.0111049999996808E-3</c:v>
                </c:pt>
                <c:pt idx="311">
                  <c:v>3.6278290000000268E-3</c:v>
                </c:pt>
                <c:pt idx="312">
                  <c:v>1.1706390000001399E-3</c:v>
                </c:pt>
                <c:pt idx="313">
                  <c:v>1.4388020000000168E-3</c:v>
                </c:pt>
                <c:pt idx="314">
                  <c:v>1.3445999999639469E-5</c:v>
                </c:pt>
                <c:pt idx="315">
                  <c:v>1.5064999999925277E-5</c:v>
                </c:pt>
                <c:pt idx="316">
                  <c:v>4.9065150000000557E-3</c:v>
                </c:pt>
                <c:pt idx="317">
                  <c:v>4.3497100000022826E-4</c:v>
                </c:pt>
                <c:pt idx="318">
                  <c:v>1.8755970000001732E-3</c:v>
                </c:pt>
                <c:pt idx="319">
                  <c:v>3.2975330000000191E-3</c:v>
                </c:pt>
                <c:pt idx="320">
                  <c:v>3.7174800000006059E-4</c:v>
                </c:pt>
                <c:pt idx="321">
                  <c:v>4.2415699999986956E-4</c:v>
                </c:pt>
                <c:pt idx="322">
                  <c:v>6.7888640000002276E-3</c:v>
                </c:pt>
                <c:pt idx="323">
                  <c:v>2.8372000000009834E-4</c:v>
                </c:pt>
                <c:pt idx="324">
                  <c:v>8.8290499999965633E-4</c:v>
                </c:pt>
                <c:pt idx="325">
                  <c:v>4.024739999999305E-4</c:v>
                </c:pt>
                <c:pt idx="326">
                  <c:v>2.9767700000027375E-4</c:v>
                </c:pt>
                <c:pt idx="327">
                  <c:v>2.2287909999998412E-3</c:v>
                </c:pt>
                <c:pt idx="328">
                  <c:v>2.0423640000002408E-3</c:v>
                </c:pt>
                <c:pt idx="329">
                  <c:v>6.3294800000024409E-4</c:v>
                </c:pt>
                <c:pt idx="330">
                  <c:v>8.3057300000000112E-4</c:v>
                </c:pt>
                <c:pt idx="331">
                  <c:v>1.0652090000000669E-3</c:v>
                </c:pt>
                <c:pt idx="332">
                  <c:v>1.0880799999979374E-4</c:v>
                </c:pt>
                <c:pt idx="333">
                  <c:v>3.241548000000094E-3</c:v>
                </c:pt>
                <c:pt idx="334">
                  <c:v>1.1690799999986012E-4</c:v>
                </c:pt>
                <c:pt idx="335">
                  <c:v>2.5565880000000263E-3</c:v>
                </c:pt>
                <c:pt idx="336">
                  <c:v>2.1386440000004114E-3</c:v>
                </c:pt>
                <c:pt idx="337">
                  <c:v>2.7625599999980821E-4</c:v>
                </c:pt>
                <c:pt idx="338">
                  <c:v>7.6338000000397699E-5</c:v>
                </c:pt>
                <c:pt idx="339">
                  <c:v>4.4787140000002168E-3</c:v>
                </c:pt>
                <c:pt idx="340">
                  <c:v>5.0712790000000396E-3</c:v>
                </c:pt>
                <c:pt idx="341">
                  <c:v>4.2714939999997092E-3</c:v>
                </c:pt>
                <c:pt idx="342">
                  <c:v>2.3403539999997669E-3</c:v>
                </c:pt>
                <c:pt idx="343">
                  <c:v>2.6466489999998899E-3</c:v>
                </c:pt>
                <c:pt idx="344">
                  <c:v>2.4324280000000975E-3</c:v>
                </c:pt>
                <c:pt idx="345">
                  <c:v>1.685088999999973E-3</c:v>
                </c:pt>
                <c:pt idx="346">
                  <c:v>5.9303630000000496E-3</c:v>
                </c:pt>
                <c:pt idx="347">
                  <c:v>3.2996000000284909E-5</c:v>
                </c:pt>
                <c:pt idx="348">
                  <c:v>1.9826949999997012E-3</c:v>
                </c:pt>
                <c:pt idx="349">
                  <c:v>1.6729280000000735E-3</c:v>
                </c:pt>
                <c:pt idx="350">
                  <c:v>2.9145700000001717E-3</c:v>
                </c:pt>
                <c:pt idx="351">
                  <c:v>1.1945890000002457E-3</c:v>
                </c:pt>
                <c:pt idx="352">
                  <c:v>1.8365700000000373E-4</c:v>
                </c:pt>
                <c:pt idx="353">
                  <c:v>1.8095379999998329E-3</c:v>
                </c:pt>
                <c:pt idx="354">
                  <c:v>1.3779330000001089E-3</c:v>
                </c:pt>
                <c:pt idx="355">
                  <c:v>2.1730300000002423E-3</c:v>
                </c:pt>
                <c:pt idx="356">
                  <c:v>7.4213299999970062E-4</c:v>
                </c:pt>
                <c:pt idx="357">
                  <c:v>4.3489839999999447E-3</c:v>
                </c:pt>
                <c:pt idx="358">
                  <c:v>1.1812878000000193E-2</c:v>
                </c:pt>
                <c:pt idx="359">
                  <c:v>2.5122799999977019E-4</c:v>
                </c:pt>
                <c:pt idx="360">
                  <c:v>4.5620200000007216E-4</c:v>
                </c:pt>
                <c:pt idx="361">
                  <c:v>4.0804599999999525E-4</c:v>
                </c:pt>
                <c:pt idx="362">
                  <c:v>3.2965400000000145E-3</c:v>
                </c:pt>
                <c:pt idx="363">
                  <c:v>2.2922610000000176E-3</c:v>
                </c:pt>
                <c:pt idx="364">
                  <c:v>5.2814699999998993E-3</c:v>
                </c:pt>
                <c:pt idx="365">
                  <c:v>1.7692482000000176E-2</c:v>
                </c:pt>
                <c:pt idx="366">
                  <c:v>1.9600999999980218E-4</c:v>
                </c:pt>
                <c:pt idx="367">
                  <c:v>2.2910400000020203E-4</c:v>
                </c:pt>
                <c:pt idx="368">
                  <c:v>4.8335939999999411E-3</c:v>
                </c:pt>
                <c:pt idx="369">
                  <c:v>3.5950350000000242E-3</c:v>
                </c:pt>
                <c:pt idx="370">
                  <c:v>2.7920600000008733E-4</c:v>
                </c:pt>
                <c:pt idx="371">
                  <c:v>6.3570649999999951E-3</c:v>
                </c:pt>
                <c:pt idx="372">
                  <c:v>6.4917320000001943E-3</c:v>
                </c:pt>
                <c:pt idx="373">
                  <c:v>3.1376859999996398E-3</c:v>
                </c:pt>
                <c:pt idx="374">
                  <c:v>4.4951059999998044E-3</c:v>
                </c:pt>
                <c:pt idx="375">
                  <c:v>8.2583799999991214E-4</c:v>
                </c:pt>
                <c:pt idx="376">
                  <c:v>3.0343629999998178E-3</c:v>
                </c:pt>
                <c:pt idx="377">
                  <c:v>1.4082869999998415E-3</c:v>
                </c:pt>
                <c:pt idx="378">
                  <c:v>1.2001790000000234E-3</c:v>
                </c:pt>
                <c:pt idx="379">
                  <c:v>1.621563000000048E-3</c:v>
                </c:pt>
                <c:pt idx="380">
                  <c:v>2.212067999999956E-3</c:v>
                </c:pt>
                <c:pt idx="381">
                  <c:v>2.1427409999996705E-3</c:v>
                </c:pt>
                <c:pt idx="382">
                  <c:v>2.4082500000011109E-4</c:v>
                </c:pt>
                <c:pt idx="383">
                  <c:v>2.4937920000001057E-3</c:v>
                </c:pt>
                <c:pt idx="384">
                  <c:v>8.644297000000023E-3</c:v>
                </c:pt>
                <c:pt idx="385">
                  <c:v>2.9830340000001065E-3</c:v>
                </c:pt>
                <c:pt idx="386">
                  <c:v>5.0478410000001084E-3</c:v>
                </c:pt>
                <c:pt idx="387">
                  <c:v>3.9714719999999204E-3</c:v>
                </c:pt>
                <c:pt idx="388">
                  <c:v>6.7603240000000397E-3</c:v>
                </c:pt>
                <c:pt idx="389">
                  <c:v>3.4884879999999008E-3</c:v>
                </c:pt>
                <c:pt idx="390">
                  <c:v>3.7976989999997102E-3</c:v>
                </c:pt>
                <c:pt idx="391">
                  <c:v>2.8839000000000503E-3</c:v>
                </c:pt>
                <c:pt idx="392">
                  <c:v>3.6509129999999779E-3</c:v>
                </c:pt>
                <c:pt idx="393">
                  <c:v>1.51209699999999E-3</c:v>
                </c:pt>
                <c:pt idx="394">
                  <c:v>1.2293469999997697E-3</c:v>
                </c:pt>
                <c:pt idx="395">
                  <c:v>2.4130630000001041E-3</c:v>
                </c:pt>
                <c:pt idx="396">
                  <c:v>2.4117989999998812E-3</c:v>
                </c:pt>
                <c:pt idx="397">
                  <c:v>1.4870755000000013E-2</c:v>
                </c:pt>
                <c:pt idx="398">
                  <c:v>2.0392659999997065E-3</c:v>
                </c:pt>
                <c:pt idx="399">
                  <c:v>1.1967570000002148E-3</c:v>
                </c:pt>
                <c:pt idx="400">
                  <c:v>3.0464310000000161E-3</c:v>
                </c:pt>
                <c:pt idx="401">
                  <c:v>3.4206079999998806E-3</c:v>
                </c:pt>
                <c:pt idx="402">
                  <c:v>6.0863920000002736E-3</c:v>
                </c:pt>
                <c:pt idx="403">
                  <c:v>6.0755949999999892E-3</c:v>
                </c:pt>
                <c:pt idx="404">
                  <c:v>4.9050539999999643E-3</c:v>
                </c:pt>
                <c:pt idx="405">
                  <c:v>2.4828710000002197E-3</c:v>
                </c:pt>
                <c:pt idx="406">
                  <c:v>1.5912760000000858E-3</c:v>
                </c:pt>
                <c:pt idx="407">
                  <c:v>4.0475580000003397E-3</c:v>
                </c:pt>
                <c:pt idx="408">
                  <c:v>8.2658360000000819E-3</c:v>
                </c:pt>
                <c:pt idx="409">
                  <c:v>4.6708519999998366E-3</c:v>
                </c:pt>
                <c:pt idx="410">
                  <c:v>3.5671409999999959E-3</c:v>
                </c:pt>
                <c:pt idx="411">
                  <c:v>6.2173660000000019E-3</c:v>
                </c:pt>
                <c:pt idx="412">
                  <c:v>2.2725509999999005E-3</c:v>
                </c:pt>
                <c:pt idx="413">
                  <c:v>2.3279419999999718E-3</c:v>
                </c:pt>
                <c:pt idx="414">
                  <c:v>9.8400200000003935E-4</c:v>
                </c:pt>
                <c:pt idx="415">
                  <c:v>3.6391610000001684E-3</c:v>
                </c:pt>
                <c:pt idx="416">
                  <c:v>7.9513530000001609E-3</c:v>
                </c:pt>
                <c:pt idx="417">
                  <c:v>3.8245040000002284E-3</c:v>
                </c:pt>
                <c:pt idx="418">
                  <c:v>3.818250000000134E-3</c:v>
                </c:pt>
                <c:pt idx="419">
                  <c:v>1.4617699999996958E-4</c:v>
                </c:pt>
                <c:pt idx="420">
                  <c:v>2.3496739999999683E-3</c:v>
                </c:pt>
                <c:pt idx="421">
                  <c:v>3.5418689999997532E-3</c:v>
                </c:pt>
                <c:pt idx="422">
                  <c:v>2.7516049999998238E-3</c:v>
                </c:pt>
                <c:pt idx="423">
                  <c:v>2.1073590000000308E-3</c:v>
                </c:pt>
                <c:pt idx="424">
                  <c:v>2.1821250000000347E-3</c:v>
                </c:pt>
                <c:pt idx="425">
                  <c:v>7.4396700000001204E-4</c:v>
                </c:pt>
                <c:pt idx="426">
                  <c:v>3.212676000000414E-3</c:v>
                </c:pt>
                <c:pt idx="427">
                  <c:v>1.5804100000003096E-3</c:v>
                </c:pt>
                <c:pt idx="428">
                  <c:v>4.0306490000001638E-3</c:v>
                </c:pt>
                <c:pt idx="429">
                  <c:v>1.481690000000313E-4</c:v>
                </c:pt>
                <c:pt idx="430">
                  <c:v>1.4240739999999974E-3</c:v>
                </c:pt>
                <c:pt idx="431">
                  <c:v>3.1771599999963485E-4</c:v>
                </c:pt>
                <c:pt idx="432">
                  <c:v>1.5013999999999861E-3</c:v>
                </c:pt>
                <c:pt idx="433">
                  <c:v>1.7620599999990105E-4</c:v>
                </c:pt>
                <c:pt idx="434">
                  <c:v>5.4967099999991831E-4</c:v>
                </c:pt>
                <c:pt idx="435">
                  <c:v>3.1599900000012227E-4</c:v>
                </c:pt>
                <c:pt idx="436">
                  <c:v>6.8249999998215571E-6</c:v>
                </c:pt>
                <c:pt idx="437">
                  <c:v>7.219850000002026E-4</c:v>
                </c:pt>
                <c:pt idx="438">
                  <c:v>2.4357670000001441E-3</c:v>
                </c:pt>
                <c:pt idx="439">
                  <c:v>1.5754690000000515E-3</c:v>
                </c:pt>
                <c:pt idx="440">
                  <c:v>3.8134959999998053E-3</c:v>
                </c:pt>
                <c:pt idx="441">
                  <c:v>5.4544099999986884E-4</c:v>
                </c:pt>
                <c:pt idx="442">
                  <c:v>9.0719499999991626E-4</c:v>
                </c:pt>
                <c:pt idx="443">
                  <c:v>3.5937800000018782E-4</c:v>
                </c:pt>
                <c:pt idx="444">
                  <c:v>5.2682400000003682E-4</c:v>
                </c:pt>
                <c:pt idx="445">
                  <c:v>1.925539999998449E-4</c:v>
                </c:pt>
                <c:pt idx="446">
                  <c:v>1.9399819999996737E-3</c:v>
                </c:pt>
                <c:pt idx="447">
                  <c:v>1.3739360000002421E-3</c:v>
                </c:pt>
                <c:pt idx="448">
                  <c:v>1.4835420000003374E-3</c:v>
                </c:pt>
                <c:pt idx="449">
                  <c:v>3.6134279999999741E-3</c:v>
                </c:pt>
                <c:pt idx="450">
                  <c:v>4.0774739999998033E-3</c:v>
                </c:pt>
                <c:pt idx="451">
                  <c:v>1.2335870000002025E-3</c:v>
                </c:pt>
                <c:pt idx="452">
                  <c:v>1.1244929999998377E-3</c:v>
                </c:pt>
                <c:pt idx="453">
                  <c:v>4.9956799999995027E-4</c:v>
                </c:pt>
                <c:pt idx="454">
                  <c:v>2.7571180000003359E-3</c:v>
                </c:pt>
                <c:pt idx="455">
                  <c:v>3.9549029999998986E-3</c:v>
                </c:pt>
                <c:pt idx="456">
                  <c:v>5.4656000000097293E-5</c:v>
                </c:pt>
                <c:pt idx="457">
                  <c:v>4.5701299999967304E-4</c:v>
                </c:pt>
                <c:pt idx="458">
                  <c:v>5.9682699999985545E-4</c:v>
                </c:pt>
                <c:pt idx="459">
                  <c:v>1.4987900000029697E-4</c:v>
                </c:pt>
                <c:pt idx="460">
                  <c:v>2.9632099999998829E-4</c:v>
                </c:pt>
                <c:pt idx="461">
                  <c:v>7.544032999999839E-3</c:v>
                </c:pt>
                <c:pt idx="462">
                  <c:v>5.6626089999998186E-3</c:v>
                </c:pt>
                <c:pt idx="463">
                  <c:v>5.7207919999999746E-3</c:v>
                </c:pt>
                <c:pt idx="464">
                  <c:v>5.3919320000002102E-3</c:v>
                </c:pt>
                <c:pt idx="465">
                  <c:v>3.9546720000003255E-3</c:v>
                </c:pt>
                <c:pt idx="466">
                  <c:v>2.2116350000001006E-3</c:v>
                </c:pt>
                <c:pt idx="467">
                  <c:v>4.5676569999999472E-3</c:v>
                </c:pt>
                <c:pt idx="468">
                  <c:v>6.0122199999979031E-4</c:v>
                </c:pt>
                <c:pt idx="469">
                  <c:v>1.4707369999999997E-3</c:v>
                </c:pt>
                <c:pt idx="470">
                  <c:v>4.078897999999942E-3</c:v>
                </c:pt>
                <c:pt idx="471">
                  <c:v>1.9481230000000238E-3</c:v>
                </c:pt>
                <c:pt idx="472">
                  <c:v>1.1497089999998877E-3</c:v>
                </c:pt>
                <c:pt idx="473">
                  <c:v>3.3402110000002594E-3</c:v>
                </c:pt>
                <c:pt idx="474">
                  <c:v>3.3620519999999487E-3</c:v>
                </c:pt>
                <c:pt idx="475">
                  <c:v>1.5760619999998227E-3</c:v>
                </c:pt>
                <c:pt idx="476">
                  <c:v>1.8081640000002785E-3</c:v>
                </c:pt>
                <c:pt idx="477">
                  <c:v>1.1221820000000271E-3</c:v>
                </c:pt>
                <c:pt idx="478">
                  <c:v>3.5021799999990222E-4</c:v>
                </c:pt>
                <c:pt idx="479">
                  <c:v>1.1167229999999861E-3</c:v>
                </c:pt>
                <c:pt idx="480">
                  <c:v>4.0268999999999444E-3</c:v>
                </c:pt>
                <c:pt idx="481">
                  <c:v>2.4813260000002835E-3</c:v>
                </c:pt>
                <c:pt idx="482">
                  <c:v>3.9912200000014053E-4</c:v>
                </c:pt>
                <c:pt idx="483">
                  <c:v>3.2955599999962004E-4</c:v>
                </c:pt>
                <c:pt idx="484">
                  <c:v>1.6664220000000007E-3</c:v>
                </c:pt>
                <c:pt idx="485">
                  <c:v>6.3146899999999562E-4</c:v>
                </c:pt>
                <c:pt idx="486">
                  <c:v>5.4164900000008842E-4</c:v>
                </c:pt>
                <c:pt idx="487">
                  <c:v>1.0240679999999891E-3</c:v>
                </c:pt>
                <c:pt idx="488">
                  <c:v>2.5155410000001766E-3</c:v>
                </c:pt>
                <c:pt idx="489">
                  <c:v>1.4749110000003007E-3</c:v>
                </c:pt>
                <c:pt idx="490">
                  <c:v>1.117298999999683E-3</c:v>
                </c:pt>
                <c:pt idx="491">
                  <c:v>6.3669800000010213E-4</c:v>
                </c:pt>
                <c:pt idx="492">
                  <c:v>2.4731860000000161E-3</c:v>
                </c:pt>
                <c:pt idx="493">
                  <c:v>1.8636729999998991E-3</c:v>
                </c:pt>
                <c:pt idx="494">
                  <c:v>1.2414210000000203E-3</c:v>
                </c:pt>
                <c:pt idx="495">
                  <c:v>7.6132500000003489E-4</c:v>
                </c:pt>
                <c:pt idx="496">
                  <c:v>1.2447120000000922E-3</c:v>
                </c:pt>
                <c:pt idx="497">
                  <c:v>1.5845790000001969E-3</c:v>
                </c:pt>
                <c:pt idx="498">
                  <c:v>1.7155240000001903E-3</c:v>
                </c:pt>
                <c:pt idx="499">
                  <c:v>8.9250899999981925E-4</c:v>
                </c:pt>
                <c:pt idx="500">
                  <c:v>8.5242299999999105E-4</c:v>
                </c:pt>
                <c:pt idx="501">
                  <c:v>8.4354199999969737E-4</c:v>
                </c:pt>
                <c:pt idx="502">
                  <c:v>1.9239949999998451E-3</c:v>
                </c:pt>
                <c:pt idx="503">
                  <c:v>2.2300400000001552E-3</c:v>
                </c:pt>
                <c:pt idx="504">
                  <c:v>1.5374320000001163E-3</c:v>
                </c:pt>
                <c:pt idx="505">
                  <c:v>4.1198819999999081E-3</c:v>
                </c:pt>
                <c:pt idx="506">
                  <c:v>1.4430550000001929E-3</c:v>
                </c:pt>
                <c:pt idx="507">
                  <c:v>5.8843000000141643E-5</c:v>
                </c:pt>
                <c:pt idx="508">
                  <c:v>4.3990300000018578E-4</c:v>
                </c:pt>
                <c:pt idx="509">
                  <c:v>4.4405349999996346E-3</c:v>
                </c:pt>
                <c:pt idx="510">
                  <c:v>1.430501000000195E-3</c:v>
                </c:pt>
                <c:pt idx="511">
                  <c:v>5.7880499999996005E-4</c:v>
                </c:pt>
                <c:pt idx="512">
                  <c:v>2.114327000000138E-3</c:v>
                </c:pt>
                <c:pt idx="513">
                  <c:v>3.4917900000008828E-4</c:v>
                </c:pt>
                <c:pt idx="514">
                  <c:v>2.1973699999966456E-4</c:v>
                </c:pt>
                <c:pt idx="515">
                  <c:v>1.2881590000000109E-3</c:v>
                </c:pt>
                <c:pt idx="516">
                  <c:v>5.0846500000023553E-4</c:v>
                </c:pt>
                <c:pt idx="517">
                  <c:v>5.1244509999999188E-3</c:v>
                </c:pt>
                <c:pt idx="518">
                  <c:v>1.9375100000003087E-3</c:v>
                </c:pt>
                <c:pt idx="519">
                  <c:v>1.0679250000000806E-3</c:v>
                </c:pt>
                <c:pt idx="520">
                  <c:v>2.280349999999931E-3</c:v>
                </c:pt>
                <c:pt idx="521">
                  <c:v>6.2701299999989857E-4</c:v>
                </c:pt>
                <c:pt idx="522">
                  <c:v>6.005535999999978E-3</c:v>
                </c:pt>
                <c:pt idx="523">
                  <c:v>5.6675910000003604E-3</c:v>
                </c:pt>
                <c:pt idx="524">
                  <c:v>1.4925230000000234E-3</c:v>
                </c:pt>
                <c:pt idx="525">
                  <c:v>5.209253999999941E-3</c:v>
                </c:pt>
                <c:pt idx="526">
                  <c:v>1.1282300000003964E-3</c:v>
                </c:pt>
                <c:pt idx="527">
                  <c:v>8.1849499999986364E-4</c:v>
                </c:pt>
                <c:pt idx="528">
                  <c:v>1.4188939999999484E-3</c:v>
                </c:pt>
                <c:pt idx="529">
                  <c:v>1.887466999999976E-3</c:v>
                </c:pt>
                <c:pt idx="530">
                  <c:v>2.6922580000001695E-3</c:v>
                </c:pt>
                <c:pt idx="531">
                  <c:v>1.0208330000001098E-3</c:v>
                </c:pt>
                <c:pt idx="532">
                  <c:v>9.888380000000474E-4</c:v>
                </c:pt>
                <c:pt idx="533">
                  <c:v>2.59017100000003E-3</c:v>
                </c:pt>
                <c:pt idx="534">
                  <c:v>7.5747300000017503E-4</c:v>
                </c:pt>
                <c:pt idx="535">
                  <c:v>6.2990090000001331E-3</c:v>
                </c:pt>
                <c:pt idx="536">
                  <c:v>3.3414603000000209E-2</c:v>
                </c:pt>
                <c:pt idx="537">
                  <c:v>2.579377599999999E-2</c:v>
                </c:pt>
                <c:pt idx="538">
                  <c:v>4.1362261999999816E-2</c:v>
                </c:pt>
                <c:pt idx="539">
                  <c:v>3.1479779000000097E-2</c:v>
                </c:pt>
                <c:pt idx="540">
                  <c:v>2.935784599999991E-2</c:v>
                </c:pt>
                <c:pt idx="541">
                  <c:v>1.9409690000000257E-2</c:v>
                </c:pt>
                <c:pt idx="542">
                  <c:v>1.8764726999999759E-2</c:v>
                </c:pt>
                <c:pt idx="543">
                  <c:v>4.0222770000000185E-2</c:v>
                </c:pt>
                <c:pt idx="544">
                  <c:v>5.9669288999999903E-2</c:v>
                </c:pt>
                <c:pt idx="545">
                  <c:v>5.0023678000000071E-2</c:v>
                </c:pt>
                <c:pt idx="546">
                  <c:v>5.6222330000000209E-2</c:v>
                </c:pt>
                <c:pt idx="547">
                  <c:v>4.7691449000000219E-2</c:v>
                </c:pt>
                <c:pt idx="548">
                  <c:v>4.2233981999999948E-2</c:v>
                </c:pt>
                <c:pt idx="549">
                  <c:v>4.6725920999999726E-2</c:v>
                </c:pt>
                <c:pt idx="550">
                  <c:v>4.7620724999999808E-2</c:v>
                </c:pt>
                <c:pt idx="551">
                  <c:v>4.7642038999999858E-2</c:v>
                </c:pt>
                <c:pt idx="552">
                  <c:v>3.5736788000000352E-2</c:v>
                </c:pt>
                <c:pt idx="553">
                  <c:v>4.4813057000000267E-2</c:v>
                </c:pt>
                <c:pt idx="554">
                  <c:v>1.4694191999999884E-2</c:v>
                </c:pt>
                <c:pt idx="555">
                  <c:v>3.0556704000000323E-2</c:v>
                </c:pt>
                <c:pt idx="556">
                  <c:v>1.6154755000000076E-2</c:v>
                </c:pt>
                <c:pt idx="557">
                  <c:v>1.5795293000000044E-2</c:v>
                </c:pt>
                <c:pt idx="558">
                  <c:v>1.6780042000000162E-2</c:v>
                </c:pt>
                <c:pt idx="559">
                  <c:v>2.0967251000000076E-2</c:v>
                </c:pt>
                <c:pt idx="560">
                  <c:v>2.1326371999999871E-2</c:v>
                </c:pt>
                <c:pt idx="561">
                  <c:v>1.6758507999999672E-2</c:v>
                </c:pt>
                <c:pt idx="562">
                  <c:v>2.5169763000000067E-2</c:v>
                </c:pt>
                <c:pt idx="563">
                  <c:v>2.3877429000000117E-2</c:v>
                </c:pt>
                <c:pt idx="564">
                  <c:v>2.3566450999999766E-2</c:v>
                </c:pt>
                <c:pt idx="565">
                  <c:v>2.7056138999999924E-2</c:v>
                </c:pt>
                <c:pt idx="566">
                  <c:v>2.7525741999999909E-2</c:v>
                </c:pt>
                <c:pt idx="567">
                  <c:v>3.385104700000019E-2</c:v>
                </c:pt>
                <c:pt idx="568">
                  <c:v>1.6401127000000404E-2</c:v>
                </c:pt>
                <c:pt idx="569">
                  <c:v>9.735680999999996E-3</c:v>
                </c:pt>
                <c:pt idx="570">
                  <c:v>4.9574669999996601E-3</c:v>
                </c:pt>
                <c:pt idx="571">
                  <c:v>1.1058819999999692E-2</c:v>
                </c:pt>
                <c:pt idx="572">
                  <c:v>3.4632306000000224E-2</c:v>
                </c:pt>
                <c:pt idx="573">
                  <c:v>1.3192871000000217E-2</c:v>
                </c:pt>
                <c:pt idx="574">
                  <c:v>1.0261356999999638E-2</c:v>
                </c:pt>
                <c:pt idx="575">
                  <c:v>1.0345919999999786E-2</c:v>
                </c:pt>
                <c:pt idx="576">
                  <c:v>8.7789899999979326E-4</c:v>
                </c:pt>
                <c:pt idx="577">
                  <c:v>2.9956649999998142E-3</c:v>
                </c:pt>
                <c:pt idx="578">
                  <c:v>3.2643199999999872E-3</c:v>
                </c:pt>
                <c:pt idx="579">
                  <c:v>5.0724579999998909E-3</c:v>
                </c:pt>
                <c:pt idx="580">
                  <c:v>4.0887300000003179E-4</c:v>
                </c:pt>
                <c:pt idx="581">
                  <c:v>1.2578479999998393E-3</c:v>
                </c:pt>
                <c:pt idx="582">
                  <c:v>3.9689370000002278E-3</c:v>
                </c:pt>
                <c:pt idx="583">
                  <c:v>1.7289689999997471E-3</c:v>
                </c:pt>
                <c:pt idx="584">
                  <c:v>1.1850254999999699E-2</c:v>
                </c:pt>
                <c:pt idx="585">
                  <c:v>1.1336799999999592E-2</c:v>
                </c:pt>
                <c:pt idx="586">
                  <c:v>1.141281000000216E-3</c:v>
                </c:pt>
                <c:pt idx="587">
                  <c:v>2.7656739999999402E-3</c:v>
                </c:pt>
                <c:pt idx="588">
                  <c:v>4.4151289999998511E-3</c:v>
                </c:pt>
                <c:pt idx="589">
                  <c:v>1.1122199999999971E-3</c:v>
                </c:pt>
                <c:pt idx="590">
                  <c:v>1.1003729999998768E-3</c:v>
                </c:pt>
                <c:pt idx="591">
                  <c:v>2.7093589999998002E-3</c:v>
                </c:pt>
                <c:pt idx="592">
                  <c:v>4.1593990000001746E-3</c:v>
                </c:pt>
                <c:pt idx="593">
                  <c:v>4.4397260000001992E-3</c:v>
                </c:pt>
                <c:pt idx="594">
                  <c:v>5.8688500000014798E-4</c:v>
                </c:pt>
                <c:pt idx="595">
                  <c:v>8.0165000000009812E-4</c:v>
                </c:pt>
                <c:pt idx="596">
                  <c:v>2.2942199999986812E-4</c:v>
                </c:pt>
                <c:pt idx="597">
                  <c:v>2.1506399999982051E-4</c:v>
                </c:pt>
                <c:pt idx="598">
                  <c:v>2.9840299999994713E-4</c:v>
                </c:pt>
                <c:pt idx="599">
                  <c:v>3.3992039999999335E-3</c:v>
                </c:pt>
                <c:pt idx="600">
                  <c:v>4.3834860000000475E-3</c:v>
                </c:pt>
                <c:pt idx="601">
                  <c:v>3.2821659999999753E-3</c:v>
                </c:pt>
                <c:pt idx="602">
                  <c:v>6.2553759999999237E-3</c:v>
                </c:pt>
                <c:pt idx="603">
                  <c:v>5.5031300000000005E-2</c:v>
                </c:pt>
                <c:pt idx="604">
                  <c:v>1.2193829999999961E-2</c:v>
                </c:pt>
                <c:pt idx="605">
                  <c:v>4.514040000000108E-3</c:v>
                </c:pt>
                <c:pt idx="606">
                  <c:v>2.8974933000000203E-2</c:v>
                </c:pt>
                <c:pt idx="607">
                  <c:v>6.8635579999998253E-3</c:v>
                </c:pt>
                <c:pt idx="608">
                  <c:v>2.6343768000000045E-2</c:v>
                </c:pt>
                <c:pt idx="609">
                  <c:v>3.6552922999999904E-2</c:v>
                </c:pt>
                <c:pt idx="610">
                  <c:v>1.9099517000000343E-2</c:v>
                </c:pt>
                <c:pt idx="611">
                  <c:v>5.7658049999997907E-3</c:v>
                </c:pt>
                <c:pt idx="612">
                  <c:v>4.6434140000002344E-3</c:v>
                </c:pt>
                <c:pt idx="613">
                  <c:v>2.3013810000001023E-3</c:v>
                </c:pt>
                <c:pt idx="614">
                  <c:v>8.4349270000001475E-3</c:v>
                </c:pt>
                <c:pt idx="615">
                  <c:v>1.4250834000000268E-2</c:v>
                </c:pt>
                <c:pt idx="616">
                  <c:v>2.5786529999999974E-2</c:v>
                </c:pt>
                <c:pt idx="617">
                  <c:v>6.8337499999993057E-4</c:v>
                </c:pt>
                <c:pt idx="618">
                  <c:v>4.885050000003055E-4</c:v>
                </c:pt>
                <c:pt idx="619">
                  <c:v>1.7253442999999979E-2</c:v>
                </c:pt>
                <c:pt idx="620">
                  <c:v>1.0762811999999844E-2</c:v>
                </c:pt>
                <c:pt idx="621">
                  <c:v>2.7721349999998424E-3</c:v>
                </c:pt>
                <c:pt idx="622">
                  <c:v>6.4760710000002497E-3</c:v>
                </c:pt>
                <c:pt idx="623">
                  <c:v>7.0669340000000247E-3</c:v>
                </c:pt>
                <c:pt idx="624">
                  <c:v>1.2513260000002191E-3</c:v>
                </c:pt>
                <c:pt idx="625">
                  <c:v>4.1917269999998119E-3</c:v>
                </c:pt>
                <c:pt idx="626">
                  <c:v>9.6159550000001204E-3</c:v>
                </c:pt>
                <c:pt idx="627">
                  <c:v>2.7261579999999785E-2</c:v>
                </c:pt>
                <c:pt idx="628">
                  <c:v>5.7473699999999184E-3</c:v>
                </c:pt>
                <c:pt idx="629">
                  <c:v>8.8065360000002535E-3</c:v>
                </c:pt>
                <c:pt idx="630">
                  <c:v>3.4948390000000273E-3</c:v>
                </c:pt>
                <c:pt idx="631">
                  <c:v>1.0707640000000573E-3</c:v>
                </c:pt>
                <c:pt idx="632">
                  <c:v>2.0085839999999244E-3</c:v>
                </c:pt>
                <c:pt idx="633">
                  <c:v>7.5230139999997725E-3</c:v>
                </c:pt>
                <c:pt idx="634">
                  <c:v>5.0628960000000944E-3</c:v>
                </c:pt>
                <c:pt idx="635">
                  <c:v>3.0567499999989423E-4</c:v>
                </c:pt>
                <c:pt idx="636">
                  <c:v>6.5335659999998796E-3</c:v>
                </c:pt>
                <c:pt idx="637">
                  <c:v>3.0895360000000593E-3</c:v>
                </c:pt>
                <c:pt idx="638">
                  <c:v>5.3802120000003839E-3</c:v>
                </c:pt>
                <c:pt idx="639">
                  <c:v>5.0468809999997255E-3</c:v>
                </c:pt>
                <c:pt idx="640">
                  <c:v>1.629258999999994E-3</c:v>
                </c:pt>
                <c:pt idx="641">
                  <c:v>5.2221600000024182E-4</c:v>
                </c:pt>
                <c:pt idx="642">
                  <c:v>1.0720189999999796E-3</c:v>
                </c:pt>
                <c:pt idx="643">
                  <c:v>3.2554459999998286E-3</c:v>
                </c:pt>
                <c:pt idx="644">
                  <c:v>2.7540940000001513E-3</c:v>
                </c:pt>
                <c:pt idx="645">
                  <c:v>1.387189099999997E-2</c:v>
                </c:pt>
                <c:pt idx="646">
                  <c:v>8.1409999999948468E-5</c:v>
                </c:pt>
                <c:pt idx="647">
                  <c:v>1.0960730000002528E-3</c:v>
                </c:pt>
                <c:pt idx="648">
                  <c:v>2.5892469999999612E-3</c:v>
                </c:pt>
                <c:pt idx="649">
                  <c:v>5.3536826999999843E-2</c:v>
                </c:pt>
                <c:pt idx="650">
                  <c:v>2.9898550000000412E-3</c:v>
                </c:pt>
                <c:pt idx="651">
                  <c:v>3.068024000000058E-3</c:v>
                </c:pt>
                <c:pt idx="652">
                  <c:v>2.3220099999998745E-3</c:v>
                </c:pt>
                <c:pt idx="653">
                  <c:v>6.3185699999968037E-4</c:v>
                </c:pt>
                <c:pt idx="654">
                  <c:v>1.7396210000000245E-3</c:v>
                </c:pt>
                <c:pt idx="655">
                  <c:v>1.2521744000000279E-2</c:v>
                </c:pt>
                <c:pt idx="656">
                  <c:v>5.5504230000003041E-3</c:v>
                </c:pt>
                <c:pt idx="657">
                  <c:v>1.9695918000000034E-2</c:v>
                </c:pt>
                <c:pt idx="658">
                  <c:v>1.3542371999999858E-2</c:v>
                </c:pt>
                <c:pt idx="659">
                  <c:v>1.830253000000015E-2</c:v>
                </c:pt>
                <c:pt idx="660">
                  <c:v>8.4266469999998428E-3</c:v>
                </c:pt>
                <c:pt idx="661">
                  <c:v>1.301727099999983E-2</c:v>
                </c:pt>
                <c:pt idx="662">
                  <c:v>1.8229819000000091E-2</c:v>
                </c:pt>
                <c:pt idx="663">
                  <c:v>1.1297209999999946E-2</c:v>
                </c:pt>
                <c:pt idx="664">
                  <c:v>7.0480460000004186E-3</c:v>
                </c:pt>
                <c:pt idx="665">
                  <c:v>2.7951300000017554E-4</c:v>
                </c:pt>
                <c:pt idx="666">
                  <c:v>4.9822040000000456E-3</c:v>
                </c:pt>
                <c:pt idx="667">
                  <c:v>3.0718441999999957E-2</c:v>
                </c:pt>
                <c:pt idx="668">
                  <c:v>1.8918854999999901E-2</c:v>
                </c:pt>
                <c:pt idx="669">
                  <c:v>1.7163604000000277E-2</c:v>
                </c:pt>
                <c:pt idx="670">
                  <c:v>2.3723749999997601E-3</c:v>
                </c:pt>
                <c:pt idx="671">
                  <c:v>8.8721500000010778E-4</c:v>
                </c:pt>
                <c:pt idx="672">
                  <c:v>1.5900612999999897E-2</c:v>
                </c:pt>
                <c:pt idx="673">
                  <c:v>1.792528000000182E-3</c:v>
                </c:pt>
                <c:pt idx="674">
                  <c:v>2.0453369999997584E-3</c:v>
                </c:pt>
                <c:pt idx="675">
                  <c:v>1.2879890000001559E-3</c:v>
                </c:pt>
                <c:pt idx="676">
                  <c:v>2.299187999999841E-3</c:v>
                </c:pt>
                <c:pt idx="677">
                  <c:v>1.2549712999999851E-2</c:v>
                </c:pt>
                <c:pt idx="678">
                  <c:v>1.045184499999996E-2</c:v>
                </c:pt>
                <c:pt idx="679">
                  <c:v>1.4861219999999786E-2</c:v>
                </c:pt>
                <c:pt idx="680">
                  <c:v>2.6462000000027075E-4</c:v>
                </c:pt>
                <c:pt idx="681">
                  <c:v>2.6411070000000869E-3</c:v>
                </c:pt>
                <c:pt idx="682">
                  <c:v>1.4968960000003584E-3</c:v>
                </c:pt>
                <c:pt idx="683">
                  <c:v>3.3946460000002787E-3</c:v>
                </c:pt>
                <c:pt idx="684">
                  <c:v>3.0785559999997325E-3</c:v>
                </c:pt>
                <c:pt idx="685">
                  <c:v>6.3899300000000991E-3</c:v>
                </c:pt>
                <c:pt idx="686">
                  <c:v>1.3590220000003761E-3</c:v>
                </c:pt>
                <c:pt idx="687">
                  <c:v>1.0439450000001571E-3</c:v>
                </c:pt>
                <c:pt idx="688">
                  <c:v>3.886202999999977E-3</c:v>
                </c:pt>
                <c:pt idx="689">
                  <c:v>3.290529000000042E-3</c:v>
                </c:pt>
                <c:pt idx="690">
                  <c:v>4.6426199999993756E-4</c:v>
                </c:pt>
                <c:pt idx="691">
                  <c:v>1.4878459999998483E-3</c:v>
                </c:pt>
                <c:pt idx="692">
                  <c:v>1.6465039999999931E-3</c:v>
                </c:pt>
                <c:pt idx="693">
                  <c:v>2.4578129999999199E-3</c:v>
                </c:pt>
                <c:pt idx="694">
                  <c:v>7.1875299999968334E-4</c:v>
                </c:pt>
                <c:pt idx="695">
                  <c:v>3.8064149999996744E-3</c:v>
                </c:pt>
                <c:pt idx="696">
                  <c:v>3.2989400000005276E-4</c:v>
                </c:pt>
                <c:pt idx="697">
                  <c:v>1.527933999999842E-3</c:v>
                </c:pt>
                <c:pt idx="698">
                  <c:v>5.9314000000032507E-5</c:v>
                </c:pt>
                <c:pt idx="699">
                  <c:v>7.7130199999997373E-4</c:v>
                </c:pt>
                <c:pt idx="700">
                  <c:v>3.7908119999996437E-3</c:v>
                </c:pt>
                <c:pt idx="701">
                  <c:v>1.3250880000001963E-3</c:v>
                </c:pt>
                <c:pt idx="702">
                  <c:v>1.7720800000020631E-4</c:v>
                </c:pt>
                <c:pt idx="703">
                  <c:v>3.0921360000002451E-3</c:v>
                </c:pt>
                <c:pt idx="704">
                  <c:v>1.8357020000001611E-3</c:v>
                </c:pt>
                <c:pt idx="705">
                  <c:v>4.9976779999996168E-3</c:v>
                </c:pt>
                <c:pt idx="706">
                  <c:v>5.1263059999997473E-3</c:v>
                </c:pt>
                <c:pt idx="707">
                  <c:v>6.5318760000003806E-3</c:v>
                </c:pt>
                <c:pt idx="708">
                  <c:v>3.4346380000003229E-3</c:v>
                </c:pt>
                <c:pt idx="709">
                  <c:v>8.1904500000007374E-4</c:v>
                </c:pt>
                <c:pt idx="710">
                  <c:v>3.251568000000038E-3</c:v>
                </c:pt>
                <c:pt idx="711">
                  <c:v>7.0058280000000472E-3</c:v>
                </c:pt>
                <c:pt idx="712">
                  <c:v>4.9278829999996887E-3</c:v>
                </c:pt>
                <c:pt idx="713">
                  <c:v>4.2990259999999836E-3</c:v>
                </c:pt>
                <c:pt idx="714">
                  <c:v>2.8885390000001898E-3</c:v>
                </c:pt>
                <c:pt idx="715">
                  <c:v>2.4298799999997733E-3</c:v>
                </c:pt>
                <c:pt idx="716">
                  <c:v>3.2858490000000629E-3</c:v>
                </c:pt>
                <c:pt idx="717">
                  <c:v>3.9486380000002264E-3</c:v>
                </c:pt>
                <c:pt idx="718">
                  <c:v>9.39026000000176E-4</c:v>
                </c:pt>
                <c:pt idx="719">
                  <c:v>7.4346599999985941E-4</c:v>
                </c:pt>
                <c:pt idx="720">
                  <c:v>9.9953899999993823E-4</c:v>
                </c:pt>
                <c:pt idx="721">
                  <c:v>2.167840000000254E-4</c:v>
                </c:pt>
                <c:pt idx="722">
                  <c:v>1.3424899999980866E-4</c:v>
                </c:pt>
                <c:pt idx="723">
                  <c:v>3.5002400000028189E-4</c:v>
                </c:pt>
                <c:pt idx="724">
                  <c:v>1.4816855000000295E-2</c:v>
                </c:pt>
                <c:pt idx="725">
                  <c:v>6.7852400000001367E-3</c:v>
                </c:pt>
                <c:pt idx="726">
                  <c:v>3.8388500000019476E-4</c:v>
                </c:pt>
                <c:pt idx="727">
                  <c:v>3.7220749999997693E-3</c:v>
                </c:pt>
                <c:pt idx="728">
                  <c:v>9.6313600000019761E-4</c:v>
                </c:pt>
                <c:pt idx="729">
                  <c:v>2.3014500000000382E-3</c:v>
                </c:pt>
                <c:pt idx="730">
                  <c:v>4.1584600000010852E-4</c:v>
                </c:pt>
                <c:pt idx="731">
                  <c:v>4.6395499999984935E-4</c:v>
                </c:pt>
                <c:pt idx="732">
                  <c:v>2.4784250000000618E-3</c:v>
                </c:pt>
                <c:pt idx="733">
                  <c:v>2.6603650000001089E-3</c:v>
                </c:pt>
                <c:pt idx="734">
                  <c:v>1.7561120000002539E-3</c:v>
                </c:pt>
                <c:pt idx="735">
                  <c:v>2.9770000002926622E-6</c:v>
                </c:pt>
                <c:pt idx="736">
                  <c:v>4.2276900000004503E-4</c:v>
                </c:pt>
                <c:pt idx="737">
                  <c:v>7.4919000000006619E-4</c:v>
                </c:pt>
                <c:pt idx="738">
                  <c:v>8.8332999999973794E-4</c:v>
                </c:pt>
                <c:pt idx="739">
                  <c:v>1.419670000000206E-3</c:v>
                </c:pt>
                <c:pt idx="740">
                  <c:v>5.9707999999769612E-5</c:v>
                </c:pt>
                <c:pt idx="741">
                  <c:v>2.7757670000001511E-3</c:v>
                </c:pt>
                <c:pt idx="742">
                  <c:v>1.1519510000002064E-3</c:v>
                </c:pt>
                <c:pt idx="743">
                  <c:v>4.0558559999999133E-3</c:v>
                </c:pt>
                <c:pt idx="744">
                  <c:v>6.1463899999969485E-4</c:v>
                </c:pt>
                <c:pt idx="745">
                  <c:v>2.6012419999998926E-3</c:v>
                </c:pt>
                <c:pt idx="746">
                  <c:v>2.042789999999961E-3</c:v>
                </c:pt>
                <c:pt idx="747">
                  <c:v>1.0650734999999578E-2</c:v>
                </c:pt>
                <c:pt idx="748">
                  <c:v>2.1240280000000222E-2</c:v>
                </c:pt>
                <c:pt idx="749">
                  <c:v>1.6521857999999945E-2</c:v>
                </c:pt>
                <c:pt idx="750">
                  <c:v>6.561384000000281E-3</c:v>
                </c:pt>
                <c:pt idx="751">
                  <c:v>2.0707639999999472E-3</c:v>
                </c:pt>
                <c:pt idx="752">
                  <c:v>4.0300599999998354E-4</c:v>
                </c:pt>
                <c:pt idx="753">
                  <c:v>1.3236029999998955E-3</c:v>
                </c:pt>
                <c:pt idx="754">
                  <c:v>1.9315460000002282E-3</c:v>
                </c:pt>
                <c:pt idx="755">
                  <c:v>2.8038320000001171E-3</c:v>
                </c:pt>
                <c:pt idx="756">
                  <c:v>7.6094799999992802E-4</c:v>
                </c:pt>
                <c:pt idx="757">
                  <c:v>2.65292199999978E-3</c:v>
                </c:pt>
                <c:pt idx="758">
                  <c:v>2.4328360000001048E-3</c:v>
                </c:pt>
                <c:pt idx="759">
                  <c:v>3.368607000000079E-3</c:v>
                </c:pt>
                <c:pt idx="760">
                  <c:v>6.4400099999994964E-4</c:v>
                </c:pt>
                <c:pt idx="761">
                  <c:v>5.5607059999998043E-3</c:v>
                </c:pt>
                <c:pt idx="762">
                  <c:v>4.2693900000001506E-4</c:v>
                </c:pt>
                <c:pt idx="763">
                  <c:v>1.5711871999999794E-2</c:v>
                </c:pt>
                <c:pt idx="764">
                  <c:v>5.8146369999998448E-3</c:v>
                </c:pt>
                <c:pt idx="765">
                  <c:v>1.1452800000011365E-4</c:v>
                </c:pt>
                <c:pt idx="766">
                  <c:v>3.5489690000001239E-3</c:v>
                </c:pt>
                <c:pt idx="767">
                  <c:v>3.8544400000000145E-3</c:v>
                </c:pt>
                <c:pt idx="768">
                  <c:v>5.369305000000324E-3</c:v>
                </c:pt>
                <c:pt idx="769">
                  <c:v>1.9788700000011872E-4</c:v>
                </c:pt>
                <c:pt idx="770">
                  <c:v>1.8284340000001009E-3</c:v>
                </c:pt>
                <c:pt idx="771">
                  <c:v>1.3257690999999738E-2</c:v>
                </c:pt>
                <c:pt idx="772">
                  <c:v>1.1597485000000241E-2</c:v>
                </c:pt>
                <c:pt idx="773">
                  <c:v>9.4304300000036534E-4</c:v>
                </c:pt>
                <c:pt idx="774">
                  <c:v>1.7047290000000714E-3</c:v>
                </c:pt>
                <c:pt idx="775">
                  <c:v>1.8477139999997227E-3</c:v>
                </c:pt>
                <c:pt idx="776">
                  <c:v>4.4558270000001343E-3</c:v>
                </c:pt>
                <c:pt idx="777">
                  <c:v>6.71615999999986E-3</c:v>
                </c:pt>
                <c:pt idx="778">
                  <c:v>6.1437220000000181E-3</c:v>
                </c:pt>
                <c:pt idx="779">
                  <c:v>2.1191120000003671E-3</c:v>
                </c:pt>
                <c:pt idx="780">
                  <c:v>4.8641420000001823E-3</c:v>
                </c:pt>
                <c:pt idx="781">
                  <c:v>1.3108759999997943E-3</c:v>
                </c:pt>
                <c:pt idx="782">
                  <c:v>5.5668249999998309E-3</c:v>
                </c:pt>
                <c:pt idx="783">
                  <c:v>6.8521950000000054E-3</c:v>
                </c:pt>
                <c:pt idx="784">
                  <c:v>3.0414160000002965E-3</c:v>
                </c:pt>
                <c:pt idx="785">
                  <c:v>2.6945829999998061E-3</c:v>
                </c:pt>
                <c:pt idx="786">
                  <c:v>1.6260082999999703E-2</c:v>
                </c:pt>
                <c:pt idx="787">
                  <c:v>2.7720210000001799E-3</c:v>
                </c:pt>
                <c:pt idx="788">
                  <c:v>1.2185000000108914E-5</c:v>
                </c:pt>
                <c:pt idx="789">
                  <c:v>1.4082195000000297E-2</c:v>
                </c:pt>
                <c:pt idx="790">
                  <c:v>7.4322741000000025E-2</c:v>
                </c:pt>
                <c:pt idx="791">
                  <c:v>6.6489610999999726E-2</c:v>
                </c:pt>
                <c:pt idx="792">
                  <c:v>2.6969130000003005E-3</c:v>
                </c:pt>
                <c:pt idx="793">
                  <c:v>5.0947950000002074E-3</c:v>
                </c:pt>
                <c:pt idx="794">
                  <c:v>1.1300857000000164E-2</c:v>
                </c:pt>
                <c:pt idx="795">
                  <c:v>1.4983562999999922E-2</c:v>
                </c:pt>
                <c:pt idx="796">
                  <c:v>1.2588720000001885E-3</c:v>
                </c:pt>
                <c:pt idx="797">
                  <c:v>1.1141139000000244E-2</c:v>
                </c:pt>
                <c:pt idx="798">
                  <c:v>4.8040959999999799E-3</c:v>
                </c:pt>
                <c:pt idx="799">
                  <c:v>3.5276010000000468E-3</c:v>
                </c:pt>
                <c:pt idx="800">
                  <c:v>6.8066029999998001E-3</c:v>
                </c:pt>
                <c:pt idx="801">
                  <c:v>2.6671270000000469E-3</c:v>
                </c:pt>
                <c:pt idx="802">
                  <c:v>4.6475749999999039E-3</c:v>
                </c:pt>
                <c:pt idx="803">
                  <c:v>6.863214999999645E-3</c:v>
                </c:pt>
                <c:pt idx="804">
                  <c:v>2.2845569000000232E-2</c:v>
                </c:pt>
                <c:pt idx="805">
                  <c:v>4.1989619999998062E-3</c:v>
                </c:pt>
                <c:pt idx="806">
                  <c:v>1.0097000000008904E-4</c:v>
                </c:pt>
                <c:pt idx="807">
                  <c:v>9.1408800000003509E-4</c:v>
                </c:pt>
                <c:pt idx="808">
                  <c:v>3.5149230000000031E-3</c:v>
                </c:pt>
                <c:pt idx="809">
                  <c:v>2.9913640000001074E-3</c:v>
                </c:pt>
                <c:pt idx="810">
                  <c:v>8.3343999999652141E-5</c:v>
                </c:pt>
                <c:pt idx="811">
                  <c:v>4.9483799999983091E-4</c:v>
                </c:pt>
                <c:pt idx="812">
                  <c:v>3.8944609999997937E-3</c:v>
                </c:pt>
                <c:pt idx="813">
                  <c:v>9.3029900000018984E-4</c:v>
                </c:pt>
                <c:pt idx="814">
                  <c:v>1.5148159999998079E-3</c:v>
                </c:pt>
                <c:pt idx="815">
                  <c:v>2.4193189999999198E-3</c:v>
                </c:pt>
                <c:pt idx="816">
                  <c:v>1.0053549999997635E-3</c:v>
                </c:pt>
                <c:pt idx="817">
                  <c:v>9.7287000000001456E-5</c:v>
                </c:pt>
                <c:pt idx="818">
                  <c:v>2.6255570000000006E-3</c:v>
                </c:pt>
                <c:pt idx="819">
                  <c:v>1.1663239999997188E-3</c:v>
                </c:pt>
                <c:pt idx="820">
                  <c:v>8.8319629999999982E-3</c:v>
                </c:pt>
                <c:pt idx="821">
                  <c:v>1.3194949999997263E-3</c:v>
                </c:pt>
                <c:pt idx="822">
                  <c:v>8.3653800000016432E-4</c:v>
                </c:pt>
                <c:pt idx="823">
                  <c:v>4.5028120000001337E-3</c:v>
                </c:pt>
                <c:pt idx="824">
                  <c:v>1.3386949999998343E-3</c:v>
                </c:pt>
                <c:pt idx="825">
                  <c:v>8.384700000001466E-4</c:v>
                </c:pt>
                <c:pt idx="826">
                  <c:v>1.2724028000000054E-2</c:v>
                </c:pt>
                <c:pt idx="827">
                  <c:v>7.2705169999998098E-3</c:v>
                </c:pt>
                <c:pt idx="828">
                  <c:v>6.5691610000002676E-3</c:v>
                </c:pt>
                <c:pt idx="829">
                  <c:v>2.8310430000000331E-3</c:v>
                </c:pt>
                <c:pt idx="830">
                  <c:v>6.4444949999997725E-3</c:v>
                </c:pt>
                <c:pt idx="831">
                  <c:v>1.6189470000003148E-3</c:v>
                </c:pt>
                <c:pt idx="832">
                  <c:v>1.2900220000000573E-3</c:v>
                </c:pt>
                <c:pt idx="833">
                  <c:v>2.835634599999981E-2</c:v>
                </c:pt>
                <c:pt idx="834">
                  <c:v>1.0597714999999841E-2</c:v>
                </c:pt>
                <c:pt idx="835">
                  <c:v>1.7776997999999988E-2</c:v>
                </c:pt>
                <c:pt idx="836">
                  <c:v>1.8610905999999705E-2</c:v>
                </c:pt>
                <c:pt idx="837">
                  <c:v>3.7162620000001922E-3</c:v>
                </c:pt>
                <c:pt idx="838">
                  <c:v>5.398177000000004E-3</c:v>
                </c:pt>
                <c:pt idx="839">
                  <c:v>4.8650910000000991E-3</c:v>
                </c:pt>
                <c:pt idx="840">
                  <c:v>8.9960669999999965E-3</c:v>
                </c:pt>
                <c:pt idx="841">
                  <c:v>5.3571570000001678E-3</c:v>
                </c:pt>
                <c:pt idx="842">
                  <c:v>6.7877499999999813E-3</c:v>
                </c:pt>
                <c:pt idx="843">
                  <c:v>4.8117850000002349E-3</c:v>
                </c:pt>
                <c:pt idx="844">
                  <c:v>2.2585049999999107E-3</c:v>
                </c:pt>
                <c:pt idx="845">
                  <c:v>1.8436529999998896E-3</c:v>
                </c:pt>
                <c:pt idx="846">
                  <c:v>2.5554410000001582E-3</c:v>
                </c:pt>
                <c:pt idx="847">
                  <c:v>7.2216510000000511E-3</c:v>
                </c:pt>
                <c:pt idx="848">
                  <c:v>3.0966600000015276E-4</c:v>
                </c:pt>
                <c:pt idx="849">
                  <c:v>8.9034789999997699E-3</c:v>
                </c:pt>
                <c:pt idx="850">
                  <c:v>1.3863204000000184E-2</c:v>
                </c:pt>
                <c:pt idx="851">
                  <c:v>9.6593750000000256E-3</c:v>
                </c:pt>
                <c:pt idx="852">
                  <c:v>5.0219270000000371E-3</c:v>
                </c:pt>
                <c:pt idx="853">
                  <c:v>4.8155900000002028E-3</c:v>
                </c:pt>
                <c:pt idx="854">
                  <c:v>1.1981949999999575E-2</c:v>
                </c:pt>
                <c:pt idx="855">
                  <c:v>1.6773847000000064E-2</c:v>
                </c:pt>
                <c:pt idx="856">
                  <c:v>1.7871533000000106E-2</c:v>
                </c:pt>
                <c:pt idx="857">
                  <c:v>6.9666710000002574E-3</c:v>
                </c:pt>
                <c:pt idx="858">
                  <c:v>2.2257950000001969E-3</c:v>
                </c:pt>
                <c:pt idx="859">
                  <c:v>8.2813889999999724E-3</c:v>
                </c:pt>
                <c:pt idx="860">
                  <c:v>4.620389299999994E-2</c:v>
                </c:pt>
                <c:pt idx="861">
                  <c:v>2.983276200000029E-2</c:v>
                </c:pt>
                <c:pt idx="862">
                  <c:v>8.9155002999999677E-2</c:v>
                </c:pt>
                <c:pt idx="863">
                  <c:v>4.4625339999999625E-3</c:v>
                </c:pt>
                <c:pt idx="864">
                  <c:v>2.1411969999998171E-3</c:v>
                </c:pt>
                <c:pt idx="865">
                  <c:v>1.290355999999715E-3</c:v>
                </c:pt>
                <c:pt idx="866">
                  <c:v>1.9561380000001627E-3</c:v>
                </c:pt>
                <c:pt idx="867">
                  <c:v>1.8008889999996391E-3</c:v>
                </c:pt>
                <c:pt idx="868">
                  <c:v>3.7183089999999197E-3</c:v>
                </c:pt>
                <c:pt idx="869">
                  <c:v>3.0474499999977311E-4</c:v>
                </c:pt>
                <c:pt idx="870">
                  <c:v>2.1846060000001444E-3</c:v>
                </c:pt>
                <c:pt idx="871">
                  <c:v>3.8540929999997253E-3</c:v>
                </c:pt>
                <c:pt idx="872">
                  <c:v>1.2398379999996045E-3</c:v>
                </c:pt>
                <c:pt idx="873">
                  <c:v>3.2175220000003613E-3</c:v>
                </c:pt>
                <c:pt idx="874">
                  <c:v>2.1772790000000874E-3</c:v>
                </c:pt>
                <c:pt idx="875">
                  <c:v>3.9197659999996581E-3</c:v>
                </c:pt>
                <c:pt idx="876">
                  <c:v>5.0948029999999811E-3</c:v>
                </c:pt>
                <c:pt idx="877">
                  <c:v>1.7026389999998948E-3</c:v>
                </c:pt>
                <c:pt idx="878">
                  <c:v>4.7422100000016343E-4</c:v>
                </c:pt>
                <c:pt idx="879">
                  <c:v>4.2067929999998199E-3</c:v>
                </c:pt>
                <c:pt idx="880">
                  <c:v>2.001486999999802E-3</c:v>
                </c:pt>
                <c:pt idx="881">
                  <c:v>0.13923159299999988</c:v>
                </c:pt>
                <c:pt idx="882">
                  <c:v>6.7434029999997591E-3</c:v>
                </c:pt>
                <c:pt idx="883">
                  <c:v>1.5905290000000072E-3</c:v>
                </c:pt>
                <c:pt idx="884">
                  <c:v>4.8852749999999112E-3</c:v>
                </c:pt>
                <c:pt idx="885">
                  <c:v>7.6011300000011772E-4</c:v>
                </c:pt>
                <c:pt idx="886">
                  <c:v>7.6273430000002307E-3</c:v>
                </c:pt>
                <c:pt idx="887">
                  <c:v>1.4124129000000263E-2</c:v>
                </c:pt>
                <c:pt idx="888">
                  <c:v>2.5216931000000109E-2</c:v>
                </c:pt>
                <c:pt idx="889">
                  <c:v>5.1051860000002058E-3</c:v>
                </c:pt>
                <c:pt idx="890">
                  <c:v>7.7418019999999643E-3</c:v>
                </c:pt>
                <c:pt idx="891">
                  <c:v>1.1709055000000301E-2</c:v>
                </c:pt>
                <c:pt idx="892">
                  <c:v>2.7879049000000045E-2</c:v>
                </c:pt>
                <c:pt idx="893">
                  <c:v>5.0058199999991615E-4</c:v>
                </c:pt>
                <c:pt idx="894">
                  <c:v>1.4432989999999535E-3</c:v>
                </c:pt>
                <c:pt idx="895">
                  <c:v>8.9755799999968744E-4</c:v>
                </c:pt>
                <c:pt idx="896">
                  <c:v>3.010977999999831E-3</c:v>
                </c:pt>
                <c:pt idx="897">
                  <c:v>3.8697600000014987E-4</c:v>
                </c:pt>
                <c:pt idx="898">
                  <c:v>2.6810599999960161E-4</c:v>
                </c:pt>
                <c:pt idx="899">
                  <c:v>8.7613399999986186E-4</c:v>
                </c:pt>
                <c:pt idx="900">
                  <c:v>9.3148099999984524E-4</c:v>
                </c:pt>
                <c:pt idx="901">
                  <c:v>7.3745999999985656E-5</c:v>
                </c:pt>
                <c:pt idx="902">
                  <c:v>1.0994460000000039E-3</c:v>
                </c:pt>
                <c:pt idx="903">
                  <c:v>1.9294110000003251E-3</c:v>
                </c:pt>
                <c:pt idx="904">
                  <c:v>1.0648990000001746E-3</c:v>
                </c:pt>
                <c:pt idx="905">
                  <c:v>1.2320960000002934E-3</c:v>
                </c:pt>
                <c:pt idx="906">
                  <c:v>2.0234389999997937E-3</c:v>
                </c:pt>
                <c:pt idx="907">
                  <c:v>1.0107200000009087E-4</c:v>
                </c:pt>
                <c:pt idx="908">
                  <c:v>9.9195399999985057E-4</c:v>
                </c:pt>
                <c:pt idx="909">
                  <c:v>7.2770399999999569E-4</c:v>
                </c:pt>
                <c:pt idx="910">
                  <c:v>9.4052199999961061E-4</c:v>
                </c:pt>
                <c:pt idx="911">
                  <c:v>1.2757270000003373E-3</c:v>
                </c:pt>
                <c:pt idx="912">
                  <c:v>1.50819499999999E-3</c:v>
                </c:pt>
                <c:pt idx="913">
                  <c:v>1.7241850000000447E-3</c:v>
                </c:pt>
                <c:pt idx="914">
                  <c:v>4.5535900000004403E-4</c:v>
                </c:pt>
                <c:pt idx="915">
                  <c:v>6.0058700000009679E-4</c:v>
                </c:pt>
                <c:pt idx="916">
                  <c:v>5.484649999996094E-4</c:v>
                </c:pt>
                <c:pt idx="917">
                  <c:v>7.7034200000003494E-4</c:v>
                </c:pt>
                <c:pt idx="918">
                  <c:v>2.6100400000004242E-3</c:v>
                </c:pt>
                <c:pt idx="919">
                  <c:v>1.4177980000003032E-3</c:v>
                </c:pt>
                <c:pt idx="920">
                  <c:v>2.3342400000014862E-4</c:v>
                </c:pt>
                <c:pt idx="921">
                  <c:v>1.0862140000003073E-3</c:v>
                </c:pt>
                <c:pt idx="922">
                  <c:v>3.5464889999996529E-3</c:v>
                </c:pt>
                <c:pt idx="923">
                  <c:v>1.2680000000209191E-5</c:v>
                </c:pt>
                <c:pt idx="924">
                  <c:v>4.6679800000015703E-4</c:v>
                </c:pt>
                <c:pt idx="925">
                  <c:v>2.510055000000122E-3</c:v>
                </c:pt>
                <c:pt idx="926">
                  <c:v>1.752803000000025E-3</c:v>
                </c:pt>
                <c:pt idx="927">
                  <c:v>2.5265199999990884E-4</c:v>
                </c:pt>
                <c:pt idx="928">
                  <c:v>2.1668229999995958E-3</c:v>
                </c:pt>
                <c:pt idx="929">
                  <c:v>1.8647370000000052E-3</c:v>
                </c:pt>
                <c:pt idx="930">
                  <c:v>1.2042459999999089E-3</c:v>
                </c:pt>
                <c:pt idx="931">
                  <c:v>1.0556249999997824E-3</c:v>
                </c:pt>
                <c:pt idx="932">
                  <c:v>3.8731300000005575E-4</c:v>
                </c:pt>
                <c:pt idx="933">
                  <c:v>6.3171999999944717E-5</c:v>
                </c:pt>
                <c:pt idx="934">
                  <c:v>1.3524300000002931E-3</c:v>
                </c:pt>
                <c:pt idx="935">
                  <c:v>5.1763999999998589E-4</c:v>
                </c:pt>
                <c:pt idx="936">
                  <c:v>7.8555599999985404E-4</c:v>
                </c:pt>
                <c:pt idx="937">
                  <c:v>6.1466899999995661E-4</c:v>
                </c:pt>
                <c:pt idx="938">
                  <c:v>8.3581999999804424E-5</c:v>
                </c:pt>
                <c:pt idx="939">
                  <c:v>8.6634400000029643E-4</c:v>
                </c:pt>
                <c:pt idx="940">
                  <c:v>9.4244000000021089E-5</c:v>
                </c:pt>
                <c:pt idx="941">
                  <c:v>3.5427099999996159E-4</c:v>
                </c:pt>
                <c:pt idx="942">
                  <c:v>2.7132470000004183E-3</c:v>
                </c:pt>
                <c:pt idx="943">
                  <c:v>2.49377300000031E-3</c:v>
                </c:pt>
                <c:pt idx="944">
                  <c:v>4.4024199999981306E-4</c:v>
                </c:pt>
                <c:pt idx="945">
                  <c:v>1.2931809999998656E-3</c:v>
                </c:pt>
                <c:pt idx="946">
                  <c:v>1.3535029999998116E-3</c:v>
                </c:pt>
                <c:pt idx="947">
                  <c:v>3.4134399999974363E-4</c:v>
                </c:pt>
                <c:pt idx="948">
                  <c:v>9.5779200000034592E-4</c:v>
                </c:pt>
                <c:pt idx="949">
                  <c:v>1.8747409999999576E-3</c:v>
                </c:pt>
                <c:pt idx="950">
                  <c:v>8.0260500000006729E-4</c:v>
                </c:pt>
                <c:pt idx="951">
                  <c:v>5.4626899999998813E-4</c:v>
                </c:pt>
                <c:pt idx="952">
                  <c:v>1.7777799999985078E-4</c:v>
                </c:pt>
                <c:pt idx="953">
                  <c:v>3.0843199999974757E-4</c:v>
                </c:pt>
                <c:pt idx="954">
                  <c:v>2.5251699999984112E-4</c:v>
                </c:pt>
                <c:pt idx="955">
                  <c:v>5.2590199999968945E-4</c:v>
                </c:pt>
                <c:pt idx="956">
                  <c:v>5.1598299999966457E-4</c:v>
                </c:pt>
                <c:pt idx="957">
                  <c:v>3.630769999998229E-4</c:v>
                </c:pt>
                <c:pt idx="958">
                  <c:v>5.4268500000009823E-4</c:v>
                </c:pt>
                <c:pt idx="959">
                  <c:v>1.2883420000004975E-3</c:v>
                </c:pt>
                <c:pt idx="960">
                  <c:v>1.9736759999995357E-3</c:v>
                </c:pt>
                <c:pt idx="961">
                  <c:v>1.6607439999996032E-3</c:v>
                </c:pt>
                <c:pt idx="962">
                  <c:v>1.4150799999956831E-4</c:v>
                </c:pt>
                <c:pt idx="963">
                  <c:v>8.2996299999926748E-4</c:v>
                </c:pt>
                <c:pt idx="964">
                  <c:v>2.1753599999998485E-3</c:v>
                </c:pt>
                <c:pt idx="965">
                  <c:v>1.293987000000385E-3</c:v>
                </c:pt>
                <c:pt idx="966">
                  <c:v>7.8826499999973265E-4</c:v>
                </c:pt>
                <c:pt idx="967">
                  <c:v>2.1980500000040593E-4</c:v>
                </c:pt>
                <c:pt idx="968">
                  <c:v>4.3001499999917314E-4</c:v>
                </c:pt>
                <c:pt idx="969">
                  <c:v>3.5971500000009371E-4</c:v>
                </c:pt>
                <c:pt idx="970">
                  <c:v>9.0491699999972752E-4</c:v>
                </c:pt>
                <c:pt idx="971">
                  <c:v>5.4889100000021784E-4</c:v>
                </c:pt>
                <c:pt idx="972">
                  <c:v>1.6944310000006624E-3</c:v>
                </c:pt>
                <c:pt idx="973">
                  <c:v>1.1337970000004916E-3</c:v>
                </c:pt>
                <c:pt idx="974">
                  <c:v>5.8379400000063697E-4</c:v>
                </c:pt>
                <c:pt idx="975">
                  <c:v>3.1734999999422087E-5</c:v>
                </c:pt>
                <c:pt idx="976">
                  <c:v>2.2923859999997021E-3</c:v>
                </c:pt>
                <c:pt idx="977">
                  <c:v>2.4789160000002752E-3</c:v>
                </c:pt>
                <c:pt idx="978">
                  <c:v>1.7821129999999741E-3</c:v>
                </c:pt>
                <c:pt idx="979">
                  <c:v>3.2706400000002134E-3</c:v>
                </c:pt>
                <c:pt idx="980">
                  <c:v>9.8685499999984216E-4</c:v>
                </c:pt>
                <c:pt idx="981">
                  <c:v>1.8208000000186075E-5</c:v>
                </c:pt>
                <c:pt idx="982">
                  <c:v>1.2202999999821884E-5</c:v>
                </c:pt>
                <c:pt idx="983">
                  <c:v>1.2328000000003669E-3</c:v>
                </c:pt>
                <c:pt idx="984">
                  <c:v>1.5796899999998004E-4</c:v>
                </c:pt>
                <c:pt idx="985">
                  <c:v>6.0062799999993643E-4</c:v>
                </c:pt>
                <c:pt idx="986">
                  <c:v>1.9432900000015962E-4</c:v>
                </c:pt>
                <c:pt idx="987">
                  <c:v>6.6006299999976648E-4</c:v>
                </c:pt>
                <c:pt idx="988">
                  <c:v>8.7056599999968398E-4</c:v>
                </c:pt>
                <c:pt idx="989">
                  <c:v>5.4013699999977405E-4</c:v>
                </c:pt>
                <c:pt idx="990">
                  <c:v>1.7848420000001752E-3</c:v>
                </c:pt>
                <c:pt idx="991">
                  <c:v>1.1783879999995861E-3</c:v>
                </c:pt>
                <c:pt idx="992">
                  <c:v>1.9423459999998727E-3</c:v>
                </c:pt>
                <c:pt idx="993">
                  <c:v>5.1677100000002696E-4</c:v>
                </c:pt>
                <c:pt idx="994">
                  <c:v>1.7690000000003536E-3</c:v>
                </c:pt>
                <c:pt idx="995">
                  <c:v>1.693480000000136E-4</c:v>
                </c:pt>
                <c:pt idx="996">
                  <c:v>8.9499899999978538E-4</c:v>
                </c:pt>
                <c:pt idx="997">
                  <c:v>3.0528599999968264E-4</c:v>
                </c:pt>
                <c:pt idx="998">
                  <c:v>2.3409489999997035E-3</c:v>
                </c:pt>
                <c:pt idx="999">
                  <c:v>2.1099540000006911E-3</c:v>
                </c:pt>
                <c:pt idx="1000">
                  <c:v>1.5251659999995226E-3</c:v>
                </c:pt>
                <c:pt idx="1001">
                  <c:v>1.681142999999885E-3</c:v>
                </c:pt>
                <c:pt idx="1002">
                  <c:v>3.9883500000037486E-4</c:v>
                </c:pt>
                <c:pt idx="1003">
                  <c:v>7.5015099999919954E-4</c:v>
                </c:pt>
                <c:pt idx="1004">
                  <c:v>1.4083889999998433E-3</c:v>
                </c:pt>
                <c:pt idx="1005">
                  <c:v>5.6677600000005768E-3</c:v>
                </c:pt>
                <c:pt idx="1006">
                  <c:v>4.310169999994784E-4</c:v>
                </c:pt>
                <c:pt idx="1007">
                  <c:v>1.6767919999995939E-3</c:v>
                </c:pt>
                <c:pt idx="1008">
                  <c:v>1.6030699999980413E-4</c:v>
                </c:pt>
                <c:pt idx="1009">
                  <c:v>5.21213000000742E-4</c:v>
                </c:pt>
                <c:pt idx="1010">
                  <c:v>8.1060000000032773E-4</c:v>
                </c:pt>
                <c:pt idx="1011">
                  <c:v>2.5930199999990577E-4</c:v>
                </c:pt>
                <c:pt idx="1012">
                  <c:v>9.6204300000035659E-4</c:v>
                </c:pt>
                <c:pt idx="1013">
                  <c:v>8.9066099999968174E-4</c:v>
                </c:pt>
                <c:pt idx="1014">
                  <c:v>1.4467670000000155E-3</c:v>
                </c:pt>
                <c:pt idx="1015">
                  <c:v>1.7090040000002915E-3</c:v>
                </c:pt>
                <c:pt idx="1016">
                  <c:v>2.7486389999999972E-3</c:v>
                </c:pt>
                <c:pt idx="1017">
                  <c:v>2.9420359999994261E-3</c:v>
                </c:pt>
                <c:pt idx="1018">
                  <c:v>1.0736439999998737E-3</c:v>
                </c:pt>
                <c:pt idx="1019">
                  <c:v>3.2356800000066244E-4</c:v>
                </c:pt>
                <c:pt idx="1020">
                  <c:v>5.0057290000005139E-3</c:v>
                </c:pt>
                <c:pt idx="1021">
                  <c:v>5.4522499999976048E-4</c:v>
                </c:pt>
                <c:pt idx="1022">
                  <c:v>1.897795000000535E-3</c:v>
                </c:pt>
                <c:pt idx="1023">
                  <c:v>5.8061499999961796E-4</c:v>
                </c:pt>
                <c:pt idx="1024">
                  <c:v>8.7155099999947083E-4</c:v>
                </c:pt>
                <c:pt idx="1025">
                  <c:v>2.9356200000005828E-3</c:v>
                </c:pt>
                <c:pt idx="1026">
                  <c:v>1.6721749999994984E-3</c:v>
                </c:pt>
                <c:pt idx="1027">
                  <c:v>7.5398999999976013E-5</c:v>
                </c:pt>
                <c:pt idx="1028">
                  <c:v>1.3976419999996992E-3</c:v>
                </c:pt>
                <c:pt idx="1029">
                  <c:v>9.4470400000012944E-4</c:v>
                </c:pt>
                <c:pt idx="1030">
                  <c:v>8.1461699999962889E-4</c:v>
                </c:pt>
                <c:pt idx="1031">
                  <c:v>1.167104999999502E-3</c:v>
                </c:pt>
                <c:pt idx="1032">
                  <c:v>4.242569999997059E-4</c:v>
                </c:pt>
                <c:pt idx="1033">
                  <c:v>1.6372020000003928E-3</c:v>
                </c:pt>
                <c:pt idx="1034">
                  <c:v>5.5231199999994374E-4</c:v>
                </c:pt>
                <c:pt idx="1035">
                  <c:v>1.1672760000003279E-3</c:v>
                </c:pt>
                <c:pt idx="1036">
                  <c:v>2.4832699999954855E-4</c:v>
                </c:pt>
                <c:pt idx="1037">
                  <c:v>6.3643100000021491E-4</c:v>
                </c:pt>
                <c:pt idx="1038">
                  <c:v>1.2960780000002003E-3</c:v>
                </c:pt>
                <c:pt idx="1039">
                  <c:v>5.8957299999917723E-4</c:v>
                </c:pt>
                <c:pt idx="1040">
                  <c:v>2.1287000000036471E-5</c:v>
                </c:pt>
                <c:pt idx="1041">
                  <c:v>2.3378689999997704E-3</c:v>
                </c:pt>
                <c:pt idx="1042">
                  <c:v>2.1999570000001967E-3</c:v>
                </c:pt>
                <c:pt idx="1043">
                  <c:v>1.4330439999996614E-3</c:v>
                </c:pt>
                <c:pt idx="1044">
                  <c:v>3.7743709999995545E-3</c:v>
                </c:pt>
                <c:pt idx="1045">
                  <c:v>4.2789140000003556E-3</c:v>
                </c:pt>
                <c:pt idx="1046">
                  <c:v>2.4047199999976954E-4</c:v>
                </c:pt>
                <c:pt idx="1047">
                  <c:v>1.707080000000083E-3</c:v>
                </c:pt>
                <c:pt idx="1048">
                  <c:v>3.0236099999925159E-4</c:v>
                </c:pt>
                <c:pt idx="1049">
                  <c:v>7.7698499999989679E-4</c:v>
                </c:pt>
                <c:pt idx="1050">
                  <c:v>2.9190229999995765E-3</c:v>
                </c:pt>
                <c:pt idx="1051">
                  <c:v>2.6798279999997732E-3</c:v>
                </c:pt>
                <c:pt idx="1052">
                  <c:v>8.1124999999993008E-4</c:v>
                </c:pt>
                <c:pt idx="1053">
                  <c:v>4.5234939999998502E-3</c:v>
                </c:pt>
                <c:pt idx="1054">
                  <c:v>1.8791959999999719E-3</c:v>
                </c:pt>
                <c:pt idx="1055">
                  <c:v>1.2257359999994222E-3</c:v>
                </c:pt>
                <c:pt idx="1056">
                  <c:v>2.8648410000000624E-3</c:v>
                </c:pt>
                <c:pt idx="1057">
                  <c:v>5.7255599999983531E-4</c:v>
                </c:pt>
                <c:pt idx="1058">
                  <c:v>6.0884899999980036E-4</c:v>
                </c:pt>
                <c:pt idx="1059">
                  <c:v>1.1336019999994562E-3</c:v>
                </c:pt>
                <c:pt idx="1060">
                  <c:v>1.2821899999959641E-4</c:v>
                </c:pt>
                <c:pt idx="1061">
                  <c:v>2.7680219999997036E-3</c:v>
                </c:pt>
                <c:pt idx="1062">
                  <c:v>1.3029999998970254E-6</c:v>
                </c:pt>
                <c:pt idx="1063">
                  <c:v>1.7682450000000571E-3</c:v>
                </c:pt>
                <c:pt idx="1064">
                  <c:v>2.124552999999807E-3</c:v>
                </c:pt>
                <c:pt idx="1065">
                  <c:v>1.5062199999960058E-4</c:v>
                </c:pt>
                <c:pt idx="1066">
                  <c:v>6.8182999999777394E-5</c:v>
                </c:pt>
                <c:pt idx="1067">
                  <c:v>4.1133300000018025E-4</c:v>
                </c:pt>
                <c:pt idx="1068">
                  <c:v>6.49571000000293E-4</c:v>
                </c:pt>
                <c:pt idx="1069">
                  <c:v>1.8513999999969499E-4</c:v>
                </c:pt>
                <c:pt idx="1070">
                  <c:v>9.0350199999988945E-4</c:v>
                </c:pt>
                <c:pt idx="1071">
                  <c:v>3.9432699999997212E-4</c:v>
                </c:pt>
                <c:pt idx="1072">
                  <c:v>1.2094299999998448E-3</c:v>
                </c:pt>
                <c:pt idx="1073">
                  <c:v>3.4750580000002529E-3</c:v>
                </c:pt>
                <c:pt idx="1074">
                  <c:v>5.424199999999324E-4</c:v>
                </c:pt>
                <c:pt idx="1075">
                  <c:v>4.9307829999998276E-3</c:v>
                </c:pt>
                <c:pt idx="1076">
                  <c:v>1.2783430000000706E-3</c:v>
                </c:pt>
                <c:pt idx="1077">
                  <c:v>3.9083820000000991E-3</c:v>
                </c:pt>
                <c:pt idx="1078">
                  <c:v>2.6749000000014789E-4</c:v>
                </c:pt>
                <c:pt idx="1079">
                  <c:v>7.8565000000363483E-5</c:v>
                </c:pt>
                <c:pt idx="1080">
                  <c:v>1.7200669999999363E-3</c:v>
                </c:pt>
                <c:pt idx="1081">
                  <c:v>3.2445499999989025E-4</c:v>
                </c:pt>
                <c:pt idx="1082">
                  <c:v>1.9707859999997801E-3</c:v>
                </c:pt>
                <c:pt idx="1083">
                  <c:v>1.2756410000003271E-3</c:v>
                </c:pt>
                <c:pt idx="1084">
                  <c:v>5.6454000000094595E-5</c:v>
                </c:pt>
                <c:pt idx="1085">
                  <c:v>1.8397949999999774E-3</c:v>
                </c:pt>
                <c:pt idx="1086">
                  <c:v>2.8215900000017058E-4</c:v>
                </c:pt>
                <c:pt idx="1087">
                  <c:v>1.7194549999999253E-3</c:v>
                </c:pt>
                <c:pt idx="1088">
                  <c:v>4.4684100000003113E-4</c:v>
                </c:pt>
                <c:pt idx="1089">
                  <c:v>3.281244000000072E-3</c:v>
                </c:pt>
                <c:pt idx="1090">
                  <c:v>6.7667000000160016E-5</c:v>
                </c:pt>
                <c:pt idx="1091">
                  <c:v>5.4499980000000114E-3</c:v>
                </c:pt>
                <c:pt idx="1092">
                  <c:v>8.607389999997217E-4</c:v>
                </c:pt>
                <c:pt idx="1093">
                  <c:v>1.0606610000003514E-3</c:v>
                </c:pt>
                <c:pt idx="1094">
                  <c:v>2.2713869999999581E-3</c:v>
                </c:pt>
                <c:pt idx="1095">
                  <c:v>2.2763420000000423E-3</c:v>
                </c:pt>
                <c:pt idx="1096">
                  <c:v>1.4668739999996738E-3</c:v>
                </c:pt>
                <c:pt idx="1097">
                  <c:v>5.1507100000014461E-4</c:v>
                </c:pt>
                <c:pt idx="1098">
                  <c:v>4.2402400000001172E-3</c:v>
                </c:pt>
                <c:pt idx="1099">
                  <c:v>2.2458740000002031E-3</c:v>
                </c:pt>
                <c:pt idx="1100">
                  <c:v>1.9084550000001421E-3</c:v>
                </c:pt>
                <c:pt idx="1101">
                  <c:v>2.8116599999998826E-3</c:v>
                </c:pt>
                <c:pt idx="1102">
                  <c:v>7.749420000000562E-4</c:v>
                </c:pt>
                <c:pt idx="1103">
                  <c:v>9.9322800000001266E-4</c:v>
                </c:pt>
                <c:pt idx="1104">
                  <c:v>8.5253000000040657E-4</c:v>
                </c:pt>
                <c:pt idx="1105">
                  <c:v>1.4590590000000958E-3</c:v>
                </c:pt>
                <c:pt idx="1106">
                  <c:v>2.7425150000000009E-3</c:v>
                </c:pt>
                <c:pt idx="1107">
                  <c:v>3.3487540000001204E-3</c:v>
                </c:pt>
                <c:pt idx="1108">
                  <c:v>2.7055059999998576E-3</c:v>
                </c:pt>
                <c:pt idx="1109">
                  <c:v>2.6572319999997873E-3</c:v>
                </c:pt>
                <c:pt idx="1110">
                  <c:v>6.154120000001484E-4</c:v>
                </c:pt>
                <c:pt idx="1111">
                  <c:v>9.9280099999976557E-4</c:v>
                </c:pt>
                <c:pt idx="1112">
                  <c:v>2.2097319999998533E-3</c:v>
                </c:pt>
                <c:pt idx="1113">
                  <c:v>1.2829060000001391E-3</c:v>
                </c:pt>
                <c:pt idx="1114">
                  <c:v>1.9565070000000517E-3</c:v>
                </c:pt>
                <c:pt idx="1115">
                  <c:v>2.9102789999999601E-3</c:v>
                </c:pt>
                <c:pt idx="1116">
                  <c:v>2.8397610000001627E-3</c:v>
                </c:pt>
                <c:pt idx="1117">
                  <c:v>4.429329999999787E-4</c:v>
                </c:pt>
                <c:pt idx="1118">
                  <c:v>1.167330000000355E-4</c:v>
                </c:pt>
                <c:pt idx="1119">
                  <c:v>0.26836580900000007</c:v>
                </c:pt>
                <c:pt idx="1120">
                  <c:v>0.5525277609999999</c:v>
                </c:pt>
                <c:pt idx="1121">
                  <c:v>0.46925619100000038</c:v>
                </c:pt>
                <c:pt idx="1122">
                  <c:v>4.5323700000032829E-4</c:v>
                </c:pt>
                <c:pt idx="1123">
                  <c:v>1.2348969000000043E-2</c:v>
                </c:pt>
                <c:pt idx="1124">
                  <c:v>2.8786281000000358E-2</c:v>
                </c:pt>
                <c:pt idx="1125">
                  <c:v>5.0986181000000297E-2</c:v>
                </c:pt>
                <c:pt idx="1126">
                  <c:v>1.7918695000000096E-2</c:v>
                </c:pt>
                <c:pt idx="1127">
                  <c:v>2.2623940000001674E-3</c:v>
                </c:pt>
                <c:pt idx="1128">
                  <c:v>2.545881399999983E-2</c:v>
                </c:pt>
                <c:pt idx="1129">
                  <c:v>2.0433204000000149E-2</c:v>
                </c:pt>
                <c:pt idx="1130">
                  <c:v>2.1374307999999953E-2</c:v>
                </c:pt>
                <c:pt idx="1131">
                  <c:v>1.8709933999999873E-2</c:v>
                </c:pt>
                <c:pt idx="1132">
                  <c:v>1.3665717999999938E-2</c:v>
                </c:pt>
                <c:pt idx="1133">
                  <c:v>3.3045936000000165E-2</c:v>
                </c:pt>
                <c:pt idx="1134">
                  <c:v>1.2994133999999935E-2</c:v>
                </c:pt>
                <c:pt idx="1135">
                  <c:v>1.2560101999999684E-2</c:v>
                </c:pt>
                <c:pt idx="1136">
                  <c:v>4.0142225999999948E-2</c:v>
                </c:pt>
                <c:pt idx="1137">
                  <c:v>1.8828759999999889E-2</c:v>
                </c:pt>
                <c:pt idx="1138">
                  <c:v>7.5725989999999577E-3</c:v>
                </c:pt>
                <c:pt idx="1139">
                  <c:v>4.4501299999999411E-3</c:v>
                </c:pt>
                <c:pt idx="1140">
                  <c:v>5.4302965999999842E-2</c:v>
                </c:pt>
                <c:pt idx="1141">
                  <c:v>1.7955149999999698E-3</c:v>
                </c:pt>
                <c:pt idx="1142">
                  <c:v>8.219127999999909E-3</c:v>
                </c:pt>
                <c:pt idx="1143">
                  <c:v>5.827589000000355E-3</c:v>
                </c:pt>
                <c:pt idx="1144">
                  <c:v>6.6037310000002236E-3</c:v>
                </c:pt>
                <c:pt idx="1145">
                  <c:v>3.448520000000066E-4</c:v>
                </c:pt>
                <c:pt idx="1146">
                  <c:v>2.603112000000074E-3</c:v>
                </c:pt>
                <c:pt idx="1147">
                  <c:v>4.2121079999999367E-3</c:v>
                </c:pt>
                <c:pt idx="1148">
                  <c:v>3.910851000000104E-3</c:v>
                </c:pt>
                <c:pt idx="1149">
                  <c:v>6.7554209999998172E-3</c:v>
                </c:pt>
                <c:pt idx="1150">
                  <c:v>5.7041340000001384E-3</c:v>
                </c:pt>
                <c:pt idx="1151">
                  <c:v>1.0596950999999688E-2</c:v>
                </c:pt>
                <c:pt idx="1152">
                  <c:v>2.3192570000003521E-3</c:v>
                </c:pt>
                <c:pt idx="1153">
                  <c:v>3.3549499999998567E-3</c:v>
                </c:pt>
                <c:pt idx="1154">
                  <c:v>7.5680750000000074E-3</c:v>
                </c:pt>
                <c:pt idx="1155">
                  <c:v>3.3250389999999186E-3</c:v>
                </c:pt>
                <c:pt idx="1156">
                  <c:v>1.8772700000013742E-4</c:v>
                </c:pt>
                <c:pt idx="1157">
                  <c:v>9.0339670000001426E-3</c:v>
                </c:pt>
                <c:pt idx="1158">
                  <c:v>1.8453179999999847E-3</c:v>
                </c:pt>
                <c:pt idx="1159">
                  <c:v>1.268575000000105E-3</c:v>
                </c:pt>
                <c:pt idx="1160">
                  <c:v>2.7389399999999675E-3</c:v>
                </c:pt>
                <c:pt idx="1161">
                  <c:v>1.3952078999999618E-2</c:v>
                </c:pt>
                <c:pt idx="1162">
                  <c:v>7.0452259999997935E-3</c:v>
                </c:pt>
                <c:pt idx="1163">
                  <c:v>4.1847380000001877E-3</c:v>
                </c:pt>
                <c:pt idx="1164">
                  <c:v>6.6281260000002895E-3</c:v>
                </c:pt>
                <c:pt idx="1165">
                  <c:v>5.7650909999997779E-3</c:v>
                </c:pt>
                <c:pt idx="1166">
                  <c:v>1.7354279999999278E-3</c:v>
                </c:pt>
                <c:pt idx="1167">
                  <c:v>3.1861700000002102E-3</c:v>
                </c:pt>
                <c:pt idx="1168">
                  <c:v>7.486432999999959E-3</c:v>
                </c:pt>
                <c:pt idx="1169">
                  <c:v>2.2729423999999998E-2</c:v>
                </c:pt>
                <c:pt idx="1170">
                  <c:v>1.9715340000003856E-3</c:v>
                </c:pt>
                <c:pt idx="1171">
                  <c:v>1.0210619999999615E-3</c:v>
                </c:pt>
                <c:pt idx="1172">
                  <c:v>2.8603299999998555E-3</c:v>
                </c:pt>
                <c:pt idx="1173">
                  <c:v>1.1279479000000148E-2</c:v>
                </c:pt>
                <c:pt idx="1174">
                  <c:v>2.6234359999999235E-3</c:v>
                </c:pt>
                <c:pt idx="1175">
                  <c:v>3.6426370000000041E-3</c:v>
                </c:pt>
                <c:pt idx="1176">
                  <c:v>2.0372320000001665E-3</c:v>
                </c:pt>
                <c:pt idx="1177">
                  <c:v>1.0915620000000459E-3</c:v>
                </c:pt>
                <c:pt idx="1178">
                  <c:v>7.2378100000047851E-4</c:v>
                </c:pt>
                <c:pt idx="1179">
                  <c:v>1.2564560000001279E-3</c:v>
                </c:pt>
                <c:pt idx="1180">
                  <c:v>4.0510400000002278E-3</c:v>
                </c:pt>
                <c:pt idx="1181">
                  <c:v>1.5452409999996419E-3</c:v>
                </c:pt>
                <c:pt idx="1182">
                  <c:v>5.7329890000001882E-3</c:v>
                </c:pt>
                <c:pt idx="1183">
                  <c:v>2.2499800000002068E-3</c:v>
                </c:pt>
                <c:pt idx="1184">
                  <c:v>4.4818790000000774E-3</c:v>
                </c:pt>
                <c:pt idx="1185">
                  <c:v>5.177638000000151E-3</c:v>
                </c:pt>
                <c:pt idx="1186">
                  <c:v>2.0995710000004664E-3</c:v>
                </c:pt>
                <c:pt idx="1187">
                  <c:v>2.8796069999996732E-3</c:v>
                </c:pt>
                <c:pt idx="1188">
                  <c:v>5.0757620000005943E-3</c:v>
                </c:pt>
                <c:pt idx="1189">
                  <c:v>1.727069000000192E-3</c:v>
                </c:pt>
                <c:pt idx="1190">
                  <c:v>1.4377510000000981E-3</c:v>
                </c:pt>
                <c:pt idx="1191">
                  <c:v>3.9843209999999019E-3</c:v>
                </c:pt>
                <c:pt idx="1192">
                  <c:v>1.823337000000258E-3</c:v>
                </c:pt>
                <c:pt idx="1193">
                  <c:v>6.8498500000035989E-4</c:v>
                </c:pt>
                <c:pt idx="1194">
                  <c:v>3.1457000000001401E-3</c:v>
                </c:pt>
                <c:pt idx="1195">
                  <c:v>2.8604249999997222E-3</c:v>
                </c:pt>
                <c:pt idx="1196">
                  <c:v>2.6978289999997074E-3</c:v>
                </c:pt>
                <c:pt idx="1197">
                  <c:v>1.873994000000323E-3</c:v>
                </c:pt>
                <c:pt idx="1198">
                  <c:v>4.9985580000004859E-3</c:v>
                </c:pt>
                <c:pt idx="1199">
                  <c:v>3.4375080000002001E-3</c:v>
                </c:pt>
                <c:pt idx="1200">
                  <c:v>2.5504810000001044E-3</c:v>
                </c:pt>
                <c:pt idx="1201">
                  <c:v>4.992044999999834E-3</c:v>
                </c:pt>
                <c:pt idx="1202">
                  <c:v>1.5723190000000997E-3</c:v>
                </c:pt>
                <c:pt idx="1203">
                  <c:v>5.1787499999988995E-4</c:v>
                </c:pt>
                <c:pt idx="1204">
                  <c:v>1.2485260000003606E-3</c:v>
                </c:pt>
                <c:pt idx="1205">
                  <c:v>5.4188310000000683E-3</c:v>
                </c:pt>
                <c:pt idx="1206">
                  <c:v>2.4354029999997806E-3</c:v>
                </c:pt>
                <c:pt idx="1207">
                  <c:v>7.5952300000015072E-4</c:v>
                </c:pt>
                <c:pt idx="1208">
                  <c:v>5.3563533000000163E-2</c:v>
                </c:pt>
                <c:pt idx="1209">
                  <c:v>9.7727100000000178E-4</c:v>
                </c:pt>
                <c:pt idx="1210">
                  <c:v>6.0360300000006362E-4</c:v>
                </c:pt>
                <c:pt idx="1211">
                  <c:v>2.2720780000007323E-3</c:v>
                </c:pt>
                <c:pt idx="1212">
                  <c:v>1.9868469999995142E-3</c:v>
                </c:pt>
                <c:pt idx="1213">
                  <c:v>9.2210900000022633E-4</c:v>
                </c:pt>
                <c:pt idx="1214">
                  <c:v>5.707370000003209E-4</c:v>
                </c:pt>
                <c:pt idx="1215">
                  <c:v>4.7563299999975328E-4</c:v>
                </c:pt>
                <c:pt idx="1216">
                  <c:v>8.1941100000015865E-4</c:v>
                </c:pt>
                <c:pt idx="1217">
                  <c:v>3.0400500000027364E-4</c:v>
                </c:pt>
                <c:pt idx="1218">
                  <c:v>6.8084699999992893E-4</c:v>
                </c:pt>
                <c:pt idx="1219">
                  <c:v>1.826981999999866E-3</c:v>
                </c:pt>
                <c:pt idx="1220">
                  <c:v>5.4761200000008614E-4</c:v>
                </c:pt>
                <c:pt idx="1221">
                  <c:v>2.5537619999997929E-3</c:v>
                </c:pt>
                <c:pt idx="1222">
                  <c:v>1.4108280000000306E-3</c:v>
                </c:pt>
                <c:pt idx="1223">
                  <c:v>8.7377999999915801E-5</c:v>
                </c:pt>
                <c:pt idx="1224">
                  <c:v>5.2286699999992692E-4</c:v>
                </c:pt>
                <c:pt idx="1225">
                  <c:v>1.0983690000001545E-3</c:v>
                </c:pt>
                <c:pt idx="1226">
                  <c:v>7.949630000005925E-4</c:v>
                </c:pt>
                <c:pt idx="1227">
                  <c:v>1.860979999994683E-4</c:v>
                </c:pt>
                <c:pt idx="1228">
                  <c:v>2.3903599999997027E-4</c:v>
                </c:pt>
                <c:pt idx="1229">
                  <c:v>7.2687399999971092E-4</c:v>
                </c:pt>
                <c:pt idx="1230">
                  <c:v>1.3104649999995388E-3</c:v>
                </c:pt>
                <c:pt idx="1231">
                  <c:v>1.4140720000002105E-3</c:v>
                </c:pt>
                <c:pt idx="1232">
                  <c:v>7.9469999993975193E-6</c:v>
                </c:pt>
                <c:pt idx="1233">
                  <c:v>1.5769240000000906E-3</c:v>
                </c:pt>
                <c:pt idx="1234">
                  <c:v>3.8601099999979738E-4</c:v>
                </c:pt>
                <c:pt idx="1235">
                  <c:v>4.0711699999995687E-4</c:v>
                </c:pt>
                <c:pt idx="1236">
                  <c:v>2.5306189999998452E-3</c:v>
                </c:pt>
                <c:pt idx="1237">
                  <c:v>7.8139399999965775E-4</c:v>
                </c:pt>
                <c:pt idx="1238">
                  <c:v>1.2333079999997665E-3</c:v>
                </c:pt>
                <c:pt idx="1239">
                  <c:v>7.1911499999988138E-4</c:v>
                </c:pt>
                <c:pt idx="1240">
                  <c:v>1.819033000000303E-3</c:v>
                </c:pt>
                <c:pt idx="1241">
                  <c:v>9.9308600000025393E-4</c:v>
                </c:pt>
                <c:pt idx="1242">
                  <c:v>1.6556720000000524E-3</c:v>
                </c:pt>
                <c:pt idx="1243">
                  <c:v>3.0566670000000684E-3</c:v>
                </c:pt>
                <c:pt idx="1244">
                  <c:v>2.8722559999998509E-3</c:v>
                </c:pt>
                <c:pt idx="1245">
                  <c:v>2.3467009999995625E-3</c:v>
                </c:pt>
                <c:pt idx="1246">
                  <c:v>6.4231000000525285E-5</c:v>
                </c:pt>
                <c:pt idx="1247">
                  <c:v>4.3396970000006974E-3</c:v>
                </c:pt>
                <c:pt idx="1248">
                  <c:v>1.5989999999632687E-6</c:v>
                </c:pt>
                <c:pt idx="1249">
                  <c:v>7.4075099999948435E-4</c:v>
                </c:pt>
                <c:pt idx="1250">
                  <c:v>1.0440630000001505E-3</c:v>
                </c:pt>
                <c:pt idx="1251">
                  <c:v>2.7025099999988811E-4</c:v>
                </c:pt>
                <c:pt idx="1252">
                  <c:v>1.7341689999996746E-3</c:v>
                </c:pt>
                <c:pt idx="1253">
                  <c:v>2.6681699999997477E-4</c:v>
                </c:pt>
                <c:pt idx="1254">
                  <c:v>3.7510030000005301E-3</c:v>
                </c:pt>
                <c:pt idx="1255">
                  <c:v>2.183712999999976E-3</c:v>
                </c:pt>
                <c:pt idx="1256">
                  <c:v>8.4791400000039374E-4</c:v>
                </c:pt>
                <c:pt idx="1257">
                  <c:v>3.7380000000197811E-5</c:v>
                </c:pt>
                <c:pt idx="1258">
                  <c:v>2.0514289999997715E-3</c:v>
                </c:pt>
                <c:pt idx="1259">
                  <c:v>5.0549100000019109E-4</c:v>
                </c:pt>
                <c:pt idx="1260">
                  <c:v>1.8419509999993977E-3</c:v>
                </c:pt>
                <c:pt idx="1261">
                  <c:v>2.5033759999999461E-3</c:v>
                </c:pt>
                <c:pt idx="1262">
                  <c:v>1.8740570000002066E-3</c:v>
                </c:pt>
                <c:pt idx="1263">
                  <c:v>2.4644029999993933E-3</c:v>
                </c:pt>
                <c:pt idx="1264">
                  <c:v>2.9903909999999811E-3</c:v>
                </c:pt>
                <c:pt idx="1265">
                  <c:v>6.4380099999983287E-4</c:v>
                </c:pt>
                <c:pt idx="1266">
                  <c:v>1.82815999999697E-4</c:v>
                </c:pt>
                <c:pt idx="1267">
                  <c:v>2.1633310000002126E-3</c:v>
                </c:pt>
                <c:pt idx="1268">
                  <c:v>3.200509000000018E-3</c:v>
                </c:pt>
                <c:pt idx="1269">
                  <c:v>1.6477649999995236E-3</c:v>
                </c:pt>
                <c:pt idx="1270">
                  <c:v>1.2791029999998926E-3</c:v>
                </c:pt>
                <c:pt idx="1271">
                  <c:v>1.574664000000503E-3</c:v>
                </c:pt>
                <c:pt idx="1272">
                  <c:v>1.9620559999999898E-3</c:v>
                </c:pt>
                <c:pt idx="1273">
                  <c:v>8.29696999999463E-4</c:v>
                </c:pt>
                <c:pt idx="1274">
                  <c:v>1.8550240000001494E-3</c:v>
                </c:pt>
                <c:pt idx="1275">
                  <c:v>3.5679310000000797E-3</c:v>
                </c:pt>
                <c:pt idx="1276">
                  <c:v>1.4224570000003212E-3</c:v>
                </c:pt>
                <c:pt idx="1277">
                  <c:v>3.4133440000001514E-3</c:v>
                </c:pt>
                <c:pt idx="1278">
                  <c:v>4.1136560000003541E-3</c:v>
                </c:pt>
                <c:pt idx="1279">
                  <c:v>1.927804000000144E-3</c:v>
                </c:pt>
                <c:pt idx="1280">
                  <c:v>2.8552599999986938E-4</c:v>
                </c:pt>
                <c:pt idx="1281">
                  <c:v>7.2897300000018816E-4</c:v>
                </c:pt>
                <c:pt idx="1282">
                  <c:v>1.6707019999993022E-3</c:v>
                </c:pt>
                <c:pt idx="1283">
                  <c:v>1.7935059999993896E-3</c:v>
                </c:pt>
                <c:pt idx="1284">
                  <c:v>8.4970400000017321E-4</c:v>
                </c:pt>
                <c:pt idx="1285">
                  <c:v>1.9647030000005117E-3</c:v>
                </c:pt>
                <c:pt idx="1286">
                  <c:v>1.0247729999992572E-3</c:v>
                </c:pt>
                <c:pt idx="1287">
                  <c:v>1.5349730000000505E-3</c:v>
                </c:pt>
                <c:pt idx="1288">
                  <c:v>1.2645790000007651E-3</c:v>
                </c:pt>
                <c:pt idx="1289">
                  <c:v>1.03415060000005E-2</c:v>
                </c:pt>
                <c:pt idx="1290">
                  <c:v>2.5411549999994065E-3</c:v>
                </c:pt>
                <c:pt idx="1291">
                  <c:v>6.3067600000010771E-4</c:v>
                </c:pt>
                <c:pt idx="1292">
                  <c:v>2.3481360000001672E-3</c:v>
                </c:pt>
                <c:pt idx="1293">
                  <c:v>1.3411199999957546E-4</c:v>
                </c:pt>
                <c:pt idx="1294">
                  <c:v>1.0677709999997731E-3</c:v>
                </c:pt>
                <c:pt idx="1295">
                  <c:v>1.5775759999998584E-3</c:v>
                </c:pt>
                <c:pt idx="1296">
                  <c:v>4.325065999999822E-3</c:v>
                </c:pt>
                <c:pt idx="1297">
                  <c:v>1.2394469999996716E-3</c:v>
                </c:pt>
                <c:pt idx="1298">
                  <c:v>5.9917300000034146E-4</c:v>
                </c:pt>
                <c:pt idx="1299">
                  <c:v>1.5582240000000525E-3</c:v>
                </c:pt>
                <c:pt idx="1300">
                  <c:v>1.5090219999995824E-3</c:v>
                </c:pt>
                <c:pt idx="1301">
                  <c:v>4.7761739999998554E-3</c:v>
                </c:pt>
                <c:pt idx="1302">
                  <c:v>1.2234910000001875E-3</c:v>
                </c:pt>
                <c:pt idx="1303">
                  <c:v>6.1871927999999521E-2</c:v>
                </c:pt>
                <c:pt idx="1304">
                  <c:v>1.0681290000000843E-3</c:v>
                </c:pt>
                <c:pt idx="1305">
                  <c:v>1.9221699999949493E-4</c:v>
                </c:pt>
                <c:pt idx="1306">
                  <c:v>2.6526469999996749E-3</c:v>
                </c:pt>
                <c:pt idx="1307">
                  <c:v>1.4747689999996538E-3</c:v>
                </c:pt>
                <c:pt idx="1308">
                  <c:v>2.4736770000002295E-3</c:v>
                </c:pt>
                <c:pt idx="1309">
                  <c:v>1.0305400000021336E-4</c:v>
                </c:pt>
                <c:pt idx="1310">
                  <c:v>2.9161800000032656E-4</c:v>
                </c:pt>
                <c:pt idx="1311">
                  <c:v>3.3309450000000851E-3</c:v>
                </c:pt>
                <c:pt idx="1312">
                  <c:v>3.7901929999994977E-3</c:v>
                </c:pt>
                <c:pt idx="1313">
                  <c:v>4.1498009999996199E-3</c:v>
                </c:pt>
                <c:pt idx="1314">
                  <c:v>5.3986240000001295E-3</c:v>
                </c:pt>
                <c:pt idx="1315">
                  <c:v>1.6461259999998035E-3</c:v>
                </c:pt>
                <c:pt idx="1316">
                  <c:v>3.6521110000000689E-3</c:v>
                </c:pt>
                <c:pt idx="1317">
                  <c:v>1.6676350000004447E-3</c:v>
                </c:pt>
                <c:pt idx="1318">
                  <c:v>5.3667400000012577E-4</c:v>
                </c:pt>
                <c:pt idx="1319">
                  <c:v>1.1697740000000678E-3</c:v>
                </c:pt>
                <c:pt idx="1320">
                  <c:v>2.6321820000001495E-3</c:v>
                </c:pt>
                <c:pt idx="1321">
                  <c:v>5.9139999999402448E-6</c:v>
                </c:pt>
                <c:pt idx="1322">
                  <c:v>4.8397040000001113E-3</c:v>
                </c:pt>
                <c:pt idx="1323">
                  <c:v>1.0583469999998485E-3</c:v>
                </c:pt>
                <c:pt idx="1324">
                  <c:v>1.182979000000195E-3</c:v>
                </c:pt>
                <c:pt idx="1325">
                  <c:v>2.8852129999998866E-3</c:v>
                </c:pt>
                <c:pt idx="1326">
                  <c:v>2.6557880000002143E-3</c:v>
                </c:pt>
                <c:pt idx="1327">
                  <c:v>6.8265099999997858E-4</c:v>
                </c:pt>
                <c:pt idx="1328">
                  <c:v>1.6767609999996935E-3</c:v>
                </c:pt>
                <c:pt idx="1329">
                  <c:v>1.3266529999995669E-3</c:v>
                </c:pt>
                <c:pt idx="1330">
                  <c:v>7.7795399999924797E-4</c:v>
                </c:pt>
                <c:pt idx="1331">
                  <c:v>2.4918039999999309E-3</c:v>
                </c:pt>
                <c:pt idx="1332">
                  <c:v>2.8438370000003488E-3</c:v>
                </c:pt>
                <c:pt idx="1333">
                  <c:v>2.939190999999397E-3</c:v>
                </c:pt>
                <c:pt idx="1334">
                  <c:v>2.8541280000000668E-3</c:v>
                </c:pt>
                <c:pt idx="1335">
                  <c:v>3.6098029999998005E-3</c:v>
                </c:pt>
                <c:pt idx="1336">
                  <c:v>4.960790000003712E-4</c:v>
                </c:pt>
                <c:pt idx="1337">
                  <c:v>3.264263000000156E-3</c:v>
                </c:pt>
                <c:pt idx="1338">
                  <c:v>6.6623080000001167E-3</c:v>
                </c:pt>
                <c:pt idx="1339">
                  <c:v>5.1814399999994265E-4</c:v>
                </c:pt>
                <c:pt idx="1340">
                  <c:v>2.6927779999992296E-3</c:v>
                </c:pt>
                <c:pt idx="1341">
                  <c:v>2.4974399999999619E-3</c:v>
                </c:pt>
                <c:pt idx="1342">
                  <c:v>1.6852180000004324E-3</c:v>
                </c:pt>
                <c:pt idx="1343">
                  <c:v>4.6137000000001649E-5</c:v>
                </c:pt>
                <c:pt idx="1344">
                  <c:v>6.1888930000000286E-3</c:v>
                </c:pt>
                <c:pt idx="1345">
                  <c:v>3.1656820000005581E-3</c:v>
                </c:pt>
                <c:pt idx="1346">
                  <c:v>7.3388799999918319E-4</c:v>
                </c:pt>
                <c:pt idx="1347">
                  <c:v>1.0228684000000321E-2</c:v>
                </c:pt>
                <c:pt idx="1348">
                  <c:v>4.4451960000007062E-3</c:v>
                </c:pt>
                <c:pt idx="1349">
                  <c:v>5.2476399999994428E-3</c:v>
                </c:pt>
                <c:pt idx="1350">
                  <c:v>4.2751080000007491E-3</c:v>
                </c:pt>
                <c:pt idx="1351">
                  <c:v>5.9658499999999393E-3</c:v>
                </c:pt>
                <c:pt idx="1352">
                  <c:v>1.119623000000125E-3</c:v>
                </c:pt>
                <c:pt idx="1353">
                  <c:v>8.2651209999999864E-3</c:v>
                </c:pt>
                <c:pt idx="1354">
                  <c:v>2.7293850000003061E-3</c:v>
                </c:pt>
                <c:pt idx="1355">
                  <c:v>1.4809939999995692E-3</c:v>
                </c:pt>
                <c:pt idx="1356">
                  <c:v>4.1309260000002013E-3</c:v>
                </c:pt>
                <c:pt idx="1357">
                  <c:v>1.0170070000006248E-3</c:v>
                </c:pt>
                <c:pt idx="1358">
                  <c:v>2.4444800000011924E-4</c:v>
                </c:pt>
                <c:pt idx="1359">
                  <c:v>5.7957230000003079E-3</c:v>
                </c:pt>
                <c:pt idx="1360">
                  <c:v>3.2047530000003377E-3</c:v>
                </c:pt>
                <c:pt idx="1361">
                  <c:v>4.6932599999927049E-4</c:v>
                </c:pt>
                <c:pt idx="1362">
                  <c:v>4.5495100000003674E-4</c:v>
                </c:pt>
                <c:pt idx="1363">
                  <c:v>3.1850179999999284E-3</c:v>
                </c:pt>
                <c:pt idx="1364">
                  <c:v>9.0376400000025114E-4</c:v>
                </c:pt>
                <c:pt idx="1365">
                  <c:v>1.5283300000046296E-4</c:v>
                </c:pt>
                <c:pt idx="1366">
                  <c:v>1.3155759999996519E-3</c:v>
                </c:pt>
                <c:pt idx="1367">
                  <c:v>1.2929729999999751E-3</c:v>
                </c:pt>
                <c:pt idx="1368">
                  <c:v>2.7055999999969771E-4</c:v>
                </c:pt>
                <c:pt idx="1369">
                  <c:v>1.2366149999998299E-3</c:v>
                </c:pt>
                <c:pt idx="1370">
                  <c:v>1.9437600000049571E-4</c:v>
                </c:pt>
                <c:pt idx="1371">
                  <c:v>2.610475000000001E-3</c:v>
                </c:pt>
                <c:pt idx="1372">
                  <c:v>9.7082799999981262E-4</c:v>
                </c:pt>
                <c:pt idx="1373">
                  <c:v>2.8057989999998867E-3</c:v>
                </c:pt>
                <c:pt idx="1374">
                  <c:v>2.0322299999975257E-4</c:v>
                </c:pt>
                <c:pt idx="1375">
                  <c:v>1.5428469999996253E-3</c:v>
                </c:pt>
                <c:pt idx="1376">
                  <c:v>1.3186359999997066E-3</c:v>
                </c:pt>
                <c:pt idx="1377">
                  <c:v>7.1812200000032078E-4</c:v>
                </c:pt>
                <c:pt idx="1378">
                  <c:v>2.5044530000002396E-3</c:v>
                </c:pt>
                <c:pt idx="1379">
                  <c:v>1.4812710000002838E-3</c:v>
                </c:pt>
                <c:pt idx="1380">
                  <c:v>1.9059930000002723E-3</c:v>
                </c:pt>
                <c:pt idx="1381">
                  <c:v>8.7731739999998837E-3</c:v>
                </c:pt>
                <c:pt idx="1382">
                  <c:v>1.1130329999993194E-3</c:v>
                </c:pt>
                <c:pt idx="1383">
                  <c:v>7.2517799999998189E-3</c:v>
                </c:pt>
                <c:pt idx="1384">
                  <c:v>1.0637822000000519E-2</c:v>
                </c:pt>
                <c:pt idx="1385">
                  <c:v>5.4229400000060934E-4</c:v>
                </c:pt>
                <c:pt idx="1386">
                  <c:v>2.7231939999996513E-3</c:v>
                </c:pt>
                <c:pt idx="1387">
                  <c:v>2.2363080000005198E-3</c:v>
                </c:pt>
                <c:pt idx="1388">
                  <c:v>1.9190990000002017E-3</c:v>
                </c:pt>
                <c:pt idx="1389">
                  <c:v>2.160000000195339E-6</c:v>
                </c:pt>
                <c:pt idx="1390">
                  <c:v>2.9420399999997571E-3</c:v>
                </c:pt>
                <c:pt idx="1391">
                  <c:v>3.1291339999999224E-3</c:v>
                </c:pt>
                <c:pt idx="1392">
                  <c:v>3.4795309999999802E-3</c:v>
                </c:pt>
                <c:pt idx="1393">
                  <c:v>6.0438700000009504E-4</c:v>
                </c:pt>
                <c:pt idx="1394">
                  <c:v>5.5188610000005411E-3</c:v>
                </c:pt>
                <c:pt idx="1395">
                  <c:v>4.7616900000058138E-4</c:v>
                </c:pt>
                <c:pt idx="1396">
                  <c:v>1.2081979999999604E-2</c:v>
                </c:pt>
                <c:pt idx="1397">
                  <c:v>4.14418000000083E-4</c:v>
                </c:pt>
                <c:pt idx="1398">
                  <c:v>1.4551920000007712E-3</c:v>
                </c:pt>
                <c:pt idx="1399">
                  <c:v>2.3959399999995412E-4</c:v>
                </c:pt>
                <c:pt idx="1400">
                  <c:v>2.3921599999976451E-4</c:v>
                </c:pt>
                <c:pt idx="1401">
                  <c:v>1.3118240000000725E-3</c:v>
                </c:pt>
                <c:pt idx="1402">
                  <c:v>7.071972000000315E-3</c:v>
                </c:pt>
                <c:pt idx="1403">
                  <c:v>6.7474330000001359E-3</c:v>
                </c:pt>
                <c:pt idx="1404">
                  <c:v>1.3435249999993459E-3</c:v>
                </c:pt>
                <c:pt idx="1405">
                  <c:v>1.1873440000007562E-3</c:v>
                </c:pt>
                <c:pt idx="1406">
                  <c:v>1.7839869999995983E-3</c:v>
                </c:pt>
                <c:pt idx="1407">
                  <c:v>5.462539999996352E-4</c:v>
                </c:pt>
                <c:pt idx="1408">
                  <c:v>2.0902830000002481E-3</c:v>
                </c:pt>
                <c:pt idx="1409">
                  <c:v>2.0626241000000434E-2</c:v>
                </c:pt>
                <c:pt idx="1410">
                  <c:v>2.1373549999994523E-3</c:v>
                </c:pt>
                <c:pt idx="1411">
                  <c:v>6.5345109999999096E-3</c:v>
                </c:pt>
                <c:pt idx="1412">
                  <c:v>3.8603390000000459E-3</c:v>
                </c:pt>
                <c:pt idx="1413">
                  <c:v>7.0261899999994881E-3</c:v>
                </c:pt>
                <c:pt idx="1414">
                  <c:v>4.0523299999950524E-4</c:v>
                </c:pt>
                <c:pt idx="1415">
                  <c:v>1.2901640000002601E-3</c:v>
                </c:pt>
                <c:pt idx="1416">
                  <c:v>1.2835679999998462E-3</c:v>
                </c:pt>
                <c:pt idx="1417">
                  <c:v>1.5069959999998161E-3</c:v>
                </c:pt>
                <c:pt idx="1418">
                  <c:v>8.1926719999998454E-3</c:v>
                </c:pt>
                <c:pt idx="1419">
                  <c:v>7.6972099999927934E-4</c:v>
                </c:pt>
                <c:pt idx="1420">
                  <c:v>2.7732599999996665E-3</c:v>
                </c:pt>
                <c:pt idx="1421">
                  <c:v>2.8449840000002169E-3</c:v>
                </c:pt>
                <c:pt idx="1422">
                  <c:v>1.4240209999991649E-3</c:v>
                </c:pt>
                <c:pt idx="1423">
                  <c:v>2.9670120000000466E-3</c:v>
                </c:pt>
                <c:pt idx="1424">
                  <c:v>1.4815700000001542E-3</c:v>
                </c:pt>
                <c:pt idx="1425">
                  <c:v>8.3401799999993642E-4</c:v>
                </c:pt>
                <c:pt idx="1426">
                  <c:v>7.2638500000010708E-4</c:v>
                </c:pt>
                <c:pt idx="1427">
                  <c:v>2.9287760000000773E-3</c:v>
                </c:pt>
                <c:pt idx="1428">
                  <c:v>1.9330530000001289E-3</c:v>
                </c:pt>
                <c:pt idx="1429">
                  <c:v>4.3540200000000695E-3</c:v>
                </c:pt>
                <c:pt idx="1430">
                  <c:v>3.3587299999915388E-4</c:v>
                </c:pt>
                <c:pt idx="1431">
                  <c:v>1.9954929999999038E-3</c:v>
                </c:pt>
                <c:pt idx="1432">
                  <c:v>5.0688430000001006E-3</c:v>
                </c:pt>
                <c:pt idx="1433">
                  <c:v>6.5103669999997393E-3</c:v>
                </c:pt>
                <c:pt idx="1434">
                  <c:v>1.1252750000005918E-3</c:v>
                </c:pt>
                <c:pt idx="1435">
                  <c:v>6.2558440000000104E-3</c:v>
                </c:pt>
                <c:pt idx="1436">
                  <c:v>6.4724050000002364E-3</c:v>
                </c:pt>
                <c:pt idx="1437">
                  <c:v>3.8630870000000428E-3</c:v>
                </c:pt>
                <c:pt idx="1438">
                  <c:v>2.0312570000005081E-3</c:v>
                </c:pt>
                <c:pt idx="1439">
                  <c:v>1.8853089999995021E-3</c:v>
                </c:pt>
                <c:pt idx="1440">
                  <c:v>1.1998017000000694E-2</c:v>
                </c:pt>
                <c:pt idx="1441">
                  <c:v>7.3857409999993351E-3</c:v>
                </c:pt>
                <c:pt idx="1442">
                  <c:v>2.2738970000002467E-3</c:v>
                </c:pt>
                <c:pt idx="1443">
                  <c:v>6.8992909999998631E-3</c:v>
                </c:pt>
                <c:pt idx="1444">
                  <c:v>1.0088399999998998E-3</c:v>
                </c:pt>
                <c:pt idx="1445">
                  <c:v>1.7954510000004476E-3</c:v>
                </c:pt>
                <c:pt idx="1446">
                  <c:v>5.0918179999999147E-3</c:v>
                </c:pt>
                <c:pt idx="1447">
                  <c:v>7.557503000000132E-3</c:v>
                </c:pt>
                <c:pt idx="1448">
                  <c:v>9.5765950000004096E-3</c:v>
                </c:pt>
                <c:pt idx="1449">
                  <c:v>3.2608480000000384E-3</c:v>
                </c:pt>
                <c:pt idx="1450">
                  <c:v>6.7092920000000333E-3</c:v>
                </c:pt>
                <c:pt idx="1451">
                  <c:v>4.5361690000000898E-3</c:v>
                </c:pt>
                <c:pt idx="1452">
                  <c:v>3.8601219999998548E-3</c:v>
                </c:pt>
                <c:pt idx="1453">
                  <c:v>3.0906239999999308E-3</c:v>
                </c:pt>
                <c:pt idx="1454">
                  <c:v>4.162080000000401E-3</c:v>
                </c:pt>
                <c:pt idx="1455">
                  <c:v>8.1921499999992875E-4</c:v>
                </c:pt>
                <c:pt idx="1456">
                  <c:v>5.3320889999999288E-3</c:v>
                </c:pt>
                <c:pt idx="1457">
                  <c:v>2.1704740000001443E-3</c:v>
                </c:pt>
                <c:pt idx="1458">
                  <c:v>3.0751960000001688E-3</c:v>
                </c:pt>
                <c:pt idx="1459">
                  <c:v>4.9865650000002759E-3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00832"/>
        <c:axId val="232518016"/>
      </c:lineChart>
      <c:dateAx>
        <c:axId val="232200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2518016"/>
        <c:crosses val="autoZero"/>
        <c:auto val="1"/>
        <c:lblOffset val="100"/>
        <c:baseTimeUnit val="days"/>
      </c:dateAx>
      <c:valAx>
        <c:axId val="2325180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32200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264583</xdr:colOff>
      <xdr:row>15</xdr:row>
      <xdr:rowOff>190499</xdr:rowOff>
    </xdr:from>
    <xdr:to>
      <xdr:col>10</xdr:col>
      <xdr:colOff>635000</xdr:colOff>
      <xdr:row>43</xdr:row>
      <xdr:rowOff>148167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941917</xdr:colOff>
      <xdr:row>15</xdr:row>
      <xdr:rowOff>148166</xdr:rowOff>
    </xdr:from>
    <xdr:to>
      <xdr:col>15</xdr:col>
      <xdr:colOff>783167</xdr:colOff>
      <xdr:row>42</xdr:row>
      <xdr:rowOff>63500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105833</xdr:colOff>
      <xdr:row>42</xdr:row>
      <xdr:rowOff>63500</xdr:rowOff>
    </xdr:from>
    <xdr:to>
      <xdr:col>10</xdr:col>
      <xdr:colOff>560917</xdr:colOff>
      <xdr:row>43</xdr:row>
      <xdr:rowOff>63500</xdr:rowOff>
    </xdr:to>
    <xdr:sp macro="" textlink="">
      <xdr:nvSpPr>
        <xdr:cNvPr id="2" name="TextBox 1"/>
        <xdr:cNvSpPr txBox="1"/>
      </xdr:nvSpPr>
      <xdr:spPr>
        <a:xfrm>
          <a:off x="9472083" y="8064500"/>
          <a:ext cx="147108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Sources:Yield Book; Cello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5</xdr:row>
      <xdr:rowOff>76200</xdr:rowOff>
    </xdr:from>
    <xdr:to>
      <xdr:col>30</xdr:col>
      <xdr:colOff>466725</xdr:colOff>
      <xdr:row>26</xdr:row>
      <xdr:rowOff>161925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447674</xdr:colOff>
      <xdr:row>30</xdr:row>
      <xdr:rowOff>0</xdr:rowOff>
    </xdr:from>
    <xdr:to>
      <xdr:col>30</xdr:col>
      <xdr:colOff>533399</xdr:colOff>
      <xdr:row>55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58</xdr:row>
      <xdr:rowOff>0</xdr:rowOff>
    </xdr:from>
    <xdr:to>
      <xdr:col>31</xdr:col>
      <xdr:colOff>171450</xdr:colOff>
      <xdr:row>80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19049</xdr:colOff>
      <xdr:row>39</xdr:row>
      <xdr:rowOff>0</xdr:rowOff>
    </xdr:from>
    <xdr:to>
      <xdr:col>19</xdr:col>
      <xdr:colOff>542924</xdr:colOff>
      <xdr:row>44</xdr:row>
      <xdr:rowOff>76200</xdr:rowOff>
    </xdr:to>
    <xdr:sp macro="" textlink="">
      <xdr:nvSpPr>
        <xdr:cNvPr id="10" name="Oval 9"/>
        <xdr:cNvSpPr/>
      </xdr:nvSpPr>
      <xdr:spPr>
        <a:xfrm>
          <a:off x="11201399" y="7429500"/>
          <a:ext cx="1133475" cy="1028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tion%20Volatility%202015-03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Dynamic Pivot"/>
      <sheetName val="Historic Change"/>
    </sheetNames>
    <sheetDataSet>
      <sheetData sheetId="0">
        <row r="2">
          <cell r="T2">
            <v>42083</v>
          </cell>
        </row>
        <row r="8">
          <cell r="T8">
            <v>42082</v>
          </cell>
        </row>
        <row r="9">
          <cell r="T9">
            <v>42081</v>
          </cell>
        </row>
      </sheetData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7" unboundColumnsRight="5">
    <queryTableFields count="7">
      <queryTableField id="51" name="AsOfDate" tableColumnId="10"/>
      <queryTableField id="68" name="SeriesNumValue" tableColumnId="5"/>
      <queryTableField id="86" dataBound="0" tableColumnId="6"/>
      <queryTableField id="82" dataBound="0" tableColumnId="1"/>
      <queryTableField id="83" dataBound="0" tableColumnId="2"/>
      <queryTableField id="84" dataBound="0" tableColumnId="3"/>
      <queryTableField id="85" dataBound="0" tableColumnId="4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3" autoFormatId="16" applyNumberFormats="0" applyBorderFormats="0" applyFontFormats="0" applyPatternFormats="0" applyAlignmentFormats="0" applyWidthHeightFormats="0">
  <queryTableRefresh nextId="88" unboundColumnsRight="2">
    <queryTableFields count="5">
      <queryTableField id="51" name="AsOfDate" tableColumnId="10"/>
      <queryTableField id="68" name="SeriesNumValue" tableColumnId="5"/>
      <queryTableField id="82" name="TickerName" tableColumnId="1"/>
      <queryTableField id="83" dataBound="0" tableColumnId="2"/>
      <queryTableField id="87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CurrentMtgRatesDataTable8" displayName="CurrentMtgRatesDataTable8" ref="A4:G2041" tableType="queryTable" totalsRowShown="0" headerRowDxfId="21" dataDxfId="20">
  <tableColumns count="7">
    <tableColumn id="10" uniqueName="10" name="AsOfDate" queryTableFieldId="51" dataDxfId="15" dataCellStyle="Normal 2 7"/>
    <tableColumn id="5" uniqueName="5" name="SeriesNumValue" queryTableFieldId="68" dataDxfId="14"/>
    <tableColumn id="6" uniqueName="6" name="Combined with Bloomberg Coupon" queryTableFieldId="86" dataDxfId="13">
      <calculatedColumnFormula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calculatedColumnFormula>
    </tableColumn>
    <tableColumn id="1" uniqueName="1" name="Absolute Return" queryTableFieldId="82" dataDxfId="12" dataCellStyle="Normal 2 7">
      <calculatedColumnFormula>CurrentMtgRatesDataTable8[[#This Row],[Combined with Bloomberg Coupon]]-C6</calculatedColumnFormula>
    </tableColumn>
    <tableColumn id="2" uniqueName="2" name="Vol1(bps)" queryTableFieldId="83" dataDxfId="11" dataCellStyle="Percent">
      <calculatedColumnFormula>STDEVA(D5:D64)*SQRT(250)*100</calculatedColumnFormula>
    </tableColumn>
    <tableColumn id="3" uniqueName="3" name="Log Return" queryTableFieldId="84" dataDxfId="10" dataCellStyle="Normal 2 7">
      <calculatedColumnFormula>LN(CurrentMtgRatesDataTable8[[#This Row],[Combined with Bloomberg Coupon]]/C6)</calculatedColumnFormula>
    </tableColumn>
    <tableColumn id="4" uniqueName="4" name="Vol2 (bps)" queryTableFieldId="85" dataDxfId="9" dataCellStyle="Percent">
      <calculatedColumnFormula>STDEVA(F5:F64)*SQRT(250)*100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I4:K1953" tableType="queryTable" totalsRowShown="0" headerRowDxfId="19" dataDxfId="18">
  <tableColumns count="3">
    <tableColumn id="10" uniqueName="10" name="asOfDate" queryTableFieldId="51" dataDxfId="8" dataCellStyle="Normal 2 7"/>
    <tableColumn id="5" uniqueName="5" name="SeriesNumValue" queryTableFieldId="68" dataDxfId="7" dataCellStyle="Normal 2 7"/>
    <tableColumn id="1" uniqueName="1" name="TickerName" queryTableFieldId="82" dataDxfId="6" dataCellStyle="Normal 2 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4" displayName="CurrentMtgRatesDataTable824" ref="N4:R1953" tableType="queryTable" totalsRowShown="0" headerRowDxfId="17" dataDxfId="16">
  <tableColumns count="5">
    <tableColumn id="10" uniqueName="10" name="asOfDate" queryTableFieldId="51" dataDxfId="4" dataCellStyle="Normal 2 7"/>
    <tableColumn id="5" uniqueName="5" name="SeriesNumValue" queryTableFieldId="68" dataDxfId="3"/>
    <tableColumn id="1" uniqueName="1" name="TickerName" queryTableFieldId="82" dataDxfId="2"/>
    <tableColumn id="2" uniqueName="2" name="Realized Current Coupon Vol" queryTableFieldId="83" dataDxfId="1" dataCellStyle="Normal 2 7">
      <calculatedColumnFormula>VLOOKUP(CurrentMtgRatesDataTable824[[#This Row],[asOfDate]],CurrentMtgRatesDataTable8[],5,0)</calculatedColumnFormula>
    </tableColumn>
    <tableColumn id="3" uniqueName="3" name="Realized to Swaption Vol Ratio" queryTableFieldId="87" dataDxfId="0" dataCellStyle="Normal 2 7">
      <calculatedColumnFormula>CurrentMtgRatesDataTable824[[#This Row],[Realized Current Coupon Vol]]/CurrentMtgRatesDataTable824[[#This Row],[SeriesNumValue]]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49"/>
  <sheetViews>
    <sheetView showGridLines="0" tabSelected="1" topLeftCell="B1" zoomScale="90" zoomScaleNormal="90" workbookViewId="0">
      <selection activeCell="Q50" sqref="Q50"/>
    </sheetView>
  </sheetViews>
  <sheetFormatPr defaultRowHeight="15"/>
  <cols>
    <col min="2" max="2" width="22.140625" customWidth="1"/>
    <col min="3" max="4" width="12.140625" bestFit="1" customWidth="1"/>
    <col min="5" max="5" width="12.42578125" customWidth="1"/>
    <col min="6" max="6" width="26.5703125" customWidth="1"/>
    <col min="7" max="12" width="15.28515625" customWidth="1"/>
    <col min="13" max="13" width="12.140625" bestFit="1" customWidth="1"/>
    <col min="14" max="14" width="5.5703125" customWidth="1"/>
    <col min="15" max="16" width="12.140625" bestFit="1" customWidth="1"/>
    <col min="17" max="17" width="8.14062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725</v>
      </c>
      <c r="U1" t="s">
        <v>1</v>
      </c>
      <c r="V1" s="2" t="s">
        <v>4</v>
      </c>
    </row>
    <row r="2" spans="19:22">
      <c r="S2" s="1" t="s">
        <v>2</v>
      </c>
      <c r="T2" s="3">
        <v>42937</v>
      </c>
    </row>
    <row r="3" spans="19:22">
      <c r="S3" s="1" t="s">
        <v>754</v>
      </c>
      <c r="T3" s="4" t="s">
        <v>1534</v>
      </c>
    </row>
    <row r="4" spans="19:22">
      <c r="S4" s="1" t="s">
        <v>3</v>
      </c>
      <c r="T4" s="4" t="str">
        <f>PDFReportDir &amp; "Proxy For Pipeline Hedging Costs " &amp; TEXT(CurrentCloseDate, "yyyy-mm-dd") &amp; ".pdf"</f>
        <v>S:\IT\Production\Daily Reports\Primary Market\tmp\Proxy For Pipeline Hedging Costs 2017-07-21.pdf</v>
      </c>
    </row>
    <row r="8" spans="19:22">
      <c r="T8" s="9"/>
      <c r="U8" s="9"/>
    </row>
    <row r="9" spans="19:22">
      <c r="T9" s="9"/>
    </row>
    <row r="43" spans="6:15">
      <c r="L43" s="48" t="s">
        <v>1523</v>
      </c>
      <c r="M43" s="49">
        <f>'Historic Change'!G10</f>
        <v>-0.17602081904761896</v>
      </c>
      <c r="N43" s="50"/>
      <c r="O43" s="51">
        <f>'Historic Change'!H10</f>
        <v>-0.40120955888193743</v>
      </c>
    </row>
    <row r="44" spans="6:15">
      <c r="L44" s="52" t="s">
        <v>1524</v>
      </c>
      <c r="M44" s="49">
        <f>J48</f>
        <v>-4.0467096799999993</v>
      </c>
      <c r="N44" s="50"/>
      <c r="O44" s="51">
        <f>J49</f>
        <v>-7.2910189846325579</v>
      </c>
    </row>
    <row r="45" spans="6:15">
      <c r="L45" s="53"/>
      <c r="M45" s="53"/>
      <c r="N45" s="53"/>
      <c r="O45" s="53"/>
    </row>
    <row r="46" spans="6:15">
      <c r="F46" s="19"/>
      <c r="G46" s="20"/>
    </row>
    <row r="47" spans="6:15">
      <c r="F47" s="18"/>
      <c r="G47" s="11" t="s">
        <v>7</v>
      </c>
      <c r="H47" s="11" t="s">
        <v>1520</v>
      </c>
      <c r="I47" s="11" t="s">
        <v>1519</v>
      </c>
      <c r="J47" s="11" t="s">
        <v>715</v>
      </c>
      <c r="K47" s="11" t="s">
        <v>716</v>
      </c>
      <c r="L47" s="11" t="s">
        <v>717</v>
      </c>
      <c r="M47" s="11" t="s">
        <v>718</v>
      </c>
    </row>
    <row r="48" spans="6:15">
      <c r="F48" s="13" t="str">
        <f>'Time Series Query'!N3</f>
        <v>Swaption Vol 3m x 5y</v>
      </c>
      <c r="G48" s="12">
        <f>'Historic Change'!C4</f>
        <v>59.872933760000002</v>
      </c>
      <c r="H48" s="12">
        <f>$G$48-'Historic Change'!D4</f>
        <v>0.95280494000000004</v>
      </c>
      <c r="I48" s="12">
        <f>$G$48-'Historic Change'!E4</f>
        <v>0.29085127000000455</v>
      </c>
      <c r="J48" s="12">
        <f>$G$48-'Historic Change'!F4</f>
        <v>-4.0467096799999993</v>
      </c>
      <c r="K48" s="12">
        <f>$G$48-'Historic Change'!G4</f>
        <v>-12.111168040000003</v>
      </c>
      <c r="L48" s="12">
        <f>$G$48-'Historic Change'!H4</f>
        <v>-22.921749920000003</v>
      </c>
      <c r="M48" s="12">
        <f>$G$48-'Historic Change'!I4</f>
        <v>-14.576536191999999</v>
      </c>
    </row>
    <row r="49" spans="6:13">
      <c r="F49" s="13" t="str">
        <f>CurrentMtgRatesDataTable824[[#Headers],[Realized Current Coupon Vol]]</f>
        <v>Realized Current Coupon Vol</v>
      </c>
      <c r="G49" s="12">
        <f>'Historic Change'!C5</f>
        <v>56.980095098585906</v>
      </c>
      <c r="H49" s="12">
        <f>$G$49-'Historic Change'!D5</f>
        <v>-0.128269117890909</v>
      </c>
      <c r="I49" s="12">
        <f>$G$49-'Historic Change'!E5</f>
        <v>-9.9686889023772096E-2</v>
      </c>
      <c r="J49" s="12">
        <f>$G$49-'Historic Change'!F5</f>
        <v>-7.2910189846325579</v>
      </c>
      <c r="K49" s="12">
        <f>$G$49-'Historic Change'!G5</f>
        <v>-12.44836518186915</v>
      </c>
      <c r="L49" s="12">
        <f>$G$49-'Historic Change'!H5</f>
        <v>-15.986819285372491</v>
      </c>
      <c r="M49" s="12">
        <f>$G$49-'Historic Change'!I5</f>
        <v>-4.967560633969768</v>
      </c>
    </row>
  </sheetData>
  <conditionalFormatting sqref="H48:M49">
    <cfRule type="cellIs" dxfId="5" priority="1" operator="lessThan">
      <formula>0</formula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&amp;15Proxy for Pipeline Hedging Costs&amp;R&amp;"-,Bold"&amp;10&amp;K2E398A
As of 07/21/2017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V2155"/>
  <sheetViews>
    <sheetView showGridLines="0" workbookViewId="0">
      <selection activeCell="D12" sqref="D12"/>
    </sheetView>
  </sheetViews>
  <sheetFormatPr defaultRowHeight="12.75"/>
  <cols>
    <col min="1" max="1" width="16.7109375" style="5" customWidth="1"/>
    <col min="2" max="4" width="15.5703125" style="5" customWidth="1"/>
    <col min="5" max="5" width="11.28515625" style="5" customWidth="1"/>
    <col min="6" max="7" width="10.140625" style="5" customWidth="1"/>
    <col min="8" max="8" width="14.140625" style="5" customWidth="1"/>
    <col min="9" max="10" width="12" style="5" bestFit="1" customWidth="1"/>
    <col min="11" max="11" width="12" style="5" customWidth="1"/>
    <col min="12" max="12" width="12" style="5" bestFit="1" customWidth="1"/>
    <col min="13" max="13" width="8" style="5" bestFit="1" customWidth="1"/>
    <col min="14" max="14" width="12" style="5" bestFit="1" customWidth="1"/>
    <col min="15" max="16" width="12.28515625" style="5" customWidth="1"/>
    <col min="17" max="17" width="12" style="5" bestFit="1" customWidth="1"/>
    <col min="18" max="18" width="12" style="5" customWidth="1"/>
    <col min="19" max="19" width="8.85546875" style="5" bestFit="1" customWidth="1"/>
    <col min="20" max="20" width="16" style="5" bestFit="1" customWidth="1"/>
    <col min="21" max="21" width="16" style="5" customWidth="1"/>
    <col min="22" max="22" width="16" style="5" bestFit="1" customWidth="1"/>
    <col min="23" max="23" width="12.140625" style="5" bestFit="1" customWidth="1"/>
    <col min="24" max="24" width="8.5703125" style="5" bestFit="1" customWidth="1"/>
    <col min="25" max="25" width="15.28515625" style="5" customWidth="1"/>
    <col min="26" max="26" width="11.7109375" style="5" bestFit="1" customWidth="1"/>
    <col min="27" max="27" width="10.28515625" style="5" bestFit="1" customWidth="1"/>
    <col min="28" max="28" width="12" style="5" bestFit="1" customWidth="1"/>
    <col min="29" max="29" width="14.42578125" style="5" customWidth="1"/>
    <col min="30" max="30" width="18.5703125" style="5" bestFit="1" customWidth="1"/>
    <col min="31" max="31" width="10.7109375" style="5" bestFit="1" customWidth="1"/>
    <col min="32" max="32" width="16.42578125" style="5" bestFit="1" customWidth="1"/>
    <col min="33" max="33" width="16.140625" style="5" bestFit="1" customWidth="1"/>
    <col min="34" max="34" width="14.42578125" style="5" customWidth="1"/>
    <col min="35" max="35" width="12.28515625" style="5" customWidth="1"/>
    <col min="36" max="16384" width="9.140625" style="5"/>
  </cols>
  <sheetData>
    <row r="3" spans="1:22" ht="23.25">
      <c r="A3" s="6" t="s">
        <v>714</v>
      </c>
      <c r="I3" s="6" t="s">
        <v>1498</v>
      </c>
      <c r="N3" s="6" t="s">
        <v>1514</v>
      </c>
      <c r="T3" s="6" t="s">
        <v>1512</v>
      </c>
      <c r="U3" s="6"/>
    </row>
    <row r="4" spans="1:22" s="10" customFormat="1">
      <c r="A4" s="25" t="s">
        <v>5</v>
      </c>
      <c r="B4" s="25" t="s">
        <v>6</v>
      </c>
      <c r="C4" s="25" t="s">
        <v>1513</v>
      </c>
      <c r="D4" s="25" t="s">
        <v>1503</v>
      </c>
      <c r="E4" s="25" t="s">
        <v>1505</v>
      </c>
      <c r="F4" s="25" t="s">
        <v>1504</v>
      </c>
      <c r="G4" s="25" t="s">
        <v>1506</v>
      </c>
      <c r="I4" s="25" t="s">
        <v>1499</v>
      </c>
      <c r="J4" s="25" t="s">
        <v>6</v>
      </c>
      <c r="K4" s="25" t="s">
        <v>1500</v>
      </c>
      <c r="N4" s="25" t="s">
        <v>1499</v>
      </c>
      <c r="O4" s="25" t="s">
        <v>6</v>
      </c>
      <c r="P4" s="25" t="s">
        <v>1500</v>
      </c>
      <c r="Q4" s="25" t="s">
        <v>1525</v>
      </c>
      <c r="R4" s="25" t="s">
        <v>1526</v>
      </c>
      <c r="T4" s="33" t="s">
        <v>1499</v>
      </c>
      <c r="U4" s="34"/>
      <c r="V4" s="34" t="s">
        <v>6</v>
      </c>
    </row>
    <row r="5" spans="1:22" s="7" customFormat="1">
      <c r="A5" s="26" t="s">
        <v>1612</v>
      </c>
      <c r="B5" s="27">
        <v>2.8967693275214801</v>
      </c>
      <c r="C5" s="27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2.8967693275214801</v>
      </c>
      <c r="D5" s="36">
        <f>CurrentMtgRatesDataTable8[[#This Row],[Combined with Bloomberg Coupon]]-C6</f>
        <v>1.3786416634700149E-2</v>
      </c>
      <c r="E5" s="37">
        <f t="shared" ref="E5:E68" si="0">STDEVA(D5:D64)*SQRT(250)*100</f>
        <v>56.980095098585906</v>
      </c>
      <c r="F5" s="36">
        <f>LN(CurrentMtgRatesDataTable8[[#This Row],[Combined with Bloomberg Coupon]]/C6)</f>
        <v>4.7705999193982237E-3</v>
      </c>
      <c r="G5" s="37">
        <f t="shared" ref="G5:G68" si="1">STDEVA(F5:F64)*SQRT(250)*100</f>
        <v>18.898914648668317</v>
      </c>
      <c r="I5" s="26" t="s">
        <v>1414</v>
      </c>
      <c r="J5" s="27">
        <v>135.90407149320001</v>
      </c>
      <c r="K5" s="27" t="s">
        <v>1502</v>
      </c>
      <c r="N5" s="26" t="s">
        <v>1414</v>
      </c>
      <c r="O5" s="27">
        <v>135.90407149320001</v>
      </c>
      <c r="P5" s="27" t="s">
        <v>1501</v>
      </c>
      <c r="Q5" s="36">
        <f>VLOOKUP(CurrentMtgRatesDataTable824[[#This Row],[asOfDate]],CurrentMtgRatesDataTable8[],5,0)</f>
        <v>147.88647221756884</v>
      </c>
      <c r="R5" s="36">
        <f>CurrentMtgRatesDataTable824[[#This Row],[Realized Current Coupon Vol]]/CurrentMtgRatesDataTable824[[#This Row],[SeriesNumValue]]</f>
        <v>1.088168077620606</v>
      </c>
      <c r="T5" s="32">
        <v>40430</v>
      </c>
      <c r="U5" s="32" t="s">
        <v>1157</v>
      </c>
      <c r="V5" s="35">
        <v>3.5426000000000002</v>
      </c>
    </row>
    <row r="6" spans="1:22" s="7" customFormat="1">
      <c r="A6" s="26" t="s">
        <v>1613</v>
      </c>
      <c r="B6" s="28">
        <v>2.8829829108867799</v>
      </c>
      <c r="C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2.8829829108867799</v>
      </c>
      <c r="D6" s="36">
        <f>CurrentMtgRatesDataTable8[[#This Row],[Combined with Bloomberg Coupon]]-C7</f>
        <v>-3.9948052678170143E-2</v>
      </c>
      <c r="E6" s="37">
        <f t="shared" si="0"/>
        <v>57.108364216476815</v>
      </c>
      <c r="F6" s="36">
        <f>LN(CurrentMtgRatesDataTable8[[#This Row],[Combined with Bloomberg Coupon]]/C7)</f>
        <v>-1.3761376407520041E-2</v>
      </c>
      <c r="G6" s="37">
        <f t="shared" si="1"/>
        <v>18.931285827973838</v>
      </c>
      <c r="I6" s="26" t="s">
        <v>1413</v>
      </c>
      <c r="J6" s="27">
        <v>135.48543183359999</v>
      </c>
      <c r="K6" s="27" t="s">
        <v>1502</v>
      </c>
      <c r="N6" s="26" t="s">
        <v>1413</v>
      </c>
      <c r="O6" s="28">
        <v>135.48543183359999</v>
      </c>
      <c r="P6" s="28" t="s">
        <v>1501</v>
      </c>
      <c r="Q6" s="36">
        <f>VLOOKUP(CurrentMtgRatesDataTable824[[#This Row],[asOfDate]],CurrentMtgRatesDataTable8[],5,0)</f>
        <v>142.82016995898235</v>
      </c>
      <c r="R6" s="36">
        <f>CurrentMtgRatesDataTable824[[#This Row],[Realized Current Coupon Vol]]/CurrentMtgRatesDataTable824[[#This Row],[SeriesNumValue]]</f>
        <v>1.054136729138456</v>
      </c>
      <c r="T6" s="32">
        <v>40429</v>
      </c>
      <c r="U6" s="32" t="s">
        <v>1158</v>
      </c>
      <c r="V6" s="22">
        <v>3.4279999999999999</v>
      </c>
    </row>
    <row r="7" spans="1:22" s="7" customFormat="1">
      <c r="A7" s="26" t="s">
        <v>1614</v>
      </c>
      <c r="B7" s="28">
        <v>2.9229309635649501</v>
      </c>
      <c r="C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2.9229309635649501</v>
      </c>
      <c r="D7" s="36">
        <f>CurrentMtgRatesDataTable8[[#This Row],[Combined with Bloomberg Coupon]]-C8</f>
        <v>2.5847929102249978E-2</v>
      </c>
      <c r="E7" s="37">
        <f t="shared" si="0"/>
        <v>56.635983851790606</v>
      </c>
      <c r="F7" s="36">
        <f>LN(CurrentMtgRatesDataTable8[[#This Row],[Combined with Bloomberg Coupon]]/C8)</f>
        <v>8.8824869004945402E-3</v>
      </c>
      <c r="G7" s="37">
        <f t="shared" si="1"/>
        <v>18.760239776774931</v>
      </c>
      <c r="I7" s="26" t="s">
        <v>1412</v>
      </c>
      <c r="J7" s="27">
        <v>135.78538313830001</v>
      </c>
      <c r="K7" s="27" t="s">
        <v>1502</v>
      </c>
      <c r="N7" s="26" t="s">
        <v>1412</v>
      </c>
      <c r="O7" s="28">
        <v>135.78538313830001</v>
      </c>
      <c r="P7" s="28" t="s">
        <v>1501</v>
      </c>
      <c r="Q7" s="36">
        <f>VLOOKUP(CurrentMtgRatesDataTable824[[#This Row],[asOfDate]],CurrentMtgRatesDataTable8[],5,0)</f>
        <v>140.79497060576486</v>
      </c>
      <c r="R7" s="36">
        <f>CurrentMtgRatesDataTable824[[#This Row],[Realized Current Coupon Vol]]/CurrentMtgRatesDataTable824[[#This Row],[SeriesNumValue]]</f>
        <v>1.0368934221908295</v>
      </c>
      <c r="T7" s="39">
        <v>40428</v>
      </c>
      <c r="U7" s="39" t="s">
        <v>1159</v>
      </c>
      <c r="V7" s="40">
        <v>3.3871000000000002</v>
      </c>
    </row>
    <row r="8" spans="1:22" s="7" customFormat="1" ht="15">
      <c r="A8" s="26" t="s">
        <v>1615</v>
      </c>
      <c r="B8" s="28">
        <v>2.8970830344627001</v>
      </c>
      <c r="C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2.8970830344627001</v>
      </c>
      <c r="D8" s="36">
        <f>CurrentMtgRatesDataTable8[[#This Row],[Combined with Bloomberg Coupon]]-C9</f>
        <v>-1.0483731371959681E-2</v>
      </c>
      <c r="E8" s="37">
        <f t="shared" si="0"/>
        <v>56.645432956634437</v>
      </c>
      <c r="F8" s="36">
        <f>LN(CurrentMtgRatesDataTable8[[#This Row],[Combined with Bloomberg Coupon]]/C9)</f>
        <v>-3.6121878603750635E-3</v>
      </c>
      <c r="G8" s="37">
        <f t="shared" si="1"/>
        <v>18.748103650868988</v>
      </c>
      <c r="I8" s="26" t="s">
        <v>1411</v>
      </c>
      <c r="J8" s="27">
        <v>136.17853548350001</v>
      </c>
      <c r="K8" s="27" t="s">
        <v>1502</v>
      </c>
      <c r="N8" s="26" t="s">
        <v>1411</v>
      </c>
      <c r="O8" s="28">
        <v>136.17853548350001</v>
      </c>
      <c r="P8" s="28" t="s">
        <v>1501</v>
      </c>
      <c r="Q8" s="36">
        <f>VLOOKUP(CurrentMtgRatesDataTable824[[#This Row],[asOfDate]],CurrentMtgRatesDataTable8[],5,0)</f>
        <v>141.40473415050675</v>
      </c>
      <c r="R8" s="36">
        <f>CurrentMtgRatesDataTable824[[#This Row],[Realized Current Coupon Vol]]/CurrentMtgRatesDataTable824[[#This Row],[SeriesNumValue]]</f>
        <v>1.0383775508265762</v>
      </c>
      <c r="T8" s="9"/>
      <c r="U8" s="9"/>
      <c r="V8" s="38"/>
    </row>
    <row r="9" spans="1:22" s="7" customFormat="1" ht="15">
      <c r="A9" s="26" t="s">
        <v>1616</v>
      </c>
      <c r="B9" s="28">
        <v>2.9075667658346598</v>
      </c>
      <c r="C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2.9075667658346598</v>
      </c>
      <c r="D9" s="36">
        <f>CurrentMtgRatesDataTable8[[#This Row],[Combined with Bloomberg Coupon]]-C10</f>
        <v>3.2271944249859796E-2</v>
      </c>
      <c r="E9" s="37">
        <f t="shared" si="0"/>
        <v>56.943831669299151</v>
      </c>
      <c r="F9" s="36">
        <f>LN(CurrentMtgRatesDataTable8[[#This Row],[Combined with Bloomberg Coupon]]/C10)</f>
        <v>1.1161352830798148E-2</v>
      </c>
      <c r="G9" s="37">
        <f t="shared" si="1"/>
        <v>18.83659595940216</v>
      </c>
      <c r="I9" s="26" t="s">
        <v>1410</v>
      </c>
      <c r="J9" s="27">
        <v>135.69907433340001</v>
      </c>
      <c r="K9" s="27" t="s">
        <v>1502</v>
      </c>
      <c r="N9" s="26" t="s">
        <v>1410</v>
      </c>
      <c r="O9" s="28">
        <v>135.69907433340001</v>
      </c>
      <c r="P9" s="28" t="s">
        <v>1501</v>
      </c>
      <c r="Q9" s="36">
        <f>VLOOKUP(CurrentMtgRatesDataTable824[[#This Row],[asOfDate]],CurrentMtgRatesDataTable8[],5,0)</f>
        <v>140.38009560888321</v>
      </c>
      <c r="R9" s="36">
        <f>CurrentMtgRatesDataTable824[[#This Row],[Realized Current Coupon Vol]]/CurrentMtgRatesDataTable824[[#This Row],[SeriesNumValue]]</f>
        <v>1.0344956021142957</v>
      </c>
      <c r="T9"/>
      <c r="U9"/>
    </row>
    <row r="10" spans="1:22" s="7" customFormat="1" ht="15">
      <c r="A10" s="26" t="s">
        <v>1617</v>
      </c>
      <c r="B10" s="28">
        <v>2.8752948215848</v>
      </c>
      <c r="C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2.8752948215848</v>
      </c>
      <c r="D10" s="36">
        <f>CurrentMtgRatesDataTable8[[#This Row],[Combined with Bloomberg Coupon]]-C11</f>
        <v>-6.4570670041729894E-2</v>
      </c>
      <c r="E10" s="37">
        <f t="shared" si="0"/>
        <v>57.079781987609678</v>
      </c>
      <c r="F10" s="36">
        <f>LN(CurrentMtgRatesDataTable8[[#This Row],[Combined with Bloomberg Coupon]]/C11)</f>
        <v>-2.2208613526577801E-2</v>
      </c>
      <c r="G10" s="37">
        <f t="shared" si="1"/>
        <v>18.843457756824257</v>
      </c>
      <c r="I10" s="26" t="s">
        <v>1409</v>
      </c>
      <c r="J10" s="27">
        <v>134.96544450120001</v>
      </c>
      <c r="K10" s="27" t="s">
        <v>1502</v>
      </c>
      <c r="N10" s="26" t="s">
        <v>1409</v>
      </c>
      <c r="O10" s="28">
        <v>134.96544450120001</v>
      </c>
      <c r="P10" s="28" t="s">
        <v>1501</v>
      </c>
      <c r="Q10" s="36">
        <f>VLOOKUP(CurrentMtgRatesDataTable824[[#This Row],[asOfDate]],CurrentMtgRatesDataTable8[],5,0)</f>
        <v>140.33250549198038</v>
      </c>
      <c r="R10" s="36">
        <f>CurrentMtgRatesDataTable824[[#This Row],[Realized Current Coupon Vol]]/CurrentMtgRatesDataTable824[[#This Row],[SeriesNumValue]]</f>
        <v>1.039766186156877</v>
      </c>
      <c r="T10"/>
      <c r="U10"/>
      <c r="V10"/>
    </row>
    <row r="11" spans="1:22" s="7" customFormat="1" ht="15">
      <c r="A11" s="26" t="s">
        <v>1618</v>
      </c>
      <c r="B11" s="28">
        <v>2.9398654916265299</v>
      </c>
      <c r="C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2.9398654916265299</v>
      </c>
      <c r="D11" s="36">
        <f>CurrentMtgRatesDataTable8[[#This Row],[Combined with Bloomberg Coupon]]-C12</f>
        <v>-2.7201131827800928E-3</v>
      </c>
      <c r="E11" s="37">
        <f t="shared" si="0"/>
        <v>55.854844501678315</v>
      </c>
      <c r="F11" s="36">
        <f>LN(CurrentMtgRatesDataTable8[[#This Row],[Combined with Bloomberg Coupon]]/C12)</f>
        <v>-9.2482311609990624E-4</v>
      </c>
      <c r="G11" s="37">
        <f t="shared" si="1"/>
        <v>18.39245740553989</v>
      </c>
      <c r="I11" s="26" t="s">
        <v>1408</v>
      </c>
      <c r="J11" s="27">
        <v>136.57592199690001</v>
      </c>
      <c r="K11" s="27" t="s">
        <v>1502</v>
      </c>
      <c r="N11" s="26" t="s">
        <v>1408</v>
      </c>
      <c r="O11" s="28">
        <v>136.57592199690001</v>
      </c>
      <c r="P11" s="28" t="s">
        <v>1501</v>
      </c>
      <c r="Q11" s="36">
        <f>VLOOKUP(CurrentMtgRatesDataTable824[[#This Row],[asOfDate]],CurrentMtgRatesDataTable8[],5,0)</f>
        <v>138.06317899244425</v>
      </c>
      <c r="R11" s="36">
        <f>CurrentMtgRatesDataTable824[[#This Row],[Realized Current Coupon Vol]]/CurrentMtgRatesDataTable824[[#This Row],[SeriesNumValue]]</f>
        <v>1.0108895987945665</v>
      </c>
      <c r="U11"/>
      <c r="V11"/>
    </row>
    <row r="12" spans="1:22" s="7" customFormat="1" ht="15">
      <c r="A12" s="26" t="s">
        <v>1619</v>
      </c>
      <c r="B12" s="28">
        <v>2.94258560480931</v>
      </c>
      <c r="C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2.94258560480931</v>
      </c>
      <c r="D12" s="36">
        <f>CurrentMtgRatesDataTable8[[#This Row],[Combined with Bloomberg Coupon]]-C13</f>
        <v>1.7631872461489895E-2</v>
      </c>
      <c r="E12" s="37">
        <f t="shared" si="0"/>
        <v>55.977833197371595</v>
      </c>
      <c r="F12" s="36">
        <f>LN(CurrentMtgRatesDataTable8[[#This Row],[Combined with Bloomberg Coupon]]/C13)</f>
        <v>6.0099897146671287E-3</v>
      </c>
      <c r="G12" s="37">
        <f t="shared" si="1"/>
        <v>18.426846526739343</v>
      </c>
      <c r="I12" s="26" t="s">
        <v>1407</v>
      </c>
      <c r="J12" s="27">
        <v>134.4252837116</v>
      </c>
      <c r="K12" s="27" t="s">
        <v>1502</v>
      </c>
      <c r="N12" s="26" t="s">
        <v>1407</v>
      </c>
      <c r="O12" s="28">
        <v>134.4252837116</v>
      </c>
      <c r="P12" s="28" t="s">
        <v>1501</v>
      </c>
      <c r="Q12" s="36">
        <f>VLOOKUP(CurrentMtgRatesDataTable824[[#This Row],[asOfDate]],CurrentMtgRatesDataTable8[],5,0)</f>
        <v>135.80654839461545</v>
      </c>
      <c r="R12" s="36">
        <f>CurrentMtgRatesDataTable824[[#This Row],[Realized Current Coupon Vol]]/CurrentMtgRatesDataTable824[[#This Row],[SeriesNumValue]]</f>
        <v>1.0102753339615698</v>
      </c>
      <c r="U12"/>
    </row>
    <row r="13" spans="1:22" s="7" customFormat="1" ht="15">
      <c r="A13" s="26" t="s">
        <v>1620</v>
      </c>
      <c r="B13" s="28">
        <v>2.9249537323478201</v>
      </c>
      <c r="C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2.9249537323478201</v>
      </c>
      <c r="D13" s="36">
        <f>CurrentMtgRatesDataTable8[[#This Row],[Combined with Bloomberg Coupon]]-C14</f>
        <v>1.6517559462140063E-2</v>
      </c>
      <c r="E13" s="37">
        <f t="shared" si="0"/>
        <v>55.933964754279984</v>
      </c>
      <c r="F13" s="36">
        <f>LN(CurrentMtgRatesDataTable8[[#This Row],[Combined with Bloomberg Coupon]]/C14)</f>
        <v>5.6631234582163997E-3</v>
      </c>
      <c r="G13" s="37">
        <f t="shared" si="1"/>
        <v>18.403996942090195</v>
      </c>
      <c r="I13" s="26" t="s">
        <v>1406</v>
      </c>
      <c r="J13" s="27">
        <v>135.54109453390001</v>
      </c>
      <c r="K13" s="27" t="s">
        <v>1502</v>
      </c>
      <c r="N13" s="26" t="s">
        <v>1406</v>
      </c>
      <c r="O13" s="28">
        <v>135.54109453390001</v>
      </c>
      <c r="P13" s="28" t="s">
        <v>1501</v>
      </c>
      <c r="Q13" s="36">
        <f>VLOOKUP(CurrentMtgRatesDataTable824[[#This Row],[asOfDate]],CurrentMtgRatesDataTable8[],5,0)</f>
        <v>137.12250199388038</v>
      </c>
      <c r="R13" s="36">
        <f>CurrentMtgRatesDataTable824[[#This Row],[Realized Current Coupon Vol]]/CurrentMtgRatesDataTable824[[#This Row],[SeriesNumValue]]</f>
        <v>1.0116673652770662</v>
      </c>
      <c r="U13"/>
    </row>
    <row r="14" spans="1:22" s="7" customFormat="1" ht="15">
      <c r="A14" s="26" t="s">
        <v>1621</v>
      </c>
      <c r="B14" s="28">
        <v>2.90843617288568</v>
      </c>
      <c r="C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2.90843617288568</v>
      </c>
      <c r="D14" s="36">
        <f>CurrentMtgRatesDataTable8[[#This Row],[Combined with Bloomberg Coupon]]-C15</f>
        <v>7.6398071153800373E-3</v>
      </c>
      <c r="E14" s="37">
        <f t="shared" si="0"/>
        <v>59.339760479673231</v>
      </c>
      <c r="F14" s="36">
        <f>LN(CurrentMtgRatesDataTable8[[#This Row],[Combined with Bloomberg Coupon]]/C15)</f>
        <v>2.6302309191323717E-3</v>
      </c>
      <c r="G14" s="37">
        <f t="shared" si="1"/>
        <v>19.339733032380586</v>
      </c>
      <c r="I14" s="26" t="s">
        <v>1405</v>
      </c>
      <c r="J14" s="27">
        <v>136.08017773629999</v>
      </c>
      <c r="K14" s="27" t="s">
        <v>1502</v>
      </c>
      <c r="N14" s="26" t="s">
        <v>1405</v>
      </c>
      <c r="O14" s="28">
        <v>136.08017773629999</v>
      </c>
      <c r="P14" s="28" t="s">
        <v>1501</v>
      </c>
      <c r="Q14" s="36">
        <f>VLOOKUP(CurrentMtgRatesDataTable824[[#This Row],[asOfDate]],CurrentMtgRatesDataTable8[],5,0)</f>
        <v>135.79976126621159</v>
      </c>
      <c r="R14" s="36">
        <f>CurrentMtgRatesDataTable824[[#This Row],[Realized Current Coupon Vol]]/CurrentMtgRatesDataTable824[[#This Row],[SeriesNumValue]]</f>
        <v>0.997939329042972</v>
      </c>
      <c r="T14"/>
      <c r="U14"/>
    </row>
    <row r="15" spans="1:22" s="7" customFormat="1" ht="15">
      <c r="A15" s="26" t="s">
        <v>1622</v>
      </c>
      <c r="B15" s="28">
        <v>2.9007963657703</v>
      </c>
      <c r="C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2.9007963657703</v>
      </c>
      <c r="D15" s="36">
        <f>CurrentMtgRatesDataTable8[[#This Row],[Combined with Bloomberg Coupon]]-C16</f>
        <v>2.3537690238840003E-2</v>
      </c>
      <c r="E15" s="37">
        <f t="shared" si="0"/>
        <v>59.263204615535834</v>
      </c>
      <c r="F15" s="36">
        <f>LN(CurrentMtgRatesDataTable8[[#This Row],[Combined with Bloomberg Coupon]]/C16)</f>
        <v>8.1473161022768258E-3</v>
      </c>
      <c r="G15" s="37">
        <f t="shared" si="1"/>
        <v>19.313884230110613</v>
      </c>
      <c r="I15" s="26" t="s">
        <v>1404</v>
      </c>
      <c r="J15" s="27">
        <v>137.02786117380001</v>
      </c>
      <c r="K15" s="27" t="s">
        <v>1502</v>
      </c>
      <c r="N15" s="26" t="s">
        <v>1404</v>
      </c>
      <c r="O15" s="28">
        <v>137.02786117380001</v>
      </c>
      <c r="P15" s="28" t="s">
        <v>1501</v>
      </c>
      <c r="Q15" s="36">
        <f>VLOOKUP(CurrentMtgRatesDataTable824[[#This Row],[asOfDate]],CurrentMtgRatesDataTable8[],5,0)</f>
        <v>119.42267797008228</v>
      </c>
      <c r="R15" s="36">
        <f>CurrentMtgRatesDataTable824[[#This Row],[Realized Current Coupon Vol]]/CurrentMtgRatesDataTable824[[#This Row],[SeriesNumValue]]</f>
        <v>0.87152114137293513</v>
      </c>
      <c r="T15"/>
      <c r="U15"/>
    </row>
    <row r="16" spans="1:22" s="7" customFormat="1" ht="15">
      <c r="A16" s="26" t="s">
        <v>1623</v>
      </c>
      <c r="B16" s="28">
        <v>2.87725867553146</v>
      </c>
      <c r="C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2.87725867553146</v>
      </c>
      <c r="D16" s="36">
        <f>CurrentMtgRatesDataTable8[[#This Row],[Combined with Bloomberg Coupon]]-C17</f>
        <v>-3.6147476361580111E-2</v>
      </c>
      <c r="E16" s="37">
        <f t="shared" si="0"/>
        <v>59.527526488183526</v>
      </c>
      <c r="F16" s="36">
        <f>LN(CurrentMtgRatesDataTable8[[#This Row],[Combined with Bloomberg Coupon]]/C17)</f>
        <v>-1.2484903537584476E-2</v>
      </c>
      <c r="G16" s="37">
        <f t="shared" si="1"/>
        <v>19.363871993586407</v>
      </c>
      <c r="I16" s="26" t="s">
        <v>1403</v>
      </c>
      <c r="J16" s="27">
        <v>138.73127926199999</v>
      </c>
      <c r="K16" s="27" t="s">
        <v>1502</v>
      </c>
      <c r="N16" s="26" t="s">
        <v>1403</v>
      </c>
      <c r="O16" s="28">
        <v>138.73127926199999</v>
      </c>
      <c r="P16" s="28" t="s">
        <v>1501</v>
      </c>
      <c r="Q16" s="36">
        <f>VLOOKUP(CurrentMtgRatesDataTable824[[#This Row],[asOfDate]],CurrentMtgRatesDataTable8[],5,0)</f>
        <v>119.07089203641834</v>
      </c>
      <c r="R16" s="36">
        <f>CurrentMtgRatesDataTable824[[#This Row],[Realized Current Coupon Vol]]/CurrentMtgRatesDataTable824[[#This Row],[SeriesNumValue]]</f>
        <v>0.85828439462125805</v>
      </c>
      <c r="T16"/>
      <c r="U16"/>
    </row>
    <row r="17" spans="1:21" s="7" customFormat="1" ht="15">
      <c r="A17" s="26" t="s">
        <v>1624</v>
      </c>
      <c r="B17" s="28">
        <v>2.9134061518930401</v>
      </c>
      <c r="C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2.9134061518930401</v>
      </c>
      <c r="D17" s="36">
        <f>CurrentMtgRatesDataTable8[[#This Row],[Combined with Bloomberg Coupon]]-C18</f>
        <v>1.2621634101300128E-2</v>
      </c>
      <c r="E17" s="37">
        <f t="shared" si="0"/>
        <v>59.287111883226295</v>
      </c>
      <c r="F17" s="36">
        <f>LN(CurrentMtgRatesDataTable8[[#This Row],[Combined with Bloomberg Coupon]]/C18)</f>
        <v>4.341671831887722E-3</v>
      </c>
      <c r="G17" s="37">
        <f t="shared" si="1"/>
        <v>19.265466176552643</v>
      </c>
      <c r="I17" s="26" t="s">
        <v>1402</v>
      </c>
      <c r="J17" s="27">
        <v>140.34375145620001</v>
      </c>
      <c r="K17" s="27" t="s">
        <v>1502</v>
      </c>
      <c r="N17" s="26" t="s">
        <v>1402</v>
      </c>
      <c r="O17" s="28">
        <v>140.34375145620001</v>
      </c>
      <c r="P17" s="28" t="s">
        <v>1501</v>
      </c>
      <c r="Q17" s="36">
        <f>VLOOKUP(CurrentMtgRatesDataTable824[[#This Row],[asOfDate]],CurrentMtgRatesDataTable8[],5,0)</f>
        <v>117.72323660446244</v>
      </c>
      <c r="R17" s="36">
        <f>CurrentMtgRatesDataTable824[[#This Row],[Realized Current Coupon Vol]]/CurrentMtgRatesDataTable824[[#This Row],[SeriesNumValue]]</f>
        <v>0.83882064846472892</v>
      </c>
      <c r="T17"/>
      <c r="U17"/>
    </row>
    <row r="18" spans="1:21" s="7" customFormat="1">
      <c r="A18" s="26" t="s">
        <v>1625</v>
      </c>
      <c r="B18" s="28">
        <v>2.90078451779174</v>
      </c>
      <c r="C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2.90078451779174</v>
      </c>
      <c r="D18" s="36">
        <f>CurrentMtgRatesDataTable8[[#This Row],[Combined with Bloomberg Coupon]]-C19</f>
        <v>-4.810098850866984E-2</v>
      </c>
      <c r="E18" s="37">
        <f t="shared" si="0"/>
        <v>60.664856296261028</v>
      </c>
      <c r="F18" s="36">
        <f>LN(CurrentMtgRatesDataTable8[[#This Row],[Combined with Bloomberg Coupon]]/C19)</f>
        <v>-1.644608071093985E-2</v>
      </c>
      <c r="G18" s="37">
        <f t="shared" si="1"/>
        <v>19.649666328954719</v>
      </c>
      <c r="I18" s="26" t="s">
        <v>1401</v>
      </c>
      <c r="J18" s="27">
        <v>138.3526268796</v>
      </c>
      <c r="K18" s="27" t="s">
        <v>1502</v>
      </c>
      <c r="N18" s="26" t="s">
        <v>1401</v>
      </c>
      <c r="O18" s="28">
        <v>138.3526268796</v>
      </c>
      <c r="P18" s="28" t="s">
        <v>1501</v>
      </c>
      <c r="Q18" s="36">
        <f>VLOOKUP(CurrentMtgRatesDataTable824[[#This Row],[asOfDate]],CurrentMtgRatesDataTable8[],5,0)</f>
        <v>118.57545762320956</v>
      </c>
      <c r="R18" s="36">
        <f>CurrentMtgRatesDataTable824[[#This Row],[Realized Current Coupon Vol]]/CurrentMtgRatesDataTable824[[#This Row],[SeriesNumValue]]</f>
        <v>0.85705244849740858</v>
      </c>
    </row>
    <row r="19" spans="1:21" s="7" customFormat="1">
      <c r="A19" s="26" t="s">
        <v>1626</v>
      </c>
      <c r="B19" s="28">
        <v>2.9488855063004098</v>
      </c>
      <c r="C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2.9488855063004098</v>
      </c>
      <c r="D19" s="36">
        <f>CurrentMtgRatesDataTable8[[#This Row],[Combined with Bloomberg Coupon]]-C20</f>
        <v>2.5864401456169972E-2</v>
      </c>
      <c r="E19" s="37">
        <f t="shared" si="0"/>
        <v>60.724819890848394</v>
      </c>
      <c r="F19" s="36">
        <f>LN(CurrentMtgRatesDataTable8[[#This Row],[Combined with Bloomberg Coupon]]/C20)</f>
        <v>8.8095981236369723E-3</v>
      </c>
      <c r="G19" s="37">
        <f t="shared" si="1"/>
        <v>19.622007682599484</v>
      </c>
      <c r="I19" s="26" t="s">
        <v>1400</v>
      </c>
      <c r="J19" s="27">
        <v>137.70955029000001</v>
      </c>
      <c r="K19" s="27" t="s">
        <v>1502</v>
      </c>
      <c r="N19" s="26" t="s">
        <v>1400</v>
      </c>
      <c r="O19" s="28">
        <v>137.70955029000001</v>
      </c>
      <c r="P19" s="28" t="s">
        <v>1501</v>
      </c>
      <c r="Q19" s="36">
        <f>VLOOKUP(CurrentMtgRatesDataTable824[[#This Row],[asOfDate]],CurrentMtgRatesDataTable8[],5,0)</f>
        <v>119.73503876778754</v>
      </c>
      <c r="R19" s="36">
        <f>CurrentMtgRatesDataTable824[[#This Row],[Realized Current Coupon Vol]]/CurrentMtgRatesDataTable824[[#This Row],[SeriesNumValue]]</f>
        <v>0.86947519990908206</v>
      </c>
    </row>
    <row r="20" spans="1:21" s="7" customFormat="1">
      <c r="A20" s="26" t="s">
        <v>1627</v>
      </c>
      <c r="B20" s="28">
        <v>2.9230211048442398</v>
      </c>
      <c r="C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2.9230211048442398</v>
      </c>
      <c r="D20" s="36">
        <f>CurrentMtgRatesDataTable8[[#This Row],[Combined with Bloomberg Coupon]]-C21</f>
        <v>-1.4233471638420259E-2</v>
      </c>
      <c r="E20" s="37">
        <f t="shared" si="0"/>
        <v>60.575738290972694</v>
      </c>
      <c r="F20" s="36">
        <f>LN(CurrentMtgRatesDataTable8[[#This Row],[Combined with Bloomberg Coupon]]/C21)</f>
        <v>-4.8576211771354239E-3</v>
      </c>
      <c r="G20" s="37">
        <f t="shared" si="1"/>
        <v>19.559882747694992</v>
      </c>
      <c r="I20" s="26" t="s">
        <v>1399</v>
      </c>
      <c r="J20" s="27">
        <v>135.9188825876</v>
      </c>
      <c r="K20" s="27" t="s">
        <v>1502</v>
      </c>
      <c r="N20" s="26" t="s">
        <v>1399</v>
      </c>
      <c r="O20" s="28">
        <v>135.9188825876</v>
      </c>
      <c r="P20" s="28" t="s">
        <v>1501</v>
      </c>
      <c r="Q20" s="36">
        <f>VLOOKUP(CurrentMtgRatesDataTable824[[#This Row],[asOfDate]],CurrentMtgRatesDataTable8[],5,0)</f>
        <v>114.79486276132012</v>
      </c>
      <c r="R20" s="36">
        <f>CurrentMtgRatesDataTable824[[#This Row],[Realized Current Coupon Vol]]/CurrentMtgRatesDataTable824[[#This Row],[SeriesNumValue]]</f>
        <v>0.84458362646804863</v>
      </c>
    </row>
    <row r="21" spans="1:21" s="7" customFormat="1">
      <c r="A21" s="26" t="s">
        <v>1628</v>
      </c>
      <c r="B21" s="28">
        <v>2.9372545764826601</v>
      </c>
      <c r="C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2.9372545764826601</v>
      </c>
      <c r="D21" s="36">
        <f>CurrentMtgRatesDataTable8[[#This Row],[Combined with Bloomberg Coupon]]-C22</f>
        <v>-3.0282430390869752E-2</v>
      </c>
      <c r="E21" s="37">
        <f t="shared" si="0"/>
        <v>60.546899690980148</v>
      </c>
      <c r="F21" s="36">
        <f>LN(CurrentMtgRatesDataTable8[[#This Row],[Combined with Bloomberg Coupon]]/C22)</f>
        <v>-1.0256990599469497E-2</v>
      </c>
      <c r="G21" s="37">
        <f t="shared" si="1"/>
        <v>19.54875892903663</v>
      </c>
      <c r="I21" s="26" t="s">
        <v>1398</v>
      </c>
      <c r="J21" s="27">
        <v>135.87502380750001</v>
      </c>
      <c r="K21" s="27" t="s">
        <v>1502</v>
      </c>
      <c r="N21" s="26" t="s">
        <v>1398</v>
      </c>
      <c r="O21" s="28">
        <v>135.87502380750001</v>
      </c>
      <c r="P21" s="28" t="s">
        <v>1501</v>
      </c>
      <c r="Q21" s="36">
        <f>VLOOKUP(CurrentMtgRatesDataTable824[[#This Row],[asOfDate]],CurrentMtgRatesDataTable8[],5,0)</f>
        <v>114.7939961656573</v>
      </c>
      <c r="R21" s="36">
        <f>CurrentMtgRatesDataTable824[[#This Row],[Realized Current Coupon Vol]]/CurrentMtgRatesDataTable824[[#This Row],[SeriesNumValue]]</f>
        <v>0.84484986974715004</v>
      </c>
    </row>
    <row r="22" spans="1:21" s="7" customFormat="1">
      <c r="A22" s="26" t="s">
        <v>1629</v>
      </c>
      <c r="B22" s="28">
        <v>2.9675370068735298</v>
      </c>
      <c r="C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2.9675370068735298</v>
      </c>
      <c r="D22" s="36">
        <f>CurrentMtgRatesDataTable8[[#This Row],[Combined with Bloomberg Coupon]]-C23</f>
        <v>1.9378384446797625E-3</v>
      </c>
      <c r="E22" s="37">
        <f t="shared" si="0"/>
        <v>60.31915118877842</v>
      </c>
      <c r="F22" s="36">
        <f>LN(CurrentMtgRatesDataTable8[[#This Row],[Combined with Bloomberg Coupon]]/C23)</f>
        <v>6.5322569930321723E-4</v>
      </c>
      <c r="G22" s="37">
        <f t="shared" si="1"/>
        <v>19.466470136676016</v>
      </c>
      <c r="I22" s="26" t="s">
        <v>1397</v>
      </c>
      <c r="J22" s="27">
        <v>133.6293096556</v>
      </c>
      <c r="K22" s="27" t="s">
        <v>1502</v>
      </c>
      <c r="N22" s="26" t="s">
        <v>1397</v>
      </c>
      <c r="O22" s="28">
        <v>133.6293096556</v>
      </c>
      <c r="P22" s="28" t="s">
        <v>1501</v>
      </c>
      <c r="Q22" s="36">
        <f>VLOOKUP(CurrentMtgRatesDataTable824[[#This Row],[asOfDate]],CurrentMtgRatesDataTable8[],5,0)</f>
        <v>114.78476684099685</v>
      </c>
      <c r="R22" s="36">
        <f>CurrentMtgRatesDataTable824[[#This Row],[Realized Current Coupon Vol]]/CurrentMtgRatesDataTable824[[#This Row],[SeriesNumValue]]</f>
        <v>0.8589789705329558</v>
      </c>
    </row>
    <row r="23" spans="1:21" s="7" customFormat="1">
      <c r="A23" s="26" t="s">
        <v>1630</v>
      </c>
      <c r="B23" s="28">
        <v>2.9655991684288501</v>
      </c>
      <c r="C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2.9655991684288501</v>
      </c>
      <c r="D23" s="36">
        <f>CurrentMtgRatesDataTable8[[#This Row],[Combined with Bloomberg Coupon]]-C24</f>
        <v>-1.9410275882899786E-2</v>
      </c>
      <c r="E23" s="37">
        <f t="shared" si="0"/>
        <v>60.666376712222522</v>
      </c>
      <c r="F23" s="36">
        <f>LN(CurrentMtgRatesDataTable8[[#This Row],[Combined with Bloomberg Coupon]]/C24)</f>
        <v>-6.5238183144503466E-3</v>
      </c>
      <c r="G23" s="37">
        <f t="shared" si="1"/>
        <v>19.570967033807936</v>
      </c>
      <c r="I23" s="26" t="s">
        <v>1396</v>
      </c>
      <c r="J23" s="27">
        <v>131.400678097</v>
      </c>
      <c r="K23" s="27" t="s">
        <v>1502</v>
      </c>
      <c r="N23" s="26" t="s">
        <v>1396</v>
      </c>
      <c r="O23" s="28">
        <v>131.400678097</v>
      </c>
      <c r="P23" s="28" t="s">
        <v>1501</v>
      </c>
      <c r="Q23" s="36">
        <f>VLOOKUP(CurrentMtgRatesDataTable824[[#This Row],[asOfDate]],CurrentMtgRatesDataTable8[],5,0)</f>
        <v>115.0780260711735</v>
      </c>
      <c r="R23" s="36">
        <f>CurrentMtgRatesDataTable824[[#This Row],[Realized Current Coupon Vol]]/CurrentMtgRatesDataTable824[[#This Row],[SeriesNumValue]]</f>
        <v>0.87577954495959975</v>
      </c>
    </row>
    <row r="24" spans="1:21" s="7" customFormat="1">
      <c r="A24" s="26" t="s">
        <v>1631</v>
      </c>
      <c r="B24" s="28">
        <v>2.9850094443117499</v>
      </c>
      <c r="C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2.9850094443117499</v>
      </c>
      <c r="D24" s="36">
        <f>CurrentMtgRatesDataTable8[[#This Row],[Combined with Bloomberg Coupon]]-C25</f>
        <v>-2.0860547663480222E-2</v>
      </c>
      <c r="E24" s="37">
        <f t="shared" si="0"/>
        <v>64.381320751347303</v>
      </c>
      <c r="F24" s="36">
        <f>LN(CurrentMtgRatesDataTable8[[#This Row],[Combined with Bloomberg Coupon]]/C25)</f>
        <v>-6.9641301231631002E-3</v>
      </c>
      <c r="G24" s="37">
        <f t="shared" si="1"/>
        <v>20.727248198450219</v>
      </c>
      <c r="I24" s="26" t="s">
        <v>1395</v>
      </c>
      <c r="J24" s="27">
        <v>130.68230252710001</v>
      </c>
      <c r="K24" s="27" t="s">
        <v>1502</v>
      </c>
      <c r="N24" s="26" t="s">
        <v>1395</v>
      </c>
      <c r="O24" s="28">
        <v>130.68230252710001</v>
      </c>
      <c r="P24" s="28" t="s">
        <v>1501</v>
      </c>
      <c r="Q24" s="36">
        <f>VLOOKUP(CurrentMtgRatesDataTable824[[#This Row],[asOfDate]],CurrentMtgRatesDataTable8[],5,0)</f>
        <v>115.1526501285244</v>
      </c>
      <c r="R24" s="36">
        <f>CurrentMtgRatesDataTable824[[#This Row],[Realized Current Coupon Vol]]/CurrentMtgRatesDataTable824[[#This Row],[SeriesNumValue]]</f>
        <v>0.88116483947506841</v>
      </c>
    </row>
    <row r="25" spans="1:21" s="7" customFormat="1">
      <c r="A25" s="26" t="s">
        <v>1632</v>
      </c>
      <c r="B25" s="28">
        <v>3.0058699919752301</v>
      </c>
      <c r="C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3.0058699919752301</v>
      </c>
      <c r="D25" s="36">
        <f>CurrentMtgRatesDataTable8[[#This Row],[Combined with Bloomberg Coupon]]-C26</f>
        <v>2.333701277721012E-2</v>
      </c>
      <c r="E25" s="37">
        <f t="shared" si="0"/>
        <v>64.271114083218464</v>
      </c>
      <c r="F25" s="36">
        <f>LN(CurrentMtgRatesDataTable8[[#This Row],[Combined with Bloomberg Coupon]]/C26)</f>
        <v>7.7941083889685233E-3</v>
      </c>
      <c r="G25" s="37">
        <f t="shared" si="1"/>
        <v>20.688698645174835</v>
      </c>
      <c r="I25" s="26" t="s">
        <v>1394</v>
      </c>
      <c r="J25" s="27">
        <v>130.19444363400001</v>
      </c>
      <c r="K25" s="27" t="s">
        <v>1502</v>
      </c>
      <c r="N25" s="26" t="s">
        <v>1394</v>
      </c>
      <c r="O25" s="28">
        <v>130.19444363400001</v>
      </c>
      <c r="P25" s="28" t="s">
        <v>1501</v>
      </c>
      <c r="Q25" s="36">
        <f>VLOOKUP(CurrentMtgRatesDataTable824[[#This Row],[asOfDate]],CurrentMtgRatesDataTable8[],5,0)</f>
        <v>115.36777669291736</v>
      </c>
      <c r="R25" s="36">
        <f>CurrentMtgRatesDataTable824[[#This Row],[Realized Current Coupon Vol]]/CurrentMtgRatesDataTable824[[#This Row],[SeriesNumValue]]</f>
        <v>0.88611904988232004</v>
      </c>
    </row>
    <row r="26" spans="1:21" s="7" customFormat="1">
      <c r="A26" s="26" t="s">
        <v>1633</v>
      </c>
      <c r="B26" s="28">
        <v>2.98253297919802</v>
      </c>
      <c r="C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2.98253297919802</v>
      </c>
      <c r="D26" s="36">
        <f>CurrentMtgRatesDataTable8[[#This Row],[Combined with Bloomberg Coupon]]-C27</f>
        <v>5.3269864858398464E-3</v>
      </c>
      <c r="E26" s="37">
        <f t="shared" si="0"/>
        <v>65.405495835106592</v>
      </c>
      <c r="F26" s="36">
        <f>LN(CurrentMtgRatesDataTable8[[#This Row],[Combined with Bloomberg Coupon]]/C27)</f>
        <v>1.7876581271689021E-3</v>
      </c>
      <c r="G26" s="37">
        <f t="shared" si="1"/>
        <v>21.056968108541916</v>
      </c>
      <c r="I26" s="26" t="s">
        <v>1393</v>
      </c>
      <c r="J26" s="27">
        <v>131.9163395958</v>
      </c>
      <c r="K26" s="27" t="s">
        <v>1502</v>
      </c>
      <c r="N26" s="26" t="s">
        <v>1393</v>
      </c>
      <c r="O26" s="28">
        <v>131.9163395958</v>
      </c>
      <c r="P26" s="28" t="s">
        <v>1501</v>
      </c>
      <c r="Q26" s="36">
        <f>VLOOKUP(CurrentMtgRatesDataTable824[[#This Row],[asOfDate]],CurrentMtgRatesDataTable8[],5,0)</f>
        <v>115.36236226000858</v>
      </c>
      <c r="R26" s="36">
        <f>CurrentMtgRatesDataTable824[[#This Row],[Realized Current Coupon Vol]]/CurrentMtgRatesDataTable824[[#This Row],[SeriesNumValue]]</f>
        <v>0.87451154734497749</v>
      </c>
    </row>
    <row r="27" spans="1:21" s="7" customFormat="1">
      <c r="A27" s="26" t="s">
        <v>1634</v>
      </c>
      <c r="B27" s="28">
        <v>2.9772059927121801</v>
      </c>
      <c r="C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2.9772059927121801</v>
      </c>
      <c r="D27" s="36">
        <f>CurrentMtgRatesDataTable8[[#This Row],[Combined with Bloomberg Coupon]]-C28</f>
        <v>1.6426799197060138E-2</v>
      </c>
      <c r="E27" s="37">
        <f t="shared" si="0"/>
        <v>66.973617926221763</v>
      </c>
      <c r="F27" s="36">
        <f>LN(CurrentMtgRatesDataTable8[[#This Row],[Combined with Bloomberg Coupon]]/C28)</f>
        <v>5.5327996235925115E-3</v>
      </c>
      <c r="G27" s="37">
        <f t="shared" si="1"/>
        <v>21.568353168860323</v>
      </c>
      <c r="I27" s="26" t="s">
        <v>1392</v>
      </c>
      <c r="J27" s="27">
        <v>132.392867467</v>
      </c>
      <c r="K27" s="27" t="s">
        <v>1502</v>
      </c>
      <c r="N27" s="26" t="s">
        <v>1392</v>
      </c>
      <c r="O27" s="28">
        <v>132.392867467</v>
      </c>
      <c r="P27" s="28" t="s">
        <v>1501</v>
      </c>
      <c r="Q27" s="36">
        <f>VLOOKUP(CurrentMtgRatesDataTable824[[#This Row],[asOfDate]],CurrentMtgRatesDataTable8[],5,0)</f>
        <v>115.25193391492019</v>
      </c>
      <c r="R27" s="36">
        <f>CurrentMtgRatesDataTable824[[#This Row],[Realized Current Coupon Vol]]/CurrentMtgRatesDataTable824[[#This Row],[SeriesNumValue]]</f>
        <v>0.87052978094645217</v>
      </c>
    </row>
    <row r="28" spans="1:21" s="7" customFormat="1">
      <c r="A28" s="26" t="s">
        <v>1635</v>
      </c>
      <c r="B28" s="28">
        <v>2.96077919351512</v>
      </c>
      <c r="C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2.96077919351512</v>
      </c>
      <c r="D28" s="36">
        <f>CurrentMtgRatesDataTable8[[#This Row],[Combined with Bloomberg Coupon]]-C29</f>
        <v>3.5203251893240139E-2</v>
      </c>
      <c r="E28" s="37">
        <f t="shared" si="0"/>
        <v>67.146214296646136</v>
      </c>
      <c r="F28" s="36">
        <f>LN(CurrentMtgRatesDataTable8[[#This Row],[Combined with Bloomberg Coupon]]/C29)</f>
        <v>1.1961110326991356E-2</v>
      </c>
      <c r="G28" s="37">
        <f t="shared" si="1"/>
        <v>21.618426644041637</v>
      </c>
      <c r="I28" s="26" t="s">
        <v>1391</v>
      </c>
      <c r="J28" s="27">
        <v>132.24761782350001</v>
      </c>
      <c r="K28" s="27" t="s">
        <v>1502</v>
      </c>
      <c r="N28" s="26" t="s">
        <v>1391</v>
      </c>
      <c r="O28" s="28">
        <v>132.24761782350001</v>
      </c>
      <c r="P28" s="28" t="s">
        <v>1501</v>
      </c>
      <c r="Q28" s="36">
        <f>VLOOKUP(CurrentMtgRatesDataTable824[[#This Row],[asOfDate]],CurrentMtgRatesDataTable8[],5,0)</f>
        <v>113.98543138653874</v>
      </c>
      <c r="R28" s="36">
        <f>CurrentMtgRatesDataTable824[[#This Row],[Realized Current Coupon Vol]]/CurrentMtgRatesDataTable824[[#This Row],[SeriesNumValue]]</f>
        <v>0.86190914636107618</v>
      </c>
    </row>
    <row r="29" spans="1:21" s="7" customFormat="1">
      <c r="A29" s="26" t="s">
        <v>1636</v>
      </c>
      <c r="B29" s="28">
        <v>2.9255759416218798</v>
      </c>
      <c r="C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2.9255759416218798</v>
      </c>
      <c r="D29" s="36">
        <f>CurrentMtgRatesDataTable8[[#This Row],[Combined with Bloomberg Coupon]]-C30</f>
        <v>-0.11119892747047011</v>
      </c>
      <c r="E29" s="37">
        <f t="shared" si="0"/>
        <v>66.671393825054466</v>
      </c>
      <c r="F29" s="36">
        <f>LN(CurrentMtgRatesDataTable8[[#This Row],[Combined with Bloomberg Coupon]]/C30)</f>
        <v>-3.7304689522748527E-2</v>
      </c>
      <c r="G29" s="37">
        <f t="shared" si="1"/>
        <v>21.449169029475563</v>
      </c>
      <c r="I29" s="26" t="s">
        <v>1390</v>
      </c>
      <c r="J29" s="27">
        <v>130.90246690399999</v>
      </c>
      <c r="K29" s="27" t="s">
        <v>1502</v>
      </c>
      <c r="N29" s="26" t="s">
        <v>1390</v>
      </c>
      <c r="O29" s="28">
        <v>130.90246690399999</v>
      </c>
      <c r="P29" s="28" t="s">
        <v>1501</v>
      </c>
      <c r="Q29" s="36">
        <f>VLOOKUP(CurrentMtgRatesDataTable824[[#This Row],[asOfDate]],CurrentMtgRatesDataTable8[],5,0)</f>
        <v>111.76963124416643</v>
      </c>
      <c r="R29" s="36">
        <f>CurrentMtgRatesDataTable824[[#This Row],[Realized Current Coupon Vol]]/CurrentMtgRatesDataTable824[[#This Row],[SeriesNumValue]]</f>
        <v>0.85383899851280098</v>
      </c>
    </row>
    <row r="30" spans="1:21" s="7" customFormat="1">
      <c r="A30" s="26" t="s">
        <v>1637</v>
      </c>
      <c r="B30" s="28">
        <v>3.0367748690923499</v>
      </c>
      <c r="C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3.0367748690923499</v>
      </c>
      <c r="D30" s="36">
        <f>CurrentMtgRatesDataTable8[[#This Row],[Combined with Bloomberg Coupon]]-C31</f>
        <v>-1.7250819524909922E-2</v>
      </c>
      <c r="E30" s="37">
        <f t="shared" si="0"/>
        <v>62.929561062208691</v>
      </c>
      <c r="F30" s="36">
        <f>LN(CurrentMtgRatesDataTable8[[#This Row],[Combined with Bloomberg Coupon]]/C31)</f>
        <v>-5.6645642848108507E-3</v>
      </c>
      <c r="G30" s="37">
        <f t="shared" si="1"/>
        <v>20.13156321476708</v>
      </c>
      <c r="I30" s="26" t="s">
        <v>1389</v>
      </c>
      <c r="J30" s="27">
        <v>131.63971564799999</v>
      </c>
      <c r="K30" s="27" t="s">
        <v>1502</v>
      </c>
      <c r="N30" s="26" t="s">
        <v>1389</v>
      </c>
      <c r="O30" s="28">
        <v>131.63971564799999</v>
      </c>
      <c r="P30" s="28" t="s">
        <v>1501</v>
      </c>
      <c r="Q30" s="36">
        <f>VLOOKUP(CurrentMtgRatesDataTable824[[#This Row],[asOfDate]],CurrentMtgRatesDataTable8[],5,0)</f>
        <v>110.22780390928332</v>
      </c>
      <c r="R30" s="36">
        <f>CurrentMtgRatesDataTable824[[#This Row],[Realized Current Coupon Vol]]/CurrentMtgRatesDataTable824[[#This Row],[SeriesNumValue]]</f>
        <v>0.83734459138478112</v>
      </c>
    </row>
    <row r="31" spans="1:21" s="7" customFormat="1">
      <c r="A31" s="26" t="s">
        <v>1638</v>
      </c>
      <c r="B31" s="28">
        <v>3.0540256886172599</v>
      </c>
      <c r="C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3.0540256886172599</v>
      </c>
      <c r="D31" s="36">
        <f>CurrentMtgRatesDataTable8[[#This Row],[Combined with Bloomberg Coupon]]-C32</f>
        <v>3.6295854918497739E-3</v>
      </c>
      <c r="E31" s="37">
        <f t="shared" si="0"/>
        <v>63.011475533461493</v>
      </c>
      <c r="F31" s="36">
        <f>LN(CurrentMtgRatesDataTable8[[#This Row],[Combined with Bloomberg Coupon]]/C32)</f>
        <v>1.1891661629543568E-3</v>
      </c>
      <c r="G31" s="37">
        <f t="shared" si="1"/>
        <v>20.155241779959322</v>
      </c>
      <c r="I31" s="26" t="s">
        <v>1388</v>
      </c>
      <c r="J31" s="27">
        <v>131.75751902740001</v>
      </c>
      <c r="K31" s="27" t="s">
        <v>1502</v>
      </c>
      <c r="N31" s="26" t="s">
        <v>1388</v>
      </c>
      <c r="O31" s="28">
        <v>131.75751902740001</v>
      </c>
      <c r="P31" s="28" t="s">
        <v>1501</v>
      </c>
      <c r="Q31" s="36">
        <f>VLOOKUP(CurrentMtgRatesDataTable824[[#This Row],[asOfDate]],CurrentMtgRatesDataTable8[],5,0)</f>
        <v>109.20675653961732</v>
      </c>
      <c r="R31" s="36">
        <f>CurrentMtgRatesDataTable824[[#This Row],[Realized Current Coupon Vol]]/CurrentMtgRatesDataTable824[[#This Row],[SeriesNumValue]]</f>
        <v>0.82884648516269432</v>
      </c>
    </row>
    <row r="32" spans="1:21" s="7" customFormat="1">
      <c r="A32" s="26" t="s">
        <v>1639</v>
      </c>
      <c r="B32" s="28">
        <v>3.0503961031254101</v>
      </c>
      <c r="C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3.0503961031254101</v>
      </c>
      <c r="D32" s="36">
        <f>CurrentMtgRatesDataTable8[[#This Row],[Combined with Bloomberg Coupon]]-C33</f>
        <v>-8.3148454709649933E-2</v>
      </c>
      <c r="E32" s="37">
        <f t="shared" si="0"/>
        <v>63.802776496894374</v>
      </c>
      <c r="F32" s="36">
        <f>LN(CurrentMtgRatesDataTable8[[#This Row],[Combined with Bloomberg Coupon]]/C33)</f>
        <v>-2.6893358346634349E-2</v>
      </c>
      <c r="G32" s="37">
        <f t="shared" si="1"/>
        <v>20.397530479629914</v>
      </c>
      <c r="I32" s="26" t="s">
        <v>1387</v>
      </c>
      <c r="J32" s="27">
        <v>130.34258631419999</v>
      </c>
      <c r="K32" s="27" t="s">
        <v>1502</v>
      </c>
      <c r="N32" s="26" t="s">
        <v>1387</v>
      </c>
      <c r="O32" s="28">
        <v>130.34258631419999</v>
      </c>
      <c r="P32" s="28" t="s">
        <v>1501</v>
      </c>
      <c r="Q32" s="36">
        <f>VLOOKUP(CurrentMtgRatesDataTable824[[#This Row],[asOfDate]],CurrentMtgRatesDataTable8[],5,0)</f>
        <v>108.45484086706978</v>
      </c>
      <c r="R32" s="36">
        <f>CurrentMtgRatesDataTable824[[#This Row],[Realized Current Coupon Vol]]/CurrentMtgRatesDataTable824[[#This Row],[SeriesNumValue]]</f>
        <v>0.83207525593846776</v>
      </c>
    </row>
    <row r="33" spans="1:18" s="7" customFormat="1">
      <c r="A33" s="26" t="s">
        <v>1640</v>
      </c>
      <c r="B33" s="28">
        <v>3.13354455783506</v>
      </c>
      <c r="C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3.13354455783506</v>
      </c>
      <c r="D33" s="36">
        <f>CurrentMtgRatesDataTable8[[#This Row],[Combined with Bloomberg Coupon]]-C34</f>
        <v>-3.4780695315301813E-3</v>
      </c>
      <c r="E33" s="37">
        <f t="shared" si="0"/>
        <v>62.165276021919823</v>
      </c>
      <c r="F33" s="36">
        <f>LN(CurrentMtgRatesDataTable8[[#This Row],[Combined with Bloomberg Coupon]]/C34)</f>
        <v>-1.1093318309128841E-3</v>
      </c>
      <c r="G33" s="37">
        <f t="shared" si="1"/>
        <v>19.848729833336879</v>
      </c>
      <c r="I33" s="26" t="s">
        <v>1386</v>
      </c>
      <c r="J33" s="27">
        <v>129.52731534340001</v>
      </c>
      <c r="K33" s="27" t="s">
        <v>1502</v>
      </c>
      <c r="N33" s="26" t="s">
        <v>1386</v>
      </c>
      <c r="O33" s="28">
        <v>129.52731534340001</v>
      </c>
      <c r="P33" s="28" t="s">
        <v>1501</v>
      </c>
      <c r="Q33" s="36">
        <f>VLOOKUP(CurrentMtgRatesDataTable824[[#This Row],[asOfDate]],CurrentMtgRatesDataTable8[],5,0)</f>
        <v>102.37652881120928</v>
      </c>
      <c r="R33" s="36">
        <f>CurrentMtgRatesDataTable824[[#This Row],[Realized Current Coupon Vol]]/CurrentMtgRatesDataTable824[[#This Row],[SeriesNumValue]]</f>
        <v>0.79038563055052025</v>
      </c>
    </row>
    <row r="34" spans="1:18" s="7" customFormat="1">
      <c r="A34" s="26" t="s">
        <v>1641</v>
      </c>
      <c r="B34" s="28">
        <v>3.1370226273665902</v>
      </c>
      <c r="C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3.1370226273665902</v>
      </c>
      <c r="D34" s="36">
        <f>CurrentMtgRatesDataTable8[[#This Row],[Combined with Bloomberg Coupon]]-C35</f>
        <v>1.3153460961400132E-2</v>
      </c>
      <c r="E34" s="37">
        <f t="shared" si="0"/>
        <v>62.485030842283315</v>
      </c>
      <c r="F34" s="36">
        <f>LN(CurrentMtgRatesDataTable8[[#This Row],[Combined with Bloomberg Coupon]]/C35)</f>
        <v>4.2017912932352328E-3</v>
      </c>
      <c r="G34" s="37">
        <f t="shared" si="1"/>
        <v>19.948948031629286</v>
      </c>
      <c r="I34" s="26" t="s">
        <v>1385</v>
      </c>
      <c r="J34" s="27">
        <v>133.2399382035</v>
      </c>
      <c r="K34" s="27" t="s">
        <v>1502</v>
      </c>
      <c r="N34" s="26" t="s">
        <v>1385</v>
      </c>
      <c r="O34" s="28">
        <v>133.2399382035</v>
      </c>
      <c r="P34" s="28" t="s">
        <v>1501</v>
      </c>
      <c r="Q34" s="36">
        <f>VLOOKUP(CurrentMtgRatesDataTable824[[#This Row],[asOfDate]],CurrentMtgRatesDataTable8[],5,0)</f>
        <v>105.31393590061677</v>
      </c>
      <c r="R34" s="36">
        <f>CurrentMtgRatesDataTable824[[#This Row],[Realized Current Coupon Vol]]/CurrentMtgRatesDataTable824[[#This Row],[SeriesNumValue]]</f>
        <v>0.79040817130798058</v>
      </c>
    </row>
    <row r="35" spans="1:18" s="7" customFormat="1">
      <c r="A35" s="26" t="s">
        <v>1642</v>
      </c>
      <c r="B35" s="28">
        <v>3.1238691664051901</v>
      </c>
      <c r="C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3.1238691664051901</v>
      </c>
      <c r="D35" s="36">
        <f>CurrentMtgRatesDataTable8[[#This Row],[Combined with Bloomberg Coupon]]-C36</f>
        <v>3.1375637807990131E-2</v>
      </c>
      <c r="E35" s="37">
        <f t="shared" si="0"/>
        <v>62.55145176182041</v>
      </c>
      <c r="F35" s="36">
        <f>LN(CurrentMtgRatesDataTable8[[#This Row],[Combined with Bloomberg Coupon]]/C36)</f>
        <v>1.0094618278198719E-2</v>
      </c>
      <c r="G35" s="37">
        <f t="shared" si="1"/>
        <v>19.970028958180833</v>
      </c>
      <c r="I35" s="26" t="s">
        <v>1384</v>
      </c>
      <c r="J35" s="27">
        <v>131.65836025499999</v>
      </c>
      <c r="K35" s="27" t="s">
        <v>1502</v>
      </c>
      <c r="N35" s="26" t="s">
        <v>1384</v>
      </c>
      <c r="O35" s="28">
        <v>131.65836025499999</v>
      </c>
      <c r="P35" s="28" t="s">
        <v>1501</v>
      </c>
      <c r="Q35" s="36">
        <f>VLOOKUP(CurrentMtgRatesDataTable824[[#This Row],[asOfDate]],CurrentMtgRatesDataTable8[],5,0)</f>
        <v>104.6179523024811</v>
      </c>
      <c r="R35" s="36">
        <f>CurrentMtgRatesDataTable824[[#This Row],[Realized Current Coupon Vol]]/CurrentMtgRatesDataTable824[[#This Row],[SeriesNumValue]]</f>
        <v>0.79461685608003785</v>
      </c>
    </row>
    <row r="36" spans="1:18" s="7" customFormat="1">
      <c r="A36" s="26" t="s">
        <v>1643</v>
      </c>
      <c r="B36" s="28">
        <v>3.0924935285971999</v>
      </c>
      <c r="C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3.0924935285971999</v>
      </c>
      <c r="D36" s="36">
        <f>CurrentMtgRatesDataTable8[[#This Row],[Combined with Bloomberg Coupon]]-C37</f>
        <v>1.6990749698039931E-2</v>
      </c>
      <c r="E36" s="37">
        <f t="shared" si="0"/>
        <v>62.253177677314383</v>
      </c>
      <c r="F36" s="36">
        <f>LN(CurrentMtgRatesDataTable8[[#This Row],[Combined with Bloomberg Coupon]]/C37)</f>
        <v>5.5093394442537512E-3</v>
      </c>
      <c r="G36" s="37">
        <f t="shared" si="1"/>
        <v>19.873206293879662</v>
      </c>
      <c r="I36" s="26" t="s">
        <v>1383</v>
      </c>
      <c r="J36" s="27">
        <v>133.90611773149999</v>
      </c>
      <c r="K36" s="27" t="s">
        <v>1502</v>
      </c>
      <c r="N36" s="26" t="s">
        <v>1383</v>
      </c>
      <c r="O36" s="28">
        <v>133.90611773149999</v>
      </c>
      <c r="P36" s="28" t="s">
        <v>1501</v>
      </c>
      <c r="Q36" s="36">
        <f>VLOOKUP(CurrentMtgRatesDataTable824[[#This Row],[asOfDate]],CurrentMtgRatesDataTable8[],5,0)</f>
        <v>106.38286338414666</v>
      </c>
      <c r="R36" s="36">
        <f>CurrentMtgRatesDataTable824[[#This Row],[Realized Current Coupon Vol]]/CurrentMtgRatesDataTable824[[#This Row],[SeriesNumValue]]</f>
        <v>0.79445857430844791</v>
      </c>
    </row>
    <row r="37" spans="1:18" s="7" customFormat="1">
      <c r="A37" s="26" t="s">
        <v>1644</v>
      </c>
      <c r="B37" s="28">
        <v>3.07550277889916</v>
      </c>
      <c r="C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3.07550277889916</v>
      </c>
      <c r="D37" s="36">
        <f>CurrentMtgRatesDataTable8[[#This Row],[Combined with Bloomberg Coupon]]-C38</f>
        <v>-8.242868401270087E-3</v>
      </c>
      <c r="E37" s="37">
        <f t="shared" si="0"/>
        <v>63.161912369724007</v>
      </c>
      <c r="F37" s="36">
        <f>LN(CurrentMtgRatesDataTable8[[#This Row],[Combined with Bloomberg Coupon]]/C38)</f>
        <v>-2.6765841388275897E-3</v>
      </c>
      <c r="G37" s="37">
        <f t="shared" si="1"/>
        <v>20.171433598769763</v>
      </c>
      <c r="I37" s="26" t="s">
        <v>1382</v>
      </c>
      <c r="J37" s="27">
        <v>135.1845797238</v>
      </c>
      <c r="K37" s="27" t="s">
        <v>1502</v>
      </c>
      <c r="N37" s="26" t="s">
        <v>1382</v>
      </c>
      <c r="O37" s="28">
        <v>135.1845797238</v>
      </c>
      <c r="P37" s="28" t="s">
        <v>1501</v>
      </c>
      <c r="Q37" s="36">
        <f>VLOOKUP(CurrentMtgRatesDataTable824[[#This Row],[asOfDate]],CurrentMtgRatesDataTable8[],5,0)</f>
        <v>104.72664674577597</v>
      </c>
      <c r="R37" s="36">
        <f>CurrentMtgRatesDataTable824[[#This Row],[Realized Current Coupon Vol]]/CurrentMtgRatesDataTable824[[#This Row],[SeriesNumValue]]</f>
        <v>0.77469373326267221</v>
      </c>
    </row>
    <row r="38" spans="1:18" s="7" customFormat="1">
      <c r="A38" s="26" t="s">
        <v>1645</v>
      </c>
      <c r="B38" s="28">
        <v>3.0837456473004301</v>
      </c>
      <c r="C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3.0837456473004301</v>
      </c>
      <c r="D38" s="36">
        <f>CurrentMtgRatesDataTable8[[#This Row],[Combined with Bloomberg Coupon]]-C39</f>
        <v>3.7054646252260071E-2</v>
      </c>
      <c r="E38" s="37">
        <f t="shared" si="0"/>
        <v>63.969177646956595</v>
      </c>
      <c r="F38" s="36">
        <f>LN(CurrentMtgRatesDataTable8[[#This Row],[Combined with Bloomberg Coupon]]/C39)</f>
        <v>1.2088893383842045E-2</v>
      </c>
      <c r="G38" s="37">
        <f t="shared" si="1"/>
        <v>20.436726033330739</v>
      </c>
      <c r="I38" s="26" t="s">
        <v>1381</v>
      </c>
      <c r="J38" s="27">
        <v>133.88948081250001</v>
      </c>
      <c r="K38" s="27" t="s">
        <v>1502</v>
      </c>
      <c r="N38" s="26" t="s">
        <v>1381</v>
      </c>
      <c r="O38" s="28">
        <v>133.88948081250001</v>
      </c>
      <c r="P38" s="28" t="s">
        <v>1501</v>
      </c>
      <c r="Q38" s="36">
        <f>VLOOKUP(CurrentMtgRatesDataTable824[[#This Row],[asOfDate]],CurrentMtgRatesDataTable8[],5,0)</f>
        <v>104.5083281641252</v>
      </c>
      <c r="R38" s="36">
        <f>CurrentMtgRatesDataTable824[[#This Row],[Realized Current Coupon Vol]]/CurrentMtgRatesDataTable824[[#This Row],[SeriesNumValue]]</f>
        <v>0.78055667652098504</v>
      </c>
    </row>
    <row r="39" spans="1:18" s="7" customFormat="1">
      <c r="A39" s="26" t="s">
        <v>1646</v>
      </c>
      <c r="B39" s="28">
        <v>3.04669100104817</v>
      </c>
      <c r="C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3.04669100104817</v>
      </c>
      <c r="D39" s="36">
        <f>CurrentMtgRatesDataTable8[[#This Row],[Combined with Bloomberg Coupon]]-C40</f>
        <v>2.4736102833200047E-2</v>
      </c>
      <c r="E39" s="37">
        <f t="shared" si="0"/>
        <v>63.549571246563588</v>
      </c>
      <c r="F39" s="36">
        <f>LN(CurrentMtgRatesDataTable8[[#This Row],[Combined with Bloomberg Coupon]]/C40)</f>
        <v>8.1521447239510242E-3</v>
      </c>
      <c r="G39" s="37">
        <f t="shared" si="1"/>
        <v>20.296278659701301</v>
      </c>
      <c r="I39" s="26" t="s">
        <v>1380</v>
      </c>
      <c r="J39" s="27">
        <v>133.46223198620001</v>
      </c>
      <c r="K39" s="27" t="s">
        <v>1502</v>
      </c>
      <c r="N39" s="26" t="s">
        <v>1380</v>
      </c>
      <c r="O39" s="28">
        <v>133.46223198620001</v>
      </c>
      <c r="P39" s="28" t="s">
        <v>1501</v>
      </c>
      <c r="Q39" s="36">
        <f>VLOOKUP(CurrentMtgRatesDataTable824[[#This Row],[asOfDate]],CurrentMtgRatesDataTable8[],5,0)</f>
        <v>97.796080439397954</v>
      </c>
      <c r="R39" s="36">
        <f>CurrentMtgRatesDataTable824[[#This Row],[Realized Current Coupon Vol]]/CurrentMtgRatesDataTable824[[#This Row],[SeriesNumValue]]</f>
        <v>0.73276221282969456</v>
      </c>
    </row>
    <row r="40" spans="1:18" s="7" customFormat="1">
      <c r="A40" s="26" t="s">
        <v>1647</v>
      </c>
      <c r="B40" s="28">
        <v>3.02195489821497</v>
      </c>
      <c r="C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3.02195489821497</v>
      </c>
      <c r="D40" s="36">
        <f>CurrentMtgRatesDataTable8[[#This Row],[Combined with Bloomberg Coupon]]-C41</f>
        <v>-3.6101157414150098E-2</v>
      </c>
      <c r="E40" s="37">
        <f t="shared" si="0"/>
        <v>64.749403987262482</v>
      </c>
      <c r="F40" s="36">
        <f>LN(CurrentMtgRatesDataTable8[[#This Row],[Combined with Bloomberg Coupon]]/C41)</f>
        <v>-1.1875498895797561E-2</v>
      </c>
      <c r="G40" s="37">
        <f t="shared" si="1"/>
        <v>20.66617023902851</v>
      </c>
      <c r="I40" s="26" t="s">
        <v>1379</v>
      </c>
      <c r="J40" s="27">
        <v>132.42099631549999</v>
      </c>
      <c r="K40" s="27" t="s">
        <v>1502</v>
      </c>
      <c r="N40" s="26" t="s">
        <v>1379</v>
      </c>
      <c r="O40" s="28">
        <v>132.42099631549999</v>
      </c>
      <c r="P40" s="28" t="s">
        <v>1501</v>
      </c>
      <c r="Q40" s="36">
        <f>VLOOKUP(CurrentMtgRatesDataTable824[[#This Row],[asOfDate]],CurrentMtgRatesDataTable8[],5,0)</f>
        <v>97.324833130562624</v>
      </c>
      <c r="R40" s="36">
        <f>CurrentMtgRatesDataTable824[[#This Row],[Realized Current Coupon Vol]]/CurrentMtgRatesDataTable824[[#This Row],[SeriesNumValue]]</f>
        <v>0.73496526863973355</v>
      </c>
    </row>
    <row r="41" spans="1:18" s="7" customFormat="1">
      <c r="A41" s="26" t="s">
        <v>1648</v>
      </c>
      <c r="B41" s="28">
        <v>3.0580560556291201</v>
      </c>
      <c r="C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3.0580560556291201</v>
      </c>
      <c r="D41" s="36">
        <f>CurrentMtgRatesDataTable8[[#This Row],[Combined with Bloomberg Coupon]]-C42</f>
        <v>4.1245820186829985E-2</v>
      </c>
      <c r="E41" s="37">
        <f t="shared" si="0"/>
        <v>64.520239684220243</v>
      </c>
      <c r="F41" s="36">
        <f>LN(CurrentMtgRatesDataTable8[[#This Row],[Combined with Bloomberg Coupon]]/C42)</f>
        <v>1.3579378382242078E-2</v>
      </c>
      <c r="G41" s="37">
        <f t="shared" si="1"/>
        <v>20.583991381733778</v>
      </c>
      <c r="I41" s="26" t="s">
        <v>1378</v>
      </c>
      <c r="J41" s="27">
        <v>134.47641779310001</v>
      </c>
      <c r="K41" s="27" t="s">
        <v>1502</v>
      </c>
      <c r="N41" s="26" t="s">
        <v>1378</v>
      </c>
      <c r="O41" s="28">
        <v>134.47641779310001</v>
      </c>
      <c r="P41" s="28" t="s">
        <v>1501</v>
      </c>
      <c r="Q41" s="36">
        <f>VLOOKUP(CurrentMtgRatesDataTable824[[#This Row],[asOfDate]],CurrentMtgRatesDataTable8[],5,0)</f>
        <v>97.65598169175162</v>
      </c>
      <c r="R41" s="36">
        <f>CurrentMtgRatesDataTable824[[#This Row],[Realized Current Coupon Vol]]/CurrentMtgRatesDataTable824[[#This Row],[SeriesNumValue]]</f>
        <v>0.72619410372754856</v>
      </c>
    </row>
    <row r="42" spans="1:18" s="7" customFormat="1">
      <c r="A42" s="26" t="s">
        <v>1649</v>
      </c>
      <c r="B42" s="28">
        <v>3.0168102354422901</v>
      </c>
      <c r="C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3.0168102354422901</v>
      </c>
      <c r="D42" s="36">
        <f>CurrentMtgRatesDataTable8[[#This Row],[Combined with Bloomberg Coupon]]-C43</f>
        <v>-1.7765477873509905E-2</v>
      </c>
      <c r="E42" s="37">
        <f t="shared" si="0"/>
        <v>63.935403312811879</v>
      </c>
      <c r="F42" s="36">
        <f>LN(CurrentMtgRatesDataTable8[[#This Row],[Combined with Bloomberg Coupon]]/C43)</f>
        <v>-5.8715570492189981E-3</v>
      </c>
      <c r="G42" s="37">
        <f t="shared" si="1"/>
        <v>20.384298990139719</v>
      </c>
      <c r="I42" s="26" t="s">
        <v>1377</v>
      </c>
      <c r="J42" s="27">
        <v>134.51363272</v>
      </c>
      <c r="K42" s="27" t="s">
        <v>1502</v>
      </c>
      <c r="N42" s="26" t="s">
        <v>1377</v>
      </c>
      <c r="O42" s="28">
        <v>134.51363272</v>
      </c>
      <c r="P42" s="28" t="s">
        <v>1501</v>
      </c>
      <c r="Q42" s="36">
        <f>VLOOKUP(CurrentMtgRatesDataTable824[[#This Row],[asOfDate]],CurrentMtgRatesDataTable8[],5,0)</f>
        <v>97.192289968299775</v>
      </c>
      <c r="R42" s="36">
        <f>CurrentMtgRatesDataTable824[[#This Row],[Realized Current Coupon Vol]]/CurrentMtgRatesDataTable824[[#This Row],[SeriesNumValue]]</f>
        <v>0.72254602007970936</v>
      </c>
    </row>
    <row r="43" spans="1:18" s="7" customFormat="1">
      <c r="A43" s="26" t="s">
        <v>1650</v>
      </c>
      <c r="B43" s="28">
        <v>3.0345757133158</v>
      </c>
      <c r="C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3.0345757133158</v>
      </c>
      <c r="D43" s="36">
        <f>CurrentMtgRatesDataTable8[[#This Row],[Combined with Bloomberg Coupon]]-C44</f>
        <v>-2.5637865818060046E-2</v>
      </c>
      <c r="E43" s="37">
        <f t="shared" si="0"/>
        <v>64.097111063415312</v>
      </c>
      <c r="F43" s="36">
        <f>LN(CurrentMtgRatesDataTable8[[#This Row],[Combined with Bloomberg Coupon]]/C44)</f>
        <v>-8.4130938113434386E-3</v>
      </c>
      <c r="G43" s="37">
        <f t="shared" si="1"/>
        <v>20.432234268629802</v>
      </c>
      <c r="I43" s="26" t="s">
        <v>1376</v>
      </c>
      <c r="J43" s="27">
        <v>136.19373485849999</v>
      </c>
      <c r="K43" s="27" t="s">
        <v>1502</v>
      </c>
      <c r="N43" s="26" t="s">
        <v>1376</v>
      </c>
      <c r="O43" s="28">
        <v>136.19373485849999</v>
      </c>
      <c r="P43" s="28" t="s">
        <v>1501</v>
      </c>
      <c r="Q43" s="36">
        <f>VLOOKUP(CurrentMtgRatesDataTable824[[#This Row],[asOfDate]],CurrentMtgRatesDataTable8[],5,0)</f>
        <v>97.255998221795835</v>
      </c>
      <c r="R43" s="36">
        <f>CurrentMtgRatesDataTable824[[#This Row],[Realized Current Coupon Vol]]/CurrentMtgRatesDataTable824[[#This Row],[SeriesNumValue]]</f>
        <v>0.71410038297900447</v>
      </c>
    </row>
    <row r="44" spans="1:18" s="7" customFormat="1">
      <c r="A44" s="26" t="s">
        <v>1651</v>
      </c>
      <c r="B44" s="28">
        <v>3.0602135791338601</v>
      </c>
      <c r="C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3.0602135791338601</v>
      </c>
      <c r="D44" s="36">
        <f>CurrentMtgRatesDataTable8[[#This Row],[Combined with Bloomberg Coupon]]-C45</f>
        <v>-2.7221100458080016E-2</v>
      </c>
      <c r="E44" s="37">
        <f t="shared" si="0"/>
        <v>64.011286561173875</v>
      </c>
      <c r="F44" s="36">
        <f>LN(CurrentMtgRatesDataTable8[[#This Row],[Combined with Bloomberg Coupon]]/C45)</f>
        <v>-8.8558346916731596E-3</v>
      </c>
      <c r="G44" s="37">
        <f t="shared" si="1"/>
        <v>20.400284172834375</v>
      </c>
      <c r="I44" s="26" t="s">
        <v>1375</v>
      </c>
      <c r="J44" s="27">
        <v>137.97871727840001</v>
      </c>
      <c r="K44" s="27" t="s">
        <v>1502</v>
      </c>
      <c r="N44" s="26" t="s">
        <v>1375</v>
      </c>
      <c r="O44" s="28">
        <v>137.97871727840001</v>
      </c>
      <c r="P44" s="28" t="s">
        <v>1501</v>
      </c>
      <c r="Q44" s="36">
        <f>VLOOKUP(CurrentMtgRatesDataTable824[[#This Row],[asOfDate]],CurrentMtgRatesDataTable8[],5,0)</f>
        <v>98.399177122112661</v>
      </c>
      <c r="R44" s="36">
        <f>CurrentMtgRatesDataTable824[[#This Row],[Realized Current Coupon Vol]]/CurrentMtgRatesDataTable824[[#This Row],[SeriesNumValue]]</f>
        <v>0.71314749885355422</v>
      </c>
    </row>
    <row r="45" spans="1:18" s="7" customFormat="1">
      <c r="A45" s="26" t="s">
        <v>1652</v>
      </c>
      <c r="B45" s="28">
        <v>3.0874346795919401</v>
      </c>
      <c r="C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3.0874346795919401</v>
      </c>
      <c r="D45" s="36">
        <f>CurrentMtgRatesDataTable8[[#This Row],[Combined with Bloomberg Coupon]]-C46</f>
        <v>7.0443708059019894E-2</v>
      </c>
      <c r="E45" s="37">
        <f t="shared" si="0"/>
        <v>63.806160580909101</v>
      </c>
      <c r="F45" s="36">
        <f>LN(CurrentMtgRatesDataTable8[[#This Row],[Combined with Bloomberg Coupon]]/C46)</f>
        <v>2.3080577681729348E-2</v>
      </c>
      <c r="G45" s="37">
        <f t="shared" si="1"/>
        <v>20.331759341062234</v>
      </c>
      <c r="I45" s="26" t="s">
        <v>1374</v>
      </c>
      <c r="J45" s="27">
        <v>136.7714546654</v>
      </c>
      <c r="K45" s="27" t="s">
        <v>1502</v>
      </c>
      <c r="N45" s="26" t="s">
        <v>1374</v>
      </c>
      <c r="O45" s="28">
        <v>136.7714546654</v>
      </c>
      <c r="P45" s="28" t="s">
        <v>1501</v>
      </c>
      <c r="Q45" s="36">
        <f>VLOOKUP(CurrentMtgRatesDataTable824[[#This Row],[asOfDate]],CurrentMtgRatesDataTable8[],5,0)</f>
        <v>95.15921618503522</v>
      </c>
      <c r="R45" s="36">
        <f>CurrentMtgRatesDataTable824[[#This Row],[Realized Current Coupon Vol]]/CurrentMtgRatesDataTable824[[#This Row],[SeriesNumValue]]</f>
        <v>0.69575348465682652</v>
      </c>
    </row>
    <row r="46" spans="1:18" s="7" customFormat="1">
      <c r="A46" s="26" t="s">
        <v>1653</v>
      </c>
      <c r="B46" s="28">
        <v>3.0169909715329202</v>
      </c>
      <c r="C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3.0169909715329202</v>
      </c>
      <c r="D46" s="36">
        <f>CurrentMtgRatesDataTable8[[#This Row],[Combined with Bloomberg Coupon]]-C47</f>
        <v>3.600498610155034E-2</v>
      </c>
      <c r="E46" s="37">
        <f t="shared" si="0"/>
        <v>62.221366606867335</v>
      </c>
      <c r="F46" s="36">
        <f>LN(CurrentMtgRatesDataTable8[[#This Row],[Combined with Bloomberg Coupon]]/C47)</f>
        <v>1.2005854253976739E-2</v>
      </c>
      <c r="G46" s="37">
        <f t="shared" si="1"/>
        <v>19.791568715270678</v>
      </c>
      <c r="I46" s="26" t="s">
        <v>1373</v>
      </c>
      <c r="J46" s="27">
        <v>135.82770765870001</v>
      </c>
      <c r="K46" s="27" t="s">
        <v>1502</v>
      </c>
      <c r="N46" s="26" t="s">
        <v>1373</v>
      </c>
      <c r="O46" s="28">
        <v>135.82770765870001</v>
      </c>
      <c r="P46" s="28" t="s">
        <v>1501</v>
      </c>
      <c r="Q46" s="36">
        <f>VLOOKUP(CurrentMtgRatesDataTable824[[#This Row],[asOfDate]],CurrentMtgRatesDataTable8[],5,0)</f>
        <v>93.30368938014665</v>
      </c>
      <c r="R46" s="36">
        <f>CurrentMtgRatesDataTable824[[#This Row],[Realized Current Coupon Vol]]/CurrentMtgRatesDataTable824[[#This Row],[SeriesNumValue]]</f>
        <v>0.68692677649095535</v>
      </c>
    </row>
    <row r="47" spans="1:18" s="7" customFormat="1">
      <c r="A47" s="26" t="s">
        <v>1654</v>
      </c>
      <c r="B47" s="28">
        <v>2.9809859854313698</v>
      </c>
      <c r="C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2.9809859854313698</v>
      </c>
      <c r="D47" s="36">
        <f>CurrentMtgRatesDataTable8[[#This Row],[Combined with Bloomberg Coupon]]-C48</f>
        <v>-7.1900673070501853E-3</v>
      </c>
      <c r="E47" s="37">
        <f t="shared" si="0"/>
        <v>61.718019820478474</v>
      </c>
      <c r="F47" s="36">
        <f>LN(CurrentMtgRatesDataTable8[[#This Row],[Combined with Bloomberg Coupon]]/C48)</f>
        <v>-2.4090720735829431E-3</v>
      </c>
      <c r="G47" s="37">
        <f t="shared" si="1"/>
        <v>19.614746879869347</v>
      </c>
      <c r="I47" s="26" t="s">
        <v>1372</v>
      </c>
      <c r="J47" s="27">
        <v>137.1278849967</v>
      </c>
      <c r="K47" s="27" t="s">
        <v>1502</v>
      </c>
      <c r="N47" s="26" t="s">
        <v>1372</v>
      </c>
      <c r="O47" s="28">
        <v>137.1278849967</v>
      </c>
      <c r="P47" s="28" t="s">
        <v>1501</v>
      </c>
      <c r="Q47" s="36">
        <f>VLOOKUP(CurrentMtgRatesDataTable824[[#This Row],[asOfDate]],CurrentMtgRatesDataTable8[],5,0)</f>
        <v>93.425298139564774</v>
      </c>
      <c r="R47" s="36">
        <f>CurrentMtgRatesDataTable824[[#This Row],[Realized Current Coupon Vol]]/CurrentMtgRatesDataTable824[[#This Row],[SeriesNumValue]]</f>
        <v>0.68130051113829304</v>
      </c>
    </row>
    <row r="48" spans="1:18" s="7" customFormat="1">
      <c r="A48" s="26" t="s">
        <v>1655</v>
      </c>
      <c r="B48" s="28">
        <v>2.98817605273842</v>
      </c>
      <c r="C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2.98817605273842</v>
      </c>
      <c r="D48" s="36">
        <f>CurrentMtgRatesDataTable8[[#This Row],[Combined with Bloomberg Coupon]]-C49</f>
        <v>3.9088829602460073E-2</v>
      </c>
      <c r="E48" s="37">
        <f t="shared" si="0"/>
        <v>62.674332738488893</v>
      </c>
      <c r="F48" s="36">
        <f>LN(CurrentMtgRatesDataTable8[[#This Row],[Combined with Bloomberg Coupon]]/C49)</f>
        <v>1.3167478874062305E-2</v>
      </c>
      <c r="G48" s="37">
        <f t="shared" si="1"/>
        <v>19.908469932498111</v>
      </c>
      <c r="I48" s="26" t="s">
        <v>1371</v>
      </c>
      <c r="J48" s="27">
        <v>135.12380623179999</v>
      </c>
      <c r="K48" s="27" t="s">
        <v>1502</v>
      </c>
      <c r="N48" s="26" t="s">
        <v>1371</v>
      </c>
      <c r="O48" s="28">
        <v>135.12380623179999</v>
      </c>
      <c r="P48" s="28" t="s">
        <v>1501</v>
      </c>
      <c r="Q48" s="36">
        <f>VLOOKUP(CurrentMtgRatesDataTable824[[#This Row],[asOfDate]],CurrentMtgRatesDataTable8[],5,0)</f>
        <v>91.030994043529304</v>
      </c>
      <c r="R48" s="36">
        <f>CurrentMtgRatesDataTable824[[#This Row],[Realized Current Coupon Vol]]/CurrentMtgRatesDataTable824[[#This Row],[SeriesNumValue]]</f>
        <v>0.67368583362260337</v>
      </c>
    </row>
    <row r="49" spans="1:18" s="7" customFormat="1">
      <c r="A49" s="26" t="s">
        <v>1656</v>
      </c>
      <c r="B49" s="28">
        <v>2.9490872231359599</v>
      </c>
      <c r="C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2.9490872231359599</v>
      </c>
      <c r="D49" s="36">
        <f>CurrentMtgRatesDataTable8[[#This Row],[Combined with Bloomberg Coupon]]-C50</f>
        <v>2.4039913067050112E-2</v>
      </c>
      <c r="E49" s="37">
        <f t="shared" si="0"/>
        <v>63.843512045252915</v>
      </c>
      <c r="F49" s="36">
        <f>LN(CurrentMtgRatesDataTable8[[#This Row],[Combined with Bloomberg Coupon]]/C50)</f>
        <v>8.185051651092087E-3</v>
      </c>
      <c r="G49" s="37">
        <f t="shared" si="1"/>
        <v>20.258837205121701</v>
      </c>
      <c r="I49" s="26" t="s">
        <v>1370</v>
      </c>
      <c r="J49" s="27">
        <v>135.5248546848</v>
      </c>
      <c r="K49" s="27" t="s">
        <v>1502</v>
      </c>
      <c r="N49" s="26" t="s">
        <v>1370</v>
      </c>
      <c r="O49" s="28">
        <v>135.5248546848</v>
      </c>
      <c r="P49" s="28" t="s">
        <v>1501</v>
      </c>
      <c r="Q49" s="36">
        <f>VLOOKUP(CurrentMtgRatesDataTable824[[#This Row],[asOfDate]],CurrentMtgRatesDataTable8[],5,0)</f>
        <v>91.669918738154792</v>
      </c>
      <c r="R49" s="36">
        <f>CurrentMtgRatesDataTable824[[#This Row],[Realized Current Coupon Vol]]/CurrentMtgRatesDataTable824[[#This Row],[SeriesNumValue]]</f>
        <v>0.67640669271594633</v>
      </c>
    </row>
    <row r="50" spans="1:18" s="7" customFormat="1">
      <c r="A50" s="26" t="s">
        <v>1657</v>
      </c>
      <c r="B50" s="28">
        <v>2.9250473100689098</v>
      </c>
      <c r="C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2.9250473100689098</v>
      </c>
      <c r="D50" s="36">
        <f>CurrentMtgRatesDataTable8[[#This Row],[Combined with Bloomberg Coupon]]-C51</f>
        <v>-5.9052039482930141E-2</v>
      </c>
      <c r="E50" s="37">
        <f t="shared" si="0"/>
        <v>65.055207609963475</v>
      </c>
      <c r="F50" s="36">
        <f>LN(CurrentMtgRatesDataTable8[[#This Row],[Combined with Bloomberg Coupon]]/C51)</f>
        <v>-1.9987320937466704E-2</v>
      </c>
      <c r="G50" s="37">
        <f t="shared" si="1"/>
        <v>20.631485390739918</v>
      </c>
      <c r="I50" s="26" t="s">
        <v>1369</v>
      </c>
      <c r="J50" s="27">
        <v>135.16785728459999</v>
      </c>
      <c r="K50" s="27" t="s">
        <v>1502</v>
      </c>
      <c r="N50" s="26" t="s">
        <v>1369</v>
      </c>
      <c r="O50" s="28">
        <v>135.16785728459999</v>
      </c>
      <c r="P50" s="28" t="s">
        <v>1501</v>
      </c>
      <c r="Q50" s="36">
        <f>VLOOKUP(CurrentMtgRatesDataTable824[[#This Row],[asOfDate]],CurrentMtgRatesDataTable8[],5,0)</f>
        <v>89.685598217107739</v>
      </c>
      <c r="R50" s="36">
        <f>CurrentMtgRatesDataTable824[[#This Row],[Realized Current Coupon Vol]]/CurrentMtgRatesDataTable824[[#This Row],[SeriesNumValue]]</f>
        <v>0.66351276123488456</v>
      </c>
    </row>
    <row r="51" spans="1:18" s="7" customFormat="1">
      <c r="A51" s="26" t="s">
        <v>1658</v>
      </c>
      <c r="B51" s="28">
        <v>2.98409934955184</v>
      </c>
      <c r="C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2.98409934955184</v>
      </c>
      <c r="D51" s="36">
        <f>CurrentMtgRatesDataTable8[[#This Row],[Combined with Bloomberg Coupon]]-C52</f>
        <v>8.6780891991997677E-3</v>
      </c>
      <c r="E51" s="37">
        <f t="shared" si="0"/>
        <v>64.055230491992631</v>
      </c>
      <c r="F51" s="36">
        <f>LN(CurrentMtgRatesDataTable8[[#This Row],[Combined with Bloomberg Coupon]]/C52)</f>
        <v>2.9123467812387388E-3</v>
      </c>
      <c r="G51" s="37">
        <f t="shared" si="1"/>
        <v>20.268026726958581</v>
      </c>
      <c r="I51" s="26" t="s">
        <v>1368</v>
      </c>
      <c r="J51" s="27">
        <v>136.90759839699999</v>
      </c>
      <c r="K51" s="27" t="s">
        <v>1502</v>
      </c>
      <c r="N51" s="26" t="s">
        <v>1368</v>
      </c>
      <c r="O51" s="28">
        <v>136.90759839699999</v>
      </c>
      <c r="P51" s="28" t="s">
        <v>1501</v>
      </c>
      <c r="Q51" s="36">
        <f>VLOOKUP(CurrentMtgRatesDataTable824[[#This Row],[asOfDate]],CurrentMtgRatesDataTable8[],5,0)</f>
        <v>87.402795286496186</v>
      </c>
      <c r="R51" s="36">
        <f>CurrentMtgRatesDataTable824[[#This Row],[Realized Current Coupon Vol]]/CurrentMtgRatesDataTable824[[#This Row],[SeriesNumValue]]</f>
        <v>0.63840719076123542</v>
      </c>
    </row>
    <row r="52" spans="1:18" s="7" customFormat="1">
      <c r="A52" s="26" t="s">
        <v>1659</v>
      </c>
      <c r="B52" s="28">
        <v>2.9754212603526402</v>
      </c>
      <c r="C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2.9754212603526402</v>
      </c>
      <c r="D52" s="36">
        <f>CurrentMtgRatesDataTable8[[#This Row],[Combined with Bloomberg Coupon]]-C53</f>
        <v>-6.3172981391399929E-2</v>
      </c>
      <c r="E52" s="37">
        <f t="shared" si="0"/>
        <v>65.435542284240825</v>
      </c>
      <c r="F52" s="36">
        <f>LN(CurrentMtgRatesDataTable8[[#This Row],[Combined with Bloomberg Coupon]]/C53)</f>
        <v>-2.10093588980978E-2</v>
      </c>
      <c r="G52" s="37">
        <f t="shared" si="1"/>
        <v>20.706065543702195</v>
      </c>
      <c r="I52" s="26" t="s">
        <v>1367</v>
      </c>
      <c r="J52" s="27">
        <v>136.4622737068</v>
      </c>
      <c r="K52" s="27" t="s">
        <v>1502</v>
      </c>
      <c r="N52" s="26" t="s">
        <v>1367</v>
      </c>
      <c r="O52" s="28">
        <v>136.4622737068</v>
      </c>
      <c r="P52" s="28" t="s">
        <v>1501</v>
      </c>
      <c r="Q52" s="36">
        <f>VLOOKUP(CurrentMtgRatesDataTable824[[#This Row],[asOfDate]],CurrentMtgRatesDataTable8[],5,0)</f>
        <v>87.131918087618772</v>
      </c>
      <c r="R52" s="36">
        <f>CurrentMtgRatesDataTable824[[#This Row],[Realized Current Coupon Vol]]/CurrentMtgRatesDataTable824[[#This Row],[SeriesNumValue]]</f>
        <v>0.6385055423803695</v>
      </c>
    </row>
    <row r="53" spans="1:18" s="7" customFormat="1">
      <c r="A53" s="26" t="s">
        <v>1660</v>
      </c>
      <c r="B53" s="28">
        <v>3.0385942417440401</v>
      </c>
      <c r="C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3.0385942417440401</v>
      </c>
      <c r="D53" s="36">
        <f>CurrentMtgRatesDataTable8[[#This Row],[Combined with Bloomberg Coupon]]-C54</f>
        <v>1.1002169135303497E-3</v>
      </c>
      <c r="E53" s="37">
        <f t="shared" si="0"/>
        <v>66.601409281040802</v>
      </c>
      <c r="F53" s="36">
        <f>LN(CurrentMtgRatesDataTable8[[#This Row],[Combined with Bloomberg Coupon]]/C54)</f>
        <v>3.6214645913141245E-4</v>
      </c>
      <c r="G53" s="37">
        <f t="shared" si="1"/>
        <v>21.074141018271916</v>
      </c>
      <c r="I53" s="26" t="s">
        <v>1366</v>
      </c>
      <c r="J53" s="27">
        <v>133.89425601510001</v>
      </c>
      <c r="K53" s="27" t="s">
        <v>1502</v>
      </c>
      <c r="N53" s="26" t="s">
        <v>1366</v>
      </c>
      <c r="O53" s="28">
        <v>133.89425601510001</v>
      </c>
      <c r="P53" s="28" t="s">
        <v>1501</v>
      </c>
      <c r="Q53" s="36">
        <f>VLOOKUP(CurrentMtgRatesDataTable824[[#This Row],[asOfDate]],CurrentMtgRatesDataTable8[],5,0)</f>
        <v>87.508308857976786</v>
      </c>
      <c r="R53" s="36">
        <f>CurrentMtgRatesDataTable824[[#This Row],[Realized Current Coupon Vol]]/CurrentMtgRatesDataTable824[[#This Row],[SeriesNumValue]]</f>
        <v>0.65356282982078018</v>
      </c>
    </row>
    <row r="54" spans="1:18" s="7" customFormat="1">
      <c r="A54" s="26" t="s">
        <v>1661</v>
      </c>
      <c r="B54" s="28">
        <v>3.0374940248305098</v>
      </c>
      <c r="C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3.0374940248305098</v>
      </c>
      <c r="D54" s="36">
        <f>CurrentMtgRatesDataTable8[[#This Row],[Combined with Bloomberg Coupon]]-C55</f>
        <v>-7.670238335482038E-2</v>
      </c>
      <c r="E54" s="37">
        <f t="shared" si="0"/>
        <v>67.213026287791962</v>
      </c>
      <c r="F54" s="36">
        <f>LN(CurrentMtgRatesDataTable8[[#This Row],[Combined with Bloomberg Coupon]]/C55)</f>
        <v>-2.493830252704889E-2</v>
      </c>
      <c r="G54" s="37">
        <f t="shared" si="1"/>
        <v>21.280511180337346</v>
      </c>
      <c r="I54" s="26" t="s">
        <v>1365</v>
      </c>
      <c r="J54" s="27">
        <v>131.9753618469</v>
      </c>
      <c r="K54" s="27" t="s">
        <v>1502</v>
      </c>
      <c r="N54" s="26" t="s">
        <v>1365</v>
      </c>
      <c r="O54" s="28">
        <v>131.9753618469</v>
      </c>
      <c r="P54" s="28" t="s">
        <v>1501</v>
      </c>
      <c r="Q54" s="36">
        <f>VLOOKUP(CurrentMtgRatesDataTable824[[#This Row],[asOfDate]],CurrentMtgRatesDataTable8[],5,0)</f>
        <v>84.865437352323639</v>
      </c>
      <c r="R54" s="36">
        <f>CurrentMtgRatesDataTable824[[#This Row],[Realized Current Coupon Vol]]/CurrentMtgRatesDataTable824[[#This Row],[SeriesNumValue]]</f>
        <v>0.64304000507892578</v>
      </c>
    </row>
    <row r="55" spans="1:18" s="7" customFormat="1">
      <c r="A55" s="26" t="s">
        <v>1662</v>
      </c>
      <c r="B55" s="28">
        <v>3.1141964081853302</v>
      </c>
      <c r="C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3.1141964081853302</v>
      </c>
      <c r="D55" s="36">
        <f>CurrentMtgRatesDataTable8[[#This Row],[Combined with Bloomberg Coupon]]-C56</f>
        <v>-6.7225155125298919E-3</v>
      </c>
      <c r="E55" s="37">
        <f t="shared" si="0"/>
        <v>65.675121766337966</v>
      </c>
      <c r="F55" s="36">
        <f>LN(CurrentMtgRatesDataTable8[[#This Row],[Combined with Bloomberg Coupon]]/C56)</f>
        <v>-2.1563412253246209E-3</v>
      </c>
      <c r="G55" s="37">
        <f t="shared" si="1"/>
        <v>20.767558604312246</v>
      </c>
      <c r="I55" s="26" t="s">
        <v>1364</v>
      </c>
      <c r="J55" s="27">
        <v>130.57250474969999</v>
      </c>
      <c r="K55" s="27" t="s">
        <v>1502</v>
      </c>
      <c r="N55" s="26" t="s">
        <v>1364</v>
      </c>
      <c r="O55" s="28">
        <v>130.57250474969999</v>
      </c>
      <c r="P55" s="28" t="s">
        <v>1501</v>
      </c>
      <c r="Q55" s="36">
        <f>VLOOKUP(CurrentMtgRatesDataTable824[[#This Row],[asOfDate]],CurrentMtgRatesDataTable8[],5,0)</f>
        <v>84.73579046321241</v>
      </c>
      <c r="R55" s="36">
        <f>CurrentMtgRatesDataTable824[[#This Row],[Realized Current Coupon Vol]]/CurrentMtgRatesDataTable824[[#This Row],[SeriesNumValue]]</f>
        <v>0.64895584737112966</v>
      </c>
    </row>
    <row r="56" spans="1:18" s="7" customFormat="1">
      <c r="A56" s="26" t="s">
        <v>1663</v>
      </c>
      <c r="B56" s="28">
        <v>3.1209189236978601</v>
      </c>
      <c r="C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3.1209189236978601</v>
      </c>
      <c r="D56" s="36">
        <f>CurrentMtgRatesDataTable8[[#This Row],[Combined with Bloomberg Coupon]]-C57</f>
        <v>4.0196217959210134E-2</v>
      </c>
      <c r="E56" s="37">
        <f t="shared" si="0"/>
        <v>65.663885626314539</v>
      </c>
      <c r="F56" s="36">
        <f>LN(CurrentMtgRatesDataTable8[[#This Row],[Combined with Bloomberg Coupon]]/C57)</f>
        <v>1.2963271102059849E-2</v>
      </c>
      <c r="G56" s="37">
        <f t="shared" si="1"/>
        <v>20.763992026247376</v>
      </c>
      <c r="I56" s="26" t="s">
        <v>1363</v>
      </c>
      <c r="J56" s="27">
        <v>129.99402819060001</v>
      </c>
      <c r="K56" s="27" t="s">
        <v>1502</v>
      </c>
      <c r="N56" s="26" t="s">
        <v>1363</v>
      </c>
      <c r="O56" s="28">
        <v>129.99402819060001</v>
      </c>
      <c r="P56" s="28" t="s">
        <v>1501</v>
      </c>
      <c r="Q56" s="36">
        <f>VLOOKUP(CurrentMtgRatesDataTable824[[#This Row],[asOfDate]],CurrentMtgRatesDataTable8[],5,0)</f>
        <v>85.040756088279196</v>
      </c>
      <c r="R56" s="36">
        <f>CurrentMtgRatesDataTable824[[#This Row],[Realized Current Coupon Vol]]/CurrentMtgRatesDataTable824[[#This Row],[SeriesNumValue]]</f>
        <v>0.65418971372739243</v>
      </c>
    </row>
    <row r="57" spans="1:18" s="7" customFormat="1">
      <c r="A57" s="26" t="s">
        <v>1664</v>
      </c>
      <c r="B57" s="28">
        <v>3.0807227057386499</v>
      </c>
      <c r="C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3.0807227057386499</v>
      </c>
      <c r="D57" s="36">
        <f>CurrentMtgRatesDataTable8[[#This Row],[Combined with Bloomberg Coupon]]-C58</f>
        <v>-1.9099757424799968E-2</v>
      </c>
      <c r="E57" s="37">
        <f t="shared" si="0"/>
        <v>65.296376880975856</v>
      </c>
      <c r="F57" s="36">
        <f>LN(CurrentMtgRatesDataTable8[[#This Row],[Combined with Bloomberg Coupon]]/C58)</f>
        <v>-6.180625722783069E-3</v>
      </c>
      <c r="G57" s="37">
        <f t="shared" si="1"/>
        <v>20.644241102746378</v>
      </c>
      <c r="I57" s="26" t="s">
        <v>1362</v>
      </c>
      <c r="J57" s="27">
        <v>131.60087152200001</v>
      </c>
      <c r="K57" s="27" t="s">
        <v>1502</v>
      </c>
      <c r="N57" s="26" t="s">
        <v>1362</v>
      </c>
      <c r="O57" s="28">
        <v>131.60087152200001</v>
      </c>
      <c r="P57" s="28" t="s">
        <v>1501</v>
      </c>
      <c r="Q57" s="36">
        <f>VLOOKUP(CurrentMtgRatesDataTable824[[#This Row],[asOfDate]],CurrentMtgRatesDataTable8[],5,0)</f>
        <v>85.835699219878052</v>
      </c>
      <c r="R57" s="36">
        <f>CurrentMtgRatesDataTable824[[#This Row],[Realized Current Coupon Vol]]/CurrentMtgRatesDataTable824[[#This Row],[SeriesNumValue]]</f>
        <v>0.65224263507653679</v>
      </c>
    </row>
    <row r="58" spans="1:18" s="7" customFormat="1">
      <c r="A58" s="26" t="s">
        <v>1665</v>
      </c>
      <c r="B58" s="28">
        <v>3.0998224631634499</v>
      </c>
      <c r="C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3.0998224631634499</v>
      </c>
      <c r="D58" s="36">
        <f>CurrentMtgRatesDataTable8[[#This Row],[Combined with Bloomberg Coupon]]-C59</f>
        <v>1.4443731137749882E-2</v>
      </c>
      <c r="E58" s="37">
        <f t="shared" si="0"/>
        <v>65.178121747087076</v>
      </c>
      <c r="F58" s="36">
        <f>LN(CurrentMtgRatesDataTable8[[#This Row],[Combined with Bloomberg Coupon]]/C59)</f>
        <v>4.6704244330495089E-3</v>
      </c>
      <c r="G58" s="37">
        <f t="shared" si="1"/>
        <v>20.605081779140992</v>
      </c>
      <c r="I58" s="26" t="s">
        <v>1361</v>
      </c>
      <c r="J58" s="27">
        <v>130.6080296172</v>
      </c>
      <c r="K58" s="27" t="s">
        <v>1502</v>
      </c>
      <c r="N58" s="26" t="s">
        <v>1361</v>
      </c>
      <c r="O58" s="28">
        <v>130.6080296172</v>
      </c>
      <c r="P58" s="28" t="s">
        <v>1501</v>
      </c>
      <c r="Q58" s="36">
        <f>VLOOKUP(CurrentMtgRatesDataTable824[[#This Row],[asOfDate]],CurrentMtgRatesDataTable8[],5,0)</f>
        <v>87.729145197109958</v>
      </c>
      <c r="R58" s="36">
        <f>CurrentMtgRatesDataTable824[[#This Row],[Realized Current Coupon Vol]]/CurrentMtgRatesDataTable824[[#This Row],[SeriesNumValue]]</f>
        <v>0.67169794578661002</v>
      </c>
    </row>
    <row r="59" spans="1:18" s="7" customFormat="1">
      <c r="A59" s="26" t="s">
        <v>1666</v>
      </c>
      <c r="B59" s="28">
        <v>3.0853787320257</v>
      </c>
      <c r="C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3.0853787320257</v>
      </c>
      <c r="D59" s="36">
        <f>CurrentMtgRatesDataTable8[[#This Row],[Combined with Bloomberg Coupon]]-C60</f>
        <v>-7.3913366526001667E-3</v>
      </c>
      <c r="E59" s="37">
        <f t="shared" si="0"/>
        <v>65.347546483593788</v>
      </c>
      <c r="F59" s="36">
        <f>LN(CurrentMtgRatesDataTable8[[#This Row],[Combined with Bloomberg Coupon]]/C60)</f>
        <v>-2.3927362119073974E-3</v>
      </c>
      <c r="G59" s="37">
        <f t="shared" si="1"/>
        <v>20.661265360318808</v>
      </c>
      <c r="I59" s="26" t="s">
        <v>1360</v>
      </c>
      <c r="J59" s="27">
        <v>130.30996340159999</v>
      </c>
      <c r="K59" s="27" t="s">
        <v>1502</v>
      </c>
      <c r="N59" s="26" t="s">
        <v>1360</v>
      </c>
      <c r="O59" s="28">
        <v>130.30996340159999</v>
      </c>
      <c r="P59" s="28" t="s">
        <v>1501</v>
      </c>
      <c r="Q59" s="36">
        <f>VLOOKUP(CurrentMtgRatesDataTable824[[#This Row],[asOfDate]],CurrentMtgRatesDataTable8[],5,0)</f>
        <v>88.541727045240876</v>
      </c>
      <c r="R59" s="36">
        <f>CurrentMtgRatesDataTable824[[#This Row],[Realized Current Coupon Vol]]/CurrentMtgRatesDataTable824[[#This Row],[SeriesNumValue]]</f>
        <v>0.67947012441685428</v>
      </c>
    </row>
    <row r="60" spans="1:18" s="7" customFormat="1">
      <c r="A60" s="26" t="s">
        <v>1667</v>
      </c>
      <c r="B60" s="28">
        <v>3.0927700686783002</v>
      </c>
      <c r="C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3.0927700686783002</v>
      </c>
      <c r="D60" s="36">
        <f>CurrentMtgRatesDataTable8[[#This Row],[Combined with Bloomberg Coupon]]-C61</f>
        <v>-5.3695964843079924E-2</v>
      </c>
      <c r="E60" s="37">
        <f t="shared" si="0"/>
        <v>66.402739372837615</v>
      </c>
      <c r="F60" s="36">
        <f>LN(CurrentMtgRatesDataTable8[[#This Row],[Combined with Bloomberg Coupon]]/C61)</f>
        <v>-1.7212777240352584E-2</v>
      </c>
      <c r="G60" s="37">
        <f t="shared" si="1"/>
        <v>21.014308392427264</v>
      </c>
      <c r="I60" s="26" t="s">
        <v>1359</v>
      </c>
      <c r="J60" s="27">
        <v>130.29509249349999</v>
      </c>
      <c r="K60" s="27" t="s">
        <v>1502</v>
      </c>
      <c r="N60" s="26" t="s">
        <v>1359</v>
      </c>
      <c r="O60" s="28">
        <v>130.29509249349999</v>
      </c>
      <c r="P60" s="28" t="s">
        <v>1501</v>
      </c>
      <c r="Q60" s="36">
        <f>VLOOKUP(CurrentMtgRatesDataTable824[[#This Row],[asOfDate]],CurrentMtgRatesDataTable8[],5,0)</f>
        <v>87.675712673483901</v>
      </c>
      <c r="R60" s="36">
        <f>CurrentMtgRatesDataTable824[[#This Row],[Realized Current Coupon Vol]]/CurrentMtgRatesDataTable824[[#This Row],[SeriesNumValue]]</f>
        <v>0.67290111235661287</v>
      </c>
    </row>
    <row r="61" spans="1:18" s="7" customFormat="1">
      <c r="A61" s="26" t="s">
        <v>1668</v>
      </c>
      <c r="B61" s="28">
        <v>3.1464660335213801</v>
      </c>
      <c r="C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3.1464660335213801</v>
      </c>
      <c r="D61" s="36">
        <f>CurrentMtgRatesDataTable8[[#This Row],[Combined with Bloomberg Coupon]]-C62</f>
        <v>-1.8947172582389982E-2</v>
      </c>
      <c r="E61" s="37">
        <f t="shared" si="0"/>
        <v>68.251444047193388</v>
      </c>
      <c r="F61" s="36">
        <f>LN(CurrentMtgRatesDataTable8[[#This Row],[Combined with Bloomberg Coupon]]/C62)</f>
        <v>-6.0036730026581152E-3</v>
      </c>
      <c r="G61" s="37">
        <f t="shared" si="1"/>
        <v>21.63047098170971</v>
      </c>
      <c r="I61" s="26" t="s">
        <v>1358</v>
      </c>
      <c r="J61" s="27">
        <v>128.86369306020001</v>
      </c>
      <c r="K61" s="27" t="s">
        <v>1502</v>
      </c>
      <c r="N61" s="26" t="s">
        <v>1358</v>
      </c>
      <c r="O61" s="28">
        <v>128.86369306020001</v>
      </c>
      <c r="P61" s="28" t="s">
        <v>1501</v>
      </c>
      <c r="Q61" s="36">
        <f>VLOOKUP(CurrentMtgRatesDataTable824[[#This Row],[asOfDate]],CurrentMtgRatesDataTable8[],5,0)</f>
        <v>87.574167316942791</v>
      </c>
      <c r="R61" s="36">
        <f>CurrentMtgRatesDataTable824[[#This Row],[Realized Current Coupon Vol]]/CurrentMtgRatesDataTable824[[#This Row],[SeriesNumValue]]</f>
        <v>0.67958759552259307</v>
      </c>
    </row>
    <row r="62" spans="1:18" s="7" customFormat="1">
      <c r="A62" s="26" t="s">
        <v>1669</v>
      </c>
      <c r="B62" s="28">
        <v>3.1654132061037701</v>
      </c>
      <c r="C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3.1654132061037701</v>
      </c>
      <c r="D62" s="36">
        <f>CurrentMtgRatesDataTable8[[#This Row],[Combined with Bloomberg Coupon]]-C63</f>
        <v>2.3870760748140096E-2</v>
      </c>
      <c r="E62" s="37">
        <f t="shared" si="0"/>
        <v>68.220345007254636</v>
      </c>
      <c r="F62" s="36">
        <f>LN(CurrentMtgRatesDataTable8[[#This Row],[Combined with Bloomberg Coupon]]/C63)</f>
        <v>7.5696979813204878E-3</v>
      </c>
      <c r="G62" s="37">
        <f t="shared" si="1"/>
        <v>21.621069289624582</v>
      </c>
      <c r="I62" s="26" t="s">
        <v>1357</v>
      </c>
      <c r="J62" s="27">
        <v>129.22925103630001</v>
      </c>
      <c r="K62" s="27" t="s">
        <v>1502</v>
      </c>
      <c r="N62" s="26" t="s">
        <v>1357</v>
      </c>
      <c r="O62" s="28">
        <v>129.22925103630001</v>
      </c>
      <c r="P62" s="28" t="s">
        <v>1501</v>
      </c>
      <c r="Q62" s="36">
        <f>VLOOKUP(CurrentMtgRatesDataTable824[[#This Row],[asOfDate]],CurrentMtgRatesDataTable8[],5,0)</f>
        <v>87.622045479099143</v>
      </c>
      <c r="R62" s="36">
        <f>CurrentMtgRatesDataTable824[[#This Row],[Realized Current Coupon Vol]]/CurrentMtgRatesDataTable824[[#This Row],[SeriesNumValue]]</f>
        <v>0.67803569839220412</v>
      </c>
    </row>
    <row r="63" spans="1:18" s="7" customFormat="1">
      <c r="A63" s="26" t="s">
        <v>1670</v>
      </c>
      <c r="B63" s="28">
        <v>3.14154244535563</v>
      </c>
      <c r="C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3.14154244535563</v>
      </c>
      <c r="D63" s="36">
        <f>CurrentMtgRatesDataTable8[[#This Row],[Combined with Bloomberg Coupon]]-C64</f>
        <v>-3.7668115556940052E-2</v>
      </c>
      <c r="E63" s="37">
        <f t="shared" si="0"/>
        <v>68.260884406047694</v>
      </c>
      <c r="F63" s="36">
        <f>LN(CurrentMtgRatesDataTable8[[#This Row],[Combined with Bloomberg Coupon]]/C64)</f>
        <v>-1.1919010742890864E-2</v>
      </c>
      <c r="G63" s="37">
        <f t="shared" si="1"/>
        <v>21.635907209976313</v>
      </c>
      <c r="I63" s="26" t="s">
        <v>1356</v>
      </c>
      <c r="J63" s="27">
        <v>130.15769227499999</v>
      </c>
      <c r="K63" s="27" t="s">
        <v>1502</v>
      </c>
      <c r="N63" s="26" t="s">
        <v>1356</v>
      </c>
      <c r="O63" s="28">
        <v>130.15769227499999</v>
      </c>
      <c r="P63" s="28" t="s">
        <v>1501</v>
      </c>
      <c r="Q63" s="36">
        <f>VLOOKUP(CurrentMtgRatesDataTable824[[#This Row],[asOfDate]],CurrentMtgRatesDataTable8[],5,0)</f>
        <v>87.707453678530584</v>
      </c>
      <c r="R63" s="36">
        <f>CurrentMtgRatesDataTable824[[#This Row],[Realized Current Coupon Vol]]/CurrentMtgRatesDataTable824[[#This Row],[SeriesNumValue]]</f>
        <v>0.67385532230565659</v>
      </c>
    </row>
    <row r="64" spans="1:18" s="7" customFormat="1">
      <c r="A64" s="26" t="s">
        <v>1671</v>
      </c>
      <c r="B64" s="28">
        <v>3.17921056091257</v>
      </c>
      <c r="C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3.17921056091257</v>
      </c>
      <c r="D64" s="36">
        <f>CurrentMtgRatesDataTable8[[#This Row],[Combined with Bloomberg Coupon]]-C65</f>
        <v>5.347236719295001E-2</v>
      </c>
      <c r="E64" s="37">
        <f t="shared" si="0"/>
        <v>68.961389556309157</v>
      </c>
      <c r="F64" s="36">
        <f>LN(CurrentMtgRatesDataTable8[[#This Row],[Combined with Bloomberg Coupon]]/C65)</f>
        <v>1.6962437404657239E-2</v>
      </c>
      <c r="G64" s="37">
        <f t="shared" si="1"/>
        <v>21.865349292364169</v>
      </c>
      <c r="I64" s="26" t="s">
        <v>1355</v>
      </c>
      <c r="J64" s="27">
        <v>128.45060568029999</v>
      </c>
      <c r="K64" s="27" t="s">
        <v>1502</v>
      </c>
      <c r="N64" s="26" t="s">
        <v>1355</v>
      </c>
      <c r="O64" s="28">
        <v>128.45060568029999</v>
      </c>
      <c r="P64" s="28" t="s">
        <v>1501</v>
      </c>
      <c r="Q64" s="36">
        <f>VLOOKUP(CurrentMtgRatesDataTable824[[#This Row],[asOfDate]],CurrentMtgRatesDataTable8[],5,0)</f>
        <v>88.76152761619106</v>
      </c>
      <c r="R64" s="36">
        <f>CurrentMtgRatesDataTable824[[#This Row],[Realized Current Coupon Vol]]/CurrentMtgRatesDataTable824[[#This Row],[SeriesNumValue]]</f>
        <v>0.69101680872653215</v>
      </c>
    </row>
    <row r="65" spans="1:18" s="7" customFormat="1">
      <c r="A65" s="26" t="s">
        <v>1672</v>
      </c>
      <c r="B65" s="28">
        <v>3.12573819371962</v>
      </c>
      <c r="C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3.12573819371962</v>
      </c>
      <c r="D65" s="36">
        <f>CurrentMtgRatesDataTable8[[#This Row],[Combined with Bloomberg Coupon]]-C66</f>
        <v>-3.0030887068920098E-2</v>
      </c>
      <c r="E65" s="37">
        <f t="shared" si="0"/>
        <v>68.908848399121936</v>
      </c>
      <c r="F65" s="36">
        <f>LN(CurrentMtgRatesDataTable8[[#This Row],[Combined with Bloomberg Coupon]]/C66)</f>
        <v>-9.5617547061208879E-3</v>
      </c>
      <c r="G65" s="37">
        <f t="shared" si="1"/>
        <v>21.843756276614545</v>
      </c>
      <c r="I65" s="26" t="s">
        <v>1354</v>
      </c>
      <c r="J65" s="27">
        <v>128.83428325919999</v>
      </c>
      <c r="K65" s="27" t="s">
        <v>1502</v>
      </c>
      <c r="N65" s="26" t="s">
        <v>1354</v>
      </c>
      <c r="O65" s="28">
        <v>128.83428325919999</v>
      </c>
      <c r="P65" s="28" t="s">
        <v>1501</v>
      </c>
      <c r="Q65" s="36">
        <f>VLOOKUP(CurrentMtgRatesDataTable824[[#This Row],[asOfDate]],CurrentMtgRatesDataTable8[],5,0)</f>
        <v>88.760695798436657</v>
      </c>
      <c r="R65" s="36">
        <f>CurrentMtgRatesDataTable824[[#This Row],[Realized Current Coupon Vol]]/CurrentMtgRatesDataTable824[[#This Row],[SeriesNumValue]]</f>
        <v>0.68895245545675277</v>
      </c>
    </row>
    <row r="66" spans="1:18" s="7" customFormat="1">
      <c r="A66" s="26" t="s">
        <v>1673</v>
      </c>
      <c r="B66" s="28">
        <v>3.1557690807885401</v>
      </c>
      <c r="C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3.1557690807885401</v>
      </c>
      <c r="D66" s="36">
        <f>CurrentMtgRatesDataTable8[[#This Row],[Combined with Bloomberg Coupon]]-C67</f>
        <v>-6.5123482488398388E-3</v>
      </c>
      <c r="E66" s="37">
        <f t="shared" si="0"/>
        <v>69.861350687494962</v>
      </c>
      <c r="F66" s="36">
        <f>LN(CurrentMtgRatesDataTable8[[#This Row],[Combined with Bloomberg Coupon]]/C67)</f>
        <v>-2.0615063285942896E-3</v>
      </c>
      <c r="G66" s="37">
        <f t="shared" si="1"/>
        <v>22.124880835749238</v>
      </c>
      <c r="I66" s="26" t="s">
        <v>1353</v>
      </c>
      <c r="J66" s="27">
        <v>130.32526809960001</v>
      </c>
      <c r="K66" s="27" t="s">
        <v>1502</v>
      </c>
      <c r="N66" s="26" t="s">
        <v>1353</v>
      </c>
      <c r="O66" s="28">
        <v>130.32526809960001</v>
      </c>
      <c r="P66" s="28" t="s">
        <v>1501</v>
      </c>
      <c r="Q66" s="36">
        <f>VLOOKUP(CurrentMtgRatesDataTable824[[#This Row],[asOfDate]],CurrentMtgRatesDataTable8[],5,0)</f>
        <v>88.359727583020231</v>
      </c>
      <c r="R66" s="36">
        <f>CurrentMtgRatesDataTable824[[#This Row],[Realized Current Coupon Vol]]/CurrentMtgRatesDataTable824[[#This Row],[SeriesNumValue]]</f>
        <v>0.67799382937384056</v>
      </c>
    </row>
    <row r="67" spans="1:18" s="7" customFormat="1">
      <c r="A67" s="26" t="s">
        <v>1674</v>
      </c>
      <c r="B67" s="28">
        <v>3.16228142903738</v>
      </c>
      <c r="C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3.16228142903738</v>
      </c>
      <c r="D67" s="36">
        <f>CurrentMtgRatesDataTable8[[#This Row],[Combined with Bloomberg Coupon]]-C68</f>
        <v>2.6268342345439954E-2</v>
      </c>
      <c r="E67" s="37">
        <f t="shared" si="0"/>
        <v>69.962933877480481</v>
      </c>
      <c r="F67" s="36">
        <f>LN(CurrentMtgRatesDataTable8[[#This Row],[Combined with Bloomberg Coupon]]/C68)</f>
        <v>8.3414627856060949E-3</v>
      </c>
      <c r="G67" s="37">
        <f t="shared" si="1"/>
        <v>22.154923528070029</v>
      </c>
      <c r="I67" s="26" t="s">
        <v>1352</v>
      </c>
      <c r="J67" s="27">
        <v>130.42151880430001</v>
      </c>
      <c r="K67" s="27" t="s">
        <v>1502</v>
      </c>
      <c r="N67" s="26" t="s">
        <v>1352</v>
      </c>
      <c r="O67" s="28">
        <v>130.42151880430001</v>
      </c>
      <c r="P67" s="28" t="s">
        <v>1501</v>
      </c>
      <c r="Q67" s="36">
        <f>VLOOKUP(CurrentMtgRatesDataTable824[[#This Row],[asOfDate]],CurrentMtgRatesDataTable8[],5,0)</f>
        <v>88.324828697479475</v>
      </c>
      <c r="R67" s="36">
        <f>CurrentMtgRatesDataTable824[[#This Row],[Realized Current Coupon Vol]]/CurrentMtgRatesDataTable824[[#This Row],[SeriesNumValue]]</f>
        <v>0.67722588655030602</v>
      </c>
    </row>
    <row r="68" spans="1:18" s="7" customFormat="1">
      <c r="A68" s="26" t="s">
        <v>1675</v>
      </c>
      <c r="B68" s="28">
        <v>3.13601308669194</v>
      </c>
      <c r="C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3.13601308669194</v>
      </c>
      <c r="D68" s="36">
        <f>CurrentMtgRatesDataTable8[[#This Row],[Combined with Bloomberg Coupon]]-C69</f>
        <v>-3.3149825562440061E-2</v>
      </c>
      <c r="E68" s="37">
        <f t="shared" si="0"/>
        <v>69.72676052873733</v>
      </c>
      <c r="F68" s="36">
        <f>LN(CurrentMtgRatesDataTable8[[#This Row],[Combined with Bloomberg Coupon]]/C69)</f>
        <v>-1.051521195111998E-2</v>
      </c>
      <c r="G68" s="37">
        <f t="shared" si="1"/>
        <v>22.079842347566274</v>
      </c>
      <c r="I68" s="26" t="s">
        <v>1351</v>
      </c>
      <c r="J68" s="27">
        <v>132.0827220258</v>
      </c>
      <c r="K68" s="27" t="s">
        <v>1502</v>
      </c>
      <c r="N68" s="26" t="s">
        <v>1351</v>
      </c>
      <c r="O68" s="28">
        <v>132.0827220258</v>
      </c>
      <c r="P68" s="28" t="s">
        <v>1501</v>
      </c>
      <c r="Q68" s="36">
        <f>VLOOKUP(CurrentMtgRatesDataTable824[[#This Row],[asOfDate]],CurrentMtgRatesDataTable8[],5,0)</f>
        <v>89.17554210794863</v>
      </c>
      <c r="R68" s="36">
        <f>CurrentMtgRatesDataTable824[[#This Row],[Realized Current Coupon Vol]]/CurrentMtgRatesDataTable824[[#This Row],[SeriesNumValue]]</f>
        <v>0.67514918484591635</v>
      </c>
    </row>
    <row r="69" spans="1:18" s="7" customFormat="1">
      <c r="A69" s="26" t="s">
        <v>1676</v>
      </c>
      <c r="B69" s="28">
        <v>3.1691629122543801</v>
      </c>
      <c r="C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3.1691629122543801</v>
      </c>
      <c r="D69" s="36">
        <f>CurrentMtgRatesDataTable8[[#This Row],[Combined with Bloomberg Coupon]]-C70</f>
        <v>-4.6930847236789752E-2</v>
      </c>
      <c r="E69" s="37">
        <f t="shared" ref="E69:E132" si="2">STDEVA(D69:D128)*SQRT(250)*100</f>
        <v>69.428460280455056</v>
      </c>
      <c r="F69" s="36">
        <f>LN(CurrentMtgRatesDataTable8[[#This Row],[Combined with Bloomberg Coupon]]/C70)</f>
        <v>-1.4700017479534651E-2</v>
      </c>
      <c r="G69" s="37">
        <f t="shared" ref="G69:G132" si="3">STDEVA(F69:F128)*SQRT(250)*100</f>
        <v>21.984833673425815</v>
      </c>
      <c r="I69" s="26" t="s">
        <v>1350</v>
      </c>
      <c r="J69" s="27">
        <v>132.60733432200001</v>
      </c>
      <c r="K69" s="27" t="s">
        <v>1502</v>
      </c>
      <c r="N69" s="26" t="s">
        <v>1350</v>
      </c>
      <c r="O69" s="28">
        <v>132.60733432200001</v>
      </c>
      <c r="P69" s="28" t="s">
        <v>1501</v>
      </c>
      <c r="Q69" s="36">
        <f>VLOOKUP(CurrentMtgRatesDataTable824[[#This Row],[asOfDate]],CurrentMtgRatesDataTable8[],5,0)</f>
        <v>89.614709874552162</v>
      </c>
      <c r="R69" s="36">
        <f>CurrentMtgRatesDataTable824[[#This Row],[Realized Current Coupon Vol]]/CurrentMtgRatesDataTable824[[#This Row],[SeriesNumValue]]</f>
        <v>0.67578999557405905</v>
      </c>
    </row>
    <row r="70" spans="1:18" s="7" customFormat="1">
      <c r="A70" s="26" t="s">
        <v>1677</v>
      </c>
      <c r="B70" s="28">
        <v>3.2160937594911698</v>
      </c>
      <c r="C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3.2160937594911698</v>
      </c>
      <c r="D70" s="36">
        <f>CurrentMtgRatesDataTable8[[#This Row],[Combined with Bloomberg Coupon]]-C71</f>
        <v>-2.1008622182790315E-2</v>
      </c>
      <c r="E70" s="37">
        <f t="shared" si="2"/>
        <v>69.034863603793767</v>
      </c>
      <c r="F70" s="36">
        <f>LN(CurrentMtgRatesDataTable8[[#This Row],[Combined with Bloomberg Coupon]]/C71)</f>
        <v>-6.5110980493463828E-3</v>
      </c>
      <c r="G70" s="37">
        <f t="shared" si="3"/>
        <v>21.858979925411909</v>
      </c>
      <c r="I70" s="26" t="s">
        <v>1349</v>
      </c>
      <c r="J70" s="27">
        <v>134.9564120352</v>
      </c>
      <c r="K70" s="27" t="s">
        <v>1502</v>
      </c>
      <c r="N70" s="26" t="s">
        <v>1349</v>
      </c>
      <c r="O70" s="28">
        <v>134.9564120352</v>
      </c>
      <c r="P70" s="28" t="s">
        <v>1501</v>
      </c>
      <c r="Q70" s="36">
        <f>VLOOKUP(CurrentMtgRatesDataTable824[[#This Row],[asOfDate]],CurrentMtgRatesDataTable8[],5,0)</f>
        <v>89.652549223956086</v>
      </c>
      <c r="R70" s="36">
        <f>CurrentMtgRatesDataTable824[[#This Row],[Realized Current Coupon Vol]]/CurrentMtgRatesDataTable824[[#This Row],[SeriesNumValue]]</f>
        <v>0.66430744469238301</v>
      </c>
    </row>
    <row r="71" spans="1:18" s="7" customFormat="1">
      <c r="A71" s="26" t="s">
        <v>1678</v>
      </c>
      <c r="B71" s="28">
        <v>3.2371023816739601</v>
      </c>
      <c r="C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3.2371023816739601</v>
      </c>
      <c r="D71" s="36">
        <f>CurrentMtgRatesDataTable8[[#This Row],[Combined with Bloomberg Coupon]]-C72</f>
        <v>-2.3301925271379975E-2</v>
      </c>
      <c r="E71" s="37">
        <f t="shared" si="2"/>
        <v>68.986920697768625</v>
      </c>
      <c r="F71" s="36">
        <f>LN(CurrentMtgRatesDataTable8[[#This Row],[Combined with Bloomberg Coupon]]/C72)</f>
        <v>-7.1726052123538232E-3</v>
      </c>
      <c r="G71" s="37">
        <f t="shared" si="3"/>
        <v>21.843671145505017</v>
      </c>
      <c r="I71" s="26" t="s">
        <v>1348</v>
      </c>
      <c r="J71" s="27">
        <v>136.064741274</v>
      </c>
      <c r="K71" s="27" t="s">
        <v>1502</v>
      </c>
      <c r="N71" s="26" t="s">
        <v>1348</v>
      </c>
      <c r="O71" s="28">
        <v>136.064741274</v>
      </c>
      <c r="P71" s="28" t="s">
        <v>1501</v>
      </c>
      <c r="Q71" s="36">
        <f>VLOOKUP(CurrentMtgRatesDataTable824[[#This Row],[asOfDate]],CurrentMtgRatesDataTable8[],5,0)</f>
        <v>91.087203306913821</v>
      </c>
      <c r="R71" s="36">
        <f>CurrentMtgRatesDataTable824[[#This Row],[Realized Current Coupon Vol]]/CurrentMtgRatesDataTable824[[#This Row],[SeriesNumValue]]</f>
        <v>0.66944016836431719</v>
      </c>
    </row>
    <row r="72" spans="1:18" s="7" customFormat="1">
      <c r="A72" s="26" t="s">
        <v>1679</v>
      </c>
      <c r="B72" s="28">
        <v>3.2604043069453401</v>
      </c>
      <c r="C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3.2604043069453401</v>
      </c>
      <c r="D72" s="36">
        <f>CurrentMtgRatesDataTable8[[#This Row],[Combined with Bloomberg Coupon]]-C73</f>
        <v>1.4951236620579955E-2</v>
      </c>
      <c r="E72" s="37">
        <f t="shared" si="2"/>
        <v>69.793419124451276</v>
      </c>
      <c r="F72" s="36">
        <f>LN(CurrentMtgRatesDataTable8[[#This Row],[Combined with Bloomberg Coupon]]/C73)</f>
        <v>4.5962467587489378E-3</v>
      </c>
      <c r="G72" s="37">
        <f t="shared" si="3"/>
        <v>22.075849934589371</v>
      </c>
      <c r="I72" s="26" t="s">
        <v>1347</v>
      </c>
      <c r="J72" s="27">
        <v>133.81249943750001</v>
      </c>
      <c r="K72" s="27" t="s">
        <v>1502</v>
      </c>
      <c r="N72" s="26" t="s">
        <v>1347</v>
      </c>
      <c r="O72" s="28">
        <v>133.81249943750001</v>
      </c>
      <c r="P72" s="28" t="s">
        <v>1501</v>
      </c>
      <c r="Q72" s="36">
        <f>VLOOKUP(CurrentMtgRatesDataTable824[[#This Row],[asOfDate]],CurrentMtgRatesDataTable8[],5,0)</f>
        <v>91.55862860462058</v>
      </c>
      <c r="R72" s="36">
        <f>CurrentMtgRatesDataTable824[[#This Row],[Realized Current Coupon Vol]]/CurrentMtgRatesDataTable824[[#This Row],[SeriesNumValue]]</f>
        <v>0.6842307631163036</v>
      </c>
    </row>
    <row r="73" spans="1:18" s="7" customFormat="1">
      <c r="A73" s="26" t="s">
        <v>1680</v>
      </c>
      <c r="B73" s="28">
        <v>3.2454530703247602</v>
      </c>
      <c r="C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3.2454530703247602</v>
      </c>
      <c r="D73" s="36">
        <f>CurrentMtgRatesDataTable8[[#This Row],[Combined with Bloomberg Coupon]]-C74</f>
        <v>-0.10529392762172973</v>
      </c>
      <c r="E73" s="37">
        <f t="shared" si="2"/>
        <v>69.929237023079537</v>
      </c>
      <c r="F73" s="36">
        <f>LN(CurrentMtgRatesDataTable8[[#This Row],[Combined with Bloomberg Coupon]]/C74)</f>
        <v>-3.1928343975936892E-2</v>
      </c>
      <c r="G73" s="37">
        <f t="shared" si="3"/>
        <v>22.114041165179515</v>
      </c>
      <c r="I73" s="26" t="s">
        <v>1346</v>
      </c>
      <c r="J73" s="27">
        <v>132.08994445920001</v>
      </c>
      <c r="K73" s="27" t="s">
        <v>1502</v>
      </c>
      <c r="N73" s="26" t="s">
        <v>1346</v>
      </c>
      <c r="O73" s="28">
        <v>132.08994445920001</v>
      </c>
      <c r="P73" s="28" t="s">
        <v>1501</v>
      </c>
      <c r="Q73" s="36">
        <f>VLOOKUP(CurrentMtgRatesDataTable824[[#This Row],[asOfDate]],CurrentMtgRatesDataTable8[],5,0)</f>
        <v>89.01297343498868</v>
      </c>
      <c r="R73" s="36">
        <f>CurrentMtgRatesDataTable824[[#This Row],[Realized Current Coupon Vol]]/CurrentMtgRatesDataTable824[[#This Row],[SeriesNumValue]]</f>
        <v>0.67388152670836377</v>
      </c>
    </row>
    <row r="74" spans="1:18" s="7" customFormat="1">
      <c r="A74" s="26" t="s">
        <v>1681</v>
      </c>
      <c r="B74" s="28">
        <v>3.3507469979464899</v>
      </c>
      <c r="C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3.3507469979464899</v>
      </c>
      <c r="D74" s="36">
        <f>CurrentMtgRatesDataTable8[[#This Row],[Combined with Bloomberg Coupon]]-C75</f>
        <v>-3.7353418742500644E-3</v>
      </c>
      <c r="E74" s="37">
        <f t="shared" si="2"/>
        <v>68.794813616934618</v>
      </c>
      <c r="F74" s="36">
        <f>LN(CurrentMtgRatesDataTable8[[#This Row],[Combined with Bloomberg Coupon]]/C75)</f>
        <v>-1.1141579422542759E-3</v>
      </c>
      <c r="G74" s="37">
        <f t="shared" si="3"/>
        <v>21.799602403100369</v>
      </c>
      <c r="I74" s="26" t="s">
        <v>1345</v>
      </c>
      <c r="J74" s="27">
        <v>132.70211722880001</v>
      </c>
      <c r="K74" s="27" t="s">
        <v>1502</v>
      </c>
      <c r="N74" s="26" t="s">
        <v>1345</v>
      </c>
      <c r="O74" s="28">
        <v>132.70211722880001</v>
      </c>
      <c r="P74" s="28" t="s">
        <v>1501</v>
      </c>
      <c r="Q74" s="36">
        <f>VLOOKUP(CurrentMtgRatesDataTable824[[#This Row],[asOfDate]],CurrentMtgRatesDataTable8[],5,0)</f>
        <v>89.446161811875839</v>
      </c>
      <c r="R74" s="36">
        <f>CurrentMtgRatesDataTable824[[#This Row],[Realized Current Coupon Vol]]/CurrentMtgRatesDataTable824[[#This Row],[SeriesNumValue]]</f>
        <v>0.67403718704544957</v>
      </c>
    </row>
    <row r="75" spans="1:18" s="7" customFormat="1">
      <c r="A75" s="26" t="s">
        <v>1682</v>
      </c>
      <c r="B75" s="28">
        <v>3.35448233982074</v>
      </c>
      <c r="C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3.35448233982074</v>
      </c>
      <c r="D75" s="36">
        <f>CurrentMtgRatesDataTable8[[#This Row],[Combined with Bloomberg Coupon]]-C76</f>
        <v>3.3789786507870012E-2</v>
      </c>
      <c r="E75" s="37">
        <f t="shared" si="2"/>
        <v>69.64059488142928</v>
      </c>
      <c r="F75" s="36">
        <f>LN(CurrentMtgRatesDataTable8[[#This Row],[Combined with Bloomberg Coupon]]/C76)</f>
        <v>1.0124101813725573E-2</v>
      </c>
      <c r="G75" s="37">
        <f t="shared" si="3"/>
        <v>22.062884712480386</v>
      </c>
      <c r="I75" s="26" t="s">
        <v>1344</v>
      </c>
      <c r="J75" s="27">
        <v>133.9762397616</v>
      </c>
      <c r="K75" s="27" t="s">
        <v>1502</v>
      </c>
      <c r="N75" s="26" t="s">
        <v>1344</v>
      </c>
      <c r="O75" s="28">
        <v>133.9762397616</v>
      </c>
      <c r="P75" s="28" t="s">
        <v>1501</v>
      </c>
      <c r="Q75" s="36">
        <f>VLOOKUP(CurrentMtgRatesDataTable824[[#This Row],[asOfDate]],CurrentMtgRatesDataTable8[],5,0)</f>
        <v>88.603486647725305</v>
      </c>
      <c r="R75" s="36">
        <f>CurrentMtgRatesDataTable824[[#This Row],[Realized Current Coupon Vol]]/CurrentMtgRatesDataTable824[[#This Row],[SeriesNumValue]]</f>
        <v>0.66133731477602387</v>
      </c>
    </row>
    <row r="76" spans="1:18" s="7" customFormat="1">
      <c r="A76" s="26" t="s">
        <v>1683</v>
      </c>
      <c r="B76" s="28">
        <v>3.3206925533128699</v>
      </c>
      <c r="C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3.3206925533128699</v>
      </c>
      <c r="D76" s="36">
        <f>CurrentMtgRatesDataTable8[[#This Row],[Combined with Bloomberg Coupon]]-C77</f>
        <v>-1.9929113951010269E-2</v>
      </c>
      <c r="E76" s="37">
        <f t="shared" si="2"/>
        <v>69.37621514130808</v>
      </c>
      <c r="F76" s="36">
        <f>LN(CurrentMtgRatesDataTable8[[#This Row],[Combined with Bloomberg Coupon]]/C77)</f>
        <v>-5.9835560224710295E-3</v>
      </c>
      <c r="G76" s="37">
        <f t="shared" si="3"/>
        <v>21.989390005921479</v>
      </c>
      <c r="I76" s="26" t="s">
        <v>1343</v>
      </c>
      <c r="J76" s="27">
        <v>135.1938766255</v>
      </c>
      <c r="K76" s="27" t="s">
        <v>1502</v>
      </c>
      <c r="N76" s="26" t="s">
        <v>1343</v>
      </c>
      <c r="O76" s="28">
        <v>135.1938766255</v>
      </c>
      <c r="P76" s="28" t="s">
        <v>1501</v>
      </c>
      <c r="Q76" s="36">
        <f>VLOOKUP(CurrentMtgRatesDataTable824[[#This Row],[asOfDate]],CurrentMtgRatesDataTable8[],5,0)</f>
        <v>88.399557679692549</v>
      </c>
      <c r="R76" s="36">
        <f>CurrentMtgRatesDataTable824[[#This Row],[Realized Current Coupon Vol]]/CurrentMtgRatesDataTable824[[#This Row],[SeriesNumValue]]</f>
        <v>0.65387249693688276</v>
      </c>
    </row>
    <row r="77" spans="1:18" s="7" customFormat="1">
      <c r="A77" s="26" t="s">
        <v>1684</v>
      </c>
      <c r="B77" s="28">
        <v>3.3406216672638802</v>
      </c>
      <c r="C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3.3406216672638802</v>
      </c>
      <c r="D77" s="36">
        <f>CurrentMtgRatesDataTable8[[#This Row],[Combined with Bloomberg Coupon]]-C78</f>
        <v>5.8646431003730015E-2</v>
      </c>
      <c r="E77" s="37">
        <f t="shared" si="2"/>
        <v>69.220173957725578</v>
      </c>
      <c r="F77" s="36">
        <f>LN(CurrentMtgRatesDataTable8[[#This Row],[Combined with Bloomberg Coupon]]/C78)</f>
        <v>1.7711470272721658E-2</v>
      </c>
      <c r="G77" s="37">
        <f t="shared" si="3"/>
        <v>21.944930889663425</v>
      </c>
      <c r="I77" s="26" t="s">
        <v>1342</v>
      </c>
      <c r="J77" s="27">
        <v>135.3360790502</v>
      </c>
      <c r="K77" s="27" t="s">
        <v>1502</v>
      </c>
      <c r="N77" s="26" t="s">
        <v>1342</v>
      </c>
      <c r="O77" s="28">
        <v>135.3360790502</v>
      </c>
      <c r="P77" s="28" t="s">
        <v>1501</v>
      </c>
      <c r="Q77" s="36">
        <f>VLOOKUP(CurrentMtgRatesDataTable824[[#This Row],[asOfDate]],CurrentMtgRatesDataTable8[],5,0)</f>
        <v>88.745965248808005</v>
      </c>
      <c r="R77" s="36">
        <f>CurrentMtgRatesDataTable824[[#This Row],[Realized Current Coupon Vol]]/CurrentMtgRatesDataTable824[[#This Row],[SeriesNumValue]]</f>
        <v>0.65574505979214603</v>
      </c>
    </row>
    <row r="78" spans="1:18" s="7" customFormat="1">
      <c r="A78" s="26" t="s">
        <v>1685</v>
      </c>
      <c r="B78" s="28">
        <v>3.2819752362601502</v>
      </c>
      <c r="C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3.2819752362601502</v>
      </c>
      <c r="D78" s="36">
        <f>CurrentMtgRatesDataTable8[[#This Row],[Combined with Bloomberg Coupon]]-C79</f>
        <v>3.8819634280160109E-2</v>
      </c>
      <c r="E78" s="37">
        <f t="shared" si="2"/>
        <v>70.34486225020315</v>
      </c>
      <c r="F78" s="36">
        <f>LN(CurrentMtgRatesDataTable8[[#This Row],[Combined with Bloomberg Coupon]]/C79)</f>
        <v>1.1898640269687233E-2</v>
      </c>
      <c r="G78" s="37">
        <f t="shared" si="3"/>
        <v>22.354058009809329</v>
      </c>
      <c r="I78" s="26" t="s">
        <v>1341</v>
      </c>
      <c r="J78" s="27">
        <v>137.69661769819999</v>
      </c>
      <c r="K78" s="27" t="s">
        <v>1502</v>
      </c>
      <c r="N78" s="26" t="s">
        <v>1341</v>
      </c>
      <c r="O78" s="28">
        <v>137.69661769819999</v>
      </c>
      <c r="P78" s="28" t="s">
        <v>1501</v>
      </c>
      <c r="Q78" s="36">
        <f>VLOOKUP(CurrentMtgRatesDataTable824[[#This Row],[asOfDate]],CurrentMtgRatesDataTable8[],5,0)</f>
        <v>88.570424593152481</v>
      </c>
      <c r="R78" s="36">
        <f>CurrentMtgRatesDataTable824[[#This Row],[Realized Current Coupon Vol]]/CurrentMtgRatesDataTable824[[#This Row],[SeriesNumValue]]</f>
        <v>0.6432287595275501</v>
      </c>
    </row>
    <row r="79" spans="1:18" s="8" customFormat="1">
      <c r="A79" s="26" t="s">
        <v>1686</v>
      </c>
      <c r="B79" s="28">
        <v>3.2431556019799901</v>
      </c>
      <c r="C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3.2431556019799901</v>
      </c>
      <c r="D79" s="36">
        <f>CurrentMtgRatesDataTable8[[#This Row],[Combined with Bloomberg Coupon]]-C80</f>
        <v>1.7920969962760047E-2</v>
      </c>
      <c r="E79" s="37">
        <f t="shared" si="2"/>
        <v>70.156870534353118</v>
      </c>
      <c r="F79" s="36">
        <f>LN(CurrentMtgRatesDataTable8[[#This Row],[Combined with Bloomberg Coupon]]/C80)</f>
        <v>5.5411053347113569E-3</v>
      </c>
      <c r="G79" s="37">
        <f t="shared" si="3"/>
        <v>22.308110153032764</v>
      </c>
      <c r="I79" s="26" t="s">
        <v>1340</v>
      </c>
      <c r="J79" s="27">
        <v>136.99825526519999</v>
      </c>
      <c r="K79" s="27" t="s">
        <v>1502</v>
      </c>
      <c r="N79" s="26" t="s">
        <v>1340</v>
      </c>
      <c r="O79" s="28">
        <v>136.99825526519999</v>
      </c>
      <c r="P79" s="28" t="s">
        <v>1501</v>
      </c>
      <c r="Q79" s="36">
        <f>VLOOKUP(CurrentMtgRatesDataTable824[[#This Row],[asOfDate]],CurrentMtgRatesDataTable8[],5,0)</f>
        <v>87.352684958803607</v>
      </c>
      <c r="R79" s="36">
        <f>CurrentMtgRatesDataTable824[[#This Row],[Realized Current Coupon Vol]]/CurrentMtgRatesDataTable824[[#This Row],[SeriesNumValue]]</f>
        <v>0.63761895937803781</v>
      </c>
    </row>
    <row r="80" spans="1:18" s="8" customFormat="1">
      <c r="A80" s="26" t="s">
        <v>1687</v>
      </c>
      <c r="B80" s="28">
        <v>3.22523463201723</v>
      </c>
      <c r="C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3.22523463201723</v>
      </c>
      <c r="D80" s="36">
        <f>CurrentMtgRatesDataTable8[[#This Row],[Combined with Bloomberg Coupon]]-C81</f>
        <v>-6.7879042911398457E-3</v>
      </c>
      <c r="E80" s="37">
        <f t="shared" si="2"/>
        <v>71.102219622194156</v>
      </c>
      <c r="F80" s="36">
        <f>LN(CurrentMtgRatesDataTable8[[#This Row],[Combined with Bloomberg Coupon]]/C81)</f>
        <v>-2.102411787073944E-3</v>
      </c>
      <c r="G80" s="37">
        <f t="shared" si="3"/>
        <v>22.62795077575322</v>
      </c>
      <c r="I80" s="26" t="s">
        <v>1339</v>
      </c>
      <c r="J80" s="27">
        <v>137.5877806366</v>
      </c>
      <c r="K80" s="27" t="s">
        <v>1502</v>
      </c>
      <c r="N80" s="26" t="s">
        <v>1339</v>
      </c>
      <c r="O80" s="28">
        <v>137.5877806366</v>
      </c>
      <c r="P80" s="28" t="s">
        <v>1501</v>
      </c>
      <c r="Q80" s="36">
        <f>VLOOKUP(CurrentMtgRatesDataTable824[[#This Row],[asOfDate]],CurrentMtgRatesDataTable8[],5,0)</f>
        <v>90.837344808223406</v>
      </c>
      <c r="R80" s="36">
        <f>CurrentMtgRatesDataTable824[[#This Row],[Realized Current Coupon Vol]]/CurrentMtgRatesDataTable824[[#This Row],[SeriesNumValue]]</f>
        <v>0.66021375145330008</v>
      </c>
    </row>
    <row r="81" spans="1:18" s="8" customFormat="1">
      <c r="A81" s="26" t="s">
        <v>1688</v>
      </c>
      <c r="B81" s="28">
        <v>3.2320225363083699</v>
      </c>
      <c r="C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3.2320225363083699</v>
      </c>
      <c r="D81" s="36">
        <f>CurrentMtgRatesDataTable8[[#This Row],[Combined with Bloomberg Coupon]]-C82</f>
        <v>-2.2531977983799578E-3</v>
      </c>
      <c r="E81" s="37">
        <f t="shared" si="2"/>
        <v>71.078296599329803</v>
      </c>
      <c r="F81" s="36">
        <f>LN(CurrentMtgRatesDataTable8[[#This Row],[Combined with Bloomberg Coupon]]/C82)</f>
        <v>-6.9690502830118079E-4</v>
      </c>
      <c r="G81" s="37">
        <f t="shared" si="3"/>
        <v>22.620662521259817</v>
      </c>
      <c r="I81" s="26" t="s">
        <v>1338</v>
      </c>
      <c r="J81" s="27">
        <v>137.973107349</v>
      </c>
      <c r="K81" s="27" t="s">
        <v>1502</v>
      </c>
      <c r="N81" s="26" t="s">
        <v>1338</v>
      </c>
      <c r="O81" s="28">
        <v>137.973107349</v>
      </c>
      <c r="P81" s="28" t="s">
        <v>1501</v>
      </c>
      <c r="Q81" s="36">
        <f>VLOOKUP(CurrentMtgRatesDataTable824[[#This Row],[asOfDate]],CurrentMtgRatesDataTable8[],5,0)</f>
        <v>91.751915265005053</v>
      </c>
      <c r="R81" s="36">
        <f>CurrentMtgRatesDataTable824[[#This Row],[Realized Current Coupon Vol]]/CurrentMtgRatesDataTable824[[#This Row],[SeriesNumValue]]</f>
        <v>0.66499854230955713</v>
      </c>
    </row>
    <row r="82" spans="1:18" s="8" customFormat="1">
      <c r="A82" s="26" t="s">
        <v>1689</v>
      </c>
      <c r="B82" s="28">
        <v>3.2342757341067498</v>
      </c>
      <c r="C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3.2342757341067498</v>
      </c>
      <c r="D82" s="36">
        <f>CurrentMtgRatesDataTable8[[#This Row],[Combined with Bloomberg Coupon]]-C83</f>
        <v>2.7855482765999806E-2</v>
      </c>
      <c r="E82" s="37">
        <f t="shared" si="2"/>
        <v>71.073046218730894</v>
      </c>
      <c r="F82" s="36">
        <f>LN(CurrentMtgRatesDataTable8[[#This Row],[Combined with Bloomberg Coupon]]/C83)</f>
        <v>8.6498901699599024E-3</v>
      </c>
      <c r="G82" s="37">
        <f t="shared" si="3"/>
        <v>22.619051864011226</v>
      </c>
      <c r="I82" s="26" t="s">
        <v>1337</v>
      </c>
      <c r="J82" s="27">
        <v>141.1636759038</v>
      </c>
      <c r="K82" s="27" t="s">
        <v>1502</v>
      </c>
      <c r="N82" s="26" t="s">
        <v>1337</v>
      </c>
      <c r="O82" s="28">
        <v>141.1636759038</v>
      </c>
      <c r="P82" s="28" t="s">
        <v>1501</v>
      </c>
      <c r="Q82" s="36">
        <f>VLOOKUP(CurrentMtgRatesDataTable824[[#This Row],[asOfDate]],CurrentMtgRatesDataTable8[],5,0)</f>
        <v>96.64465279696276</v>
      </c>
      <c r="R82" s="36">
        <f>CurrentMtgRatesDataTable824[[#This Row],[Realized Current Coupon Vol]]/CurrentMtgRatesDataTable824[[#This Row],[SeriesNumValue]]</f>
        <v>0.68462833783688093</v>
      </c>
    </row>
    <row r="83" spans="1:18" s="8" customFormat="1">
      <c r="A83" s="26" t="s">
        <v>1690</v>
      </c>
      <c r="B83" s="28">
        <v>3.20642025134075</v>
      </c>
      <c r="C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3.20642025134075</v>
      </c>
      <c r="D83" s="36">
        <f>CurrentMtgRatesDataTable8[[#This Row],[Combined with Bloomberg Coupon]]-C84</f>
        <v>0.10299109695669006</v>
      </c>
      <c r="E83" s="37">
        <f t="shared" si="2"/>
        <v>71.753113026116054</v>
      </c>
      <c r="F83" s="36">
        <f>LN(CurrentMtgRatesDataTable8[[#This Row],[Combined with Bloomberg Coupon]]/C84)</f>
        <v>3.2647449400895076E-2</v>
      </c>
      <c r="G83" s="37">
        <f t="shared" si="3"/>
        <v>22.844242257432303</v>
      </c>
      <c r="I83" s="26" t="s">
        <v>1336</v>
      </c>
      <c r="J83" s="27">
        <v>141.41404356000001</v>
      </c>
      <c r="K83" s="27" t="s">
        <v>1502</v>
      </c>
      <c r="N83" s="26" t="s">
        <v>1336</v>
      </c>
      <c r="O83" s="28">
        <v>141.41404356000001</v>
      </c>
      <c r="P83" s="28" t="s">
        <v>1501</v>
      </c>
      <c r="Q83" s="36">
        <f>VLOOKUP(CurrentMtgRatesDataTable824[[#This Row],[asOfDate]],CurrentMtgRatesDataTable8[],5,0)</f>
        <v>96.796369665690094</v>
      </c>
      <c r="R83" s="36">
        <f>CurrentMtgRatesDataTable824[[#This Row],[Realized Current Coupon Vol]]/CurrentMtgRatesDataTable824[[#This Row],[SeriesNumValue]]</f>
        <v>0.68448908770945893</v>
      </c>
    </row>
    <row r="84" spans="1:18" s="8" customFormat="1">
      <c r="A84" s="26" t="s">
        <v>1691</v>
      </c>
      <c r="B84" s="28">
        <v>3.10342915438406</v>
      </c>
      <c r="C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3.10342915438406</v>
      </c>
      <c r="D84" s="36">
        <f>CurrentMtgRatesDataTable8[[#This Row],[Combined with Bloomberg Coupon]]-C85</f>
        <v>-7.004096306189922E-3</v>
      </c>
      <c r="E84" s="37">
        <f t="shared" si="2"/>
        <v>70.327265160121755</v>
      </c>
      <c r="F84" s="36">
        <f>LN(CurrentMtgRatesDataTable8[[#This Row],[Combined with Bloomberg Coupon]]/C85)</f>
        <v>-2.2543464325023559E-3</v>
      </c>
      <c r="G84" s="37">
        <f t="shared" si="3"/>
        <v>22.414340207348534</v>
      </c>
      <c r="I84" s="26" t="s">
        <v>1335</v>
      </c>
      <c r="J84" s="27">
        <v>139.05608562910001</v>
      </c>
      <c r="K84" s="27" t="s">
        <v>1502</v>
      </c>
      <c r="N84" s="26" t="s">
        <v>1335</v>
      </c>
      <c r="O84" s="28">
        <v>139.05608562910001</v>
      </c>
      <c r="P84" s="28" t="s">
        <v>1501</v>
      </c>
      <c r="Q84" s="36">
        <f>VLOOKUP(CurrentMtgRatesDataTable824[[#This Row],[asOfDate]],CurrentMtgRatesDataTable8[],5,0)</f>
        <v>96.425568899030594</v>
      </c>
      <c r="R84" s="36">
        <f>CurrentMtgRatesDataTable824[[#This Row],[Realized Current Coupon Vol]]/CurrentMtgRatesDataTable824[[#This Row],[SeriesNumValue]]</f>
        <v>0.69342933437824161</v>
      </c>
    </row>
    <row r="85" spans="1:18" s="8" customFormat="1">
      <c r="A85" s="26" t="s">
        <v>1692</v>
      </c>
      <c r="B85" s="28">
        <v>3.1104332506902499</v>
      </c>
      <c r="C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3.1104332506902499</v>
      </c>
      <c r="D85" s="36">
        <f>CurrentMtgRatesDataTable8[[#This Row],[Combined with Bloomberg Coupon]]-C86</f>
        <v>6.2492559559949701E-2</v>
      </c>
      <c r="E85" s="37">
        <f t="shared" si="2"/>
        <v>71.230107031871867</v>
      </c>
      <c r="F85" s="36">
        <f>LN(CurrentMtgRatesDataTable8[[#This Row],[Combined with Bloomberg Coupon]]/C86)</f>
        <v>2.0295846047674881E-2</v>
      </c>
      <c r="G85" s="37">
        <f t="shared" si="3"/>
        <v>22.722893649232066</v>
      </c>
      <c r="I85" s="26" t="s">
        <v>1334</v>
      </c>
      <c r="J85" s="27">
        <v>139.42448712480001</v>
      </c>
      <c r="K85" s="27" t="s">
        <v>1502</v>
      </c>
      <c r="N85" s="26" t="s">
        <v>1334</v>
      </c>
      <c r="O85" s="28">
        <v>139.42448712480001</v>
      </c>
      <c r="P85" s="28" t="s">
        <v>1501</v>
      </c>
      <c r="Q85" s="36">
        <f>VLOOKUP(CurrentMtgRatesDataTable824[[#This Row],[asOfDate]],CurrentMtgRatesDataTable8[],5,0)</f>
        <v>96.146149125347407</v>
      </c>
      <c r="R85" s="36">
        <f>CurrentMtgRatesDataTable824[[#This Row],[Realized Current Coupon Vol]]/CurrentMtgRatesDataTable824[[#This Row],[SeriesNumValue]]</f>
        <v>0.68959299121743367</v>
      </c>
    </row>
    <row r="86" spans="1:18" s="8" customFormat="1">
      <c r="A86" s="26" t="s">
        <v>1693</v>
      </c>
      <c r="B86" s="28">
        <v>3.0479406911303002</v>
      </c>
      <c r="C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3.0479406911303002</v>
      </c>
      <c r="D86" s="36">
        <f>CurrentMtgRatesDataTable8[[#This Row],[Combined with Bloomberg Coupon]]-C87</f>
        <v>-7.208377035489999E-2</v>
      </c>
      <c r="E86" s="37">
        <f t="shared" si="2"/>
        <v>70.235260798287158</v>
      </c>
      <c r="F86" s="36">
        <f>LN(CurrentMtgRatesDataTable8[[#This Row],[Combined with Bloomberg Coupon]]/C87)</f>
        <v>-2.3374662665771095E-2</v>
      </c>
      <c r="G86" s="37">
        <f t="shared" si="3"/>
        <v>22.395899748784799</v>
      </c>
      <c r="I86" s="26" t="s">
        <v>1333</v>
      </c>
      <c r="J86" s="27">
        <v>139.741611482</v>
      </c>
      <c r="K86" s="27" t="s">
        <v>1502</v>
      </c>
      <c r="N86" s="26" t="s">
        <v>1333</v>
      </c>
      <c r="O86" s="28">
        <v>139.741611482</v>
      </c>
      <c r="P86" s="28" t="s">
        <v>1501</v>
      </c>
      <c r="Q86" s="36">
        <f>VLOOKUP(CurrentMtgRatesDataTable824[[#This Row],[asOfDate]],CurrentMtgRatesDataTable8[],5,0)</f>
        <v>96.536053347376367</v>
      </c>
      <c r="R86" s="36">
        <f>CurrentMtgRatesDataTable824[[#This Row],[Realized Current Coupon Vol]]/CurrentMtgRatesDataTable824[[#This Row],[SeriesNumValue]]</f>
        <v>0.69081823462305714</v>
      </c>
    </row>
    <row r="87" spans="1:18" s="8" customFormat="1">
      <c r="A87" s="26" t="s">
        <v>1694</v>
      </c>
      <c r="B87" s="28">
        <v>3.1200244614852002</v>
      </c>
      <c r="C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3.1200244614852002</v>
      </c>
      <c r="D87" s="36">
        <f>CurrentMtgRatesDataTable8[[#This Row],[Combined with Bloomberg Coupon]]-C88</f>
        <v>-3.305307161105997E-2</v>
      </c>
      <c r="E87" s="37">
        <f t="shared" si="2"/>
        <v>71.068584926183036</v>
      </c>
      <c r="F87" s="36">
        <f>LN(CurrentMtgRatesDataTable8[[#This Row],[Combined with Bloomberg Coupon]]/C88)</f>
        <v>-1.0538128512371377E-2</v>
      </c>
      <c r="G87" s="37">
        <f t="shared" si="3"/>
        <v>22.678945986169865</v>
      </c>
      <c r="I87" s="26" t="s">
        <v>1332</v>
      </c>
      <c r="J87" s="27">
        <v>137.85307635999999</v>
      </c>
      <c r="K87" s="27" t="s">
        <v>1502</v>
      </c>
      <c r="N87" s="26" t="s">
        <v>1332</v>
      </c>
      <c r="O87" s="28">
        <v>137.85307635999999</v>
      </c>
      <c r="P87" s="28" t="s">
        <v>1501</v>
      </c>
      <c r="Q87" s="36">
        <f>VLOOKUP(CurrentMtgRatesDataTable824[[#This Row],[asOfDate]],CurrentMtgRatesDataTable8[],5,0)</f>
        <v>96.988230322408668</v>
      </c>
      <c r="R87" s="36">
        <f>CurrentMtgRatesDataTable824[[#This Row],[Realized Current Coupon Vol]]/CurrentMtgRatesDataTable824[[#This Row],[SeriesNumValue]]</f>
        <v>0.70356232072127456</v>
      </c>
    </row>
    <row r="88" spans="1:18" s="8" customFormat="1">
      <c r="A88" s="26" t="s">
        <v>1695</v>
      </c>
      <c r="B88" s="28">
        <v>3.1530775330962602</v>
      </c>
      <c r="C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3.1530775330962602</v>
      </c>
      <c r="D88" s="36">
        <f>CurrentMtgRatesDataTable8[[#This Row],[Combined with Bloomberg Coupon]]-C89</f>
        <v>-3.0326643479998694E-3</v>
      </c>
      <c r="E88" s="37">
        <f t="shared" si="2"/>
        <v>71.01103460994311</v>
      </c>
      <c r="F88" s="36">
        <f>LN(CurrentMtgRatesDataTable8[[#This Row],[Combined with Bloomberg Coupon]]/C89)</f>
        <v>-9.6134865884032865E-4</v>
      </c>
      <c r="G88" s="37">
        <f t="shared" si="3"/>
        <v>22.662928164748941</v>
      </c>
      <c r="I88" s="26" t="s">
        <v>1331</v>
      </c>
      <c r="J88" s="27">
        <v>135.06685262560001</v>
      </c>
      <c r="K88" s="27" t="s">
        <v>1502</v>
      </c>
      <c r="N88" s="26" t="s">
        <v>1331</v>
      </c>
      <c r="O88" s="28">
        <v>135.06685262560001</v>
      </c>
      <c r="P88" s="28" t="s">
        <v>1501</v>
      </c>
      <c r="Q88" s="36">
        <f>VLOOKUP(CurrentMtgRatesDataTable824[[#This Row],[asOfDate]],CurrentMtgRatesDataTable8[],5,0)</f>
        <v>93.740757229860748</v>
      </c>
      <c r="R88" s="36">
        <f>CurrentMtgRatesDataTable824[[#This Row],[Realized Current Coupon Vol]]/CurrentMtgRatesDataTable824[[#This Row],[SeriesNumValue]]</f>
        <v>0.69403229147351519</v>
      </c>
    </row>
    <row r="89" spans="1:18" s="8" customFormat="1">
      <c r="A89" s="26" t="s">
        <v>1696</v>
      </c>
      <c r="B89" s="28">
        <v>3.15611019744426</v>
      </c>
      <c r="C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3.15611019744426</v>
      </c>
      <c r="D89" s="36">
        <f>CurrentMtgRatesDataTable8[[#This Row],[Combined with Bloomberg Coupon]]-C90</f>
        <v>1.4733887392719858E-2</v>
      </c>
      <c r="E89" s="37">
        <f t="shared" si="2"/>
        <v>71.871635078965355</v>
      </c>
      <c r="F89" s="36">
        <f>LN(CurrentMtgRatesDataTable8[[#This Row],[Combined with Bloomberg Coupon]]/C90)</f>
        <v>4.6792999903753577E-3</v>
      </c>
      <c r="G89" s="37">
        <f t="shared" si="3"/>
        <v>22.952494314652121</v>
      </c>
      <c r="I89" s="26" t="s">
        <v>1330</v>
      </c>
      <c r="J89" s="27">
        <v>136.21444180750001</v>
      </c>
      <c r="K89" s="27" t="s">
        <v>1502</v>
      </c>
      <c r="N89" s="26" t="s">
        <v>1330</v>
      </c>
      <c r="O89" s="28">
        <v>136.21444180750001</v>
      </c>
      <c r="P89" s="28" t="s">
        <v>1501</v>
      </c>
      <c r="Q89" s="36">
        <f>VLOOKUP(CurrentMtgRatesDataTable824[[#This Row],[asOfDate]],CurrentMtgRatesDataTable8[],5,0)</f>
        <v>93.928582144372825</v>
      </c>
      <c r="R89" s="36">
        <f>CurrentMtgRatesDataTable824[[#This Row],[Realized Current Coupon Vol]]/CurrentMtgRatesDataTable824[[#This Row],[SeriesNumValue]]</f>
        <v>0.68956404987595876</v>
      </c>
    </row>
    <row r="90" spans="1:18" s="8" customFormat="1">
      <c r="A90" s="26" t="s">
        <v>1697</v>
      </c>
      <c r="B90" s="28">
        <v>3.1413763100515402</v>
      </c>
      <c r="C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3.1413763100515402</v>
      </c>
      <c r="D90" s="36">
        <f>CurrentMtgRatesDataTable8[[#This Row],[Combined with Bloomberg Coupon]]-C91</f>
        <v>-2.3758216835819912E-2</v>
      </c>
      <c r="E90" s="37">
        <f t="shared" si="2"/>
        <v>71.927718369884147</v>
      </c>
      <c r="F90" s="36">
        <f>LN(CurrentMtgRatesDataTable8[[#This Row],[Combined with Bloomberg Coupon]]/C91)</f>
        <v>-7.5345400475079604E-3</v>
      </c>
      <c r="G90" s="37">
        <f t="shared" si="3"/>
        <v>22.972705970420787</v>
      </c>
      <c r="I90" s="26" t="s">
        <v>1329</v>
      </c>
      <c r="J90" s="27">
        <v>136.31393955659999</v>
      </c>
      <c r="K90" s="27" t="s">
        <v>1502</v>
      </c>
      <c r="N90" s="26" t="s">
        <v>1329</v>
      </c>
      <c r="O90" s="28">
        <v>136.31393955659999</v>
      </c>
      <c r="P90" s="28" t="s">
        <v>1501</v>
      </c>
      <c r="Q90" s="36">
        <f>VLOOKUP(CurrentMtgRatesDataTable824[[#This Row],[asOfDate]],CurrentMtgRatesDataTable8[],5,0)</f>
        <v>94.108752663194068</v>
      </c>
      <c r="R90" s="36">
        <f>CurrentMtgRatesDataTable824[[#This Row],[Realized Current Coupon Vol]]/CurrentMtgRatesDataTable824[[#This Row],[SeriesNumValue]]</f>
        <v>0.69038245809129761</v>
      </c>
    </row>
    <row r="91" spans="1:18" s="8" customFormat="1">
      <c r="A91" s="26" t="s">
        <v>1698</v>
      </c>
      <c r="B91" s="28">
        <v>3.1651345268873601</v>
      </c>
      <c r="C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3.1651345268873601</v>
      </c>
      <c r="D91" s="36">
        <f>CurrentMtgRatesDataTable8[[#This Row],[Combined with Bloomberg Coupon]]-C92</f>
        <v>-5.1335311536649719E-2</v>
      </c>
      <c r="E91" s="37">
        <f t="shared" si="2"/>
        <v>71.755134056184758</v>
      </c>
      <c r="F91" s="36">
        <f>LN(CurrentMtgRatesDataTable8[[#This Row],[Combined with Bloomberg Coupon]]/C92)</f>
        <v>-1.6088875444725592E-2</v>
      </c>
      <c r="G91" s="37">
        <f t="shared" si="3"/>
        <v>22.918794693242319</v>
      </c>
      <c r="I91" s="26" t="s">
        <v>1328</v>
      </c>
      <c r="J91" s="27">
        <v>134.4272295051</v>
      </c>
      <c r="K91" s="27" t="s">
        <v>1502</v>
      </c>
      <c r="N91" s="26" t="s">
        <v>1328</v>
      </c>
      <c r="O91" s="28">
        <v>134.4272295051</v>
      </c>
      <c r="P91" s="28" t="s">
        <v>1501</v>
      </c>
      <c r="Q91" s="36">
        <f>VLOOKUP(CurrentMtgRatesDataTable824[[#This Row],[asOfDate]],CurrentMtgRatesDataTable8[],5,0)</f>
        <v>96.405403685687901</v>
      </c>
      <c r="R91" s="36">
        <f>CurrentMtgRatesDataTable824[[#This Row],[Realized Current Coupon Vol]]/CurrentMtgRatesDataTable824[[#This Row],[SeriesNumValue]]</f>
        <v>0.71715681443862833</v>
      </c>
    </row>
    <row r="92" spans="1:18" s="8" customFormat="1">
      <c r="A92" s="26" t="s">
        <v>1699</v>
      </c>
      <c r="B92" s="28">
        <v>3.2164698384240098</v>
      </c>
      <c r="C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3.2164698384240098</v>
      </c>
      <c r="D92" s="36">
        <f>CurrentMtgRatesDataTable8[[#This Row],[Combined with Bloomberg Coupon]]-C93</f>
        <v>4.0204132066709697E-2</v>
      </c>
      <c r="E92" s="37">
        <f t="shared" si="2"/>
        <v>72.339556636911809</v>
      </c>
      <c r="F92" s="36">
        <f>LN(CurrentMtgRatesDataTable8[[#This Row],[Combined with Bloomberg Coupon]]/C93)</f>
        <v>1.2578234105967962E-2</v>
      </c>
      <c r="G92" s="37">
        <f t="shared" si="3"/>
        <v>23.159400485786684</v>
      </c>
      <c r="I92" s="26" t="s">
        <v>1327</v>
      </c>
      <c r="J92" s="27">
        <v>135.1834372555</v>
      </c>
      <c r="K92" s="27" t="s">
        <v>1502</v>
      </c>
      <c r="N92" s="26" t="s">
        <v>1327</v>
      </c>
      <c r="O92" s="28">
        <v>135.1834372555</v>
      </c>
      <c r="P92" s="28" t="s">
        <v>1501</v>
      </c>
      <c r="Q92" s="36">
        <f>VLOOKUP(CurrentMtgRatesDataTable824[[#This Row],[asOfDate]],CurrentMtgRatesDataTable8[],5,0)</f>
        <v>95.981718377841958</v>
      </c>
      <c r="R92" s="36">
        <f>CurrentMtgRatesDataTable824[[#This Row],[Realized Current Coupon Vol]]/CurrentMtgRatesDataTable824[[#This Row],[SeriesNumValue]]</f>
        <v>0.71001093274787919</v>
      </c>
    </row>
    <row r="93" spans="1:18" s="8" customFormat="1">
      <c r="A93" s="26" t="s">
        <v>1700</v>
      </c>
      <c r="B93" s="28">
        <v>3.1762657063573001</v>
      </c>
      <c r="C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3.1762657063573001</v>
      </c>
      <c r="D93" s="36">
        <f>CurrentMtgRatesDataTable8[[#This Row],[Combined with Bloomberg Coupon]]-C94</f>
        <v>3.0391158167660137E-2</v>
      </c>
      <c r="E93" s="37">
        <f t="shared" si="2"/>
        <v>72.332796745575834</v>
      </c>
      <c r="F93" s="36">
        <f>LN(CurrentMtgRatesDataTable8[[#This Row],[Combined with Bloomberg Coupon]]/C94)</f>
        <v>9.6142733448869137E-3</v>
      </c>
      <c r="G93" s="37">
        <f t="shared" si="3"/>
        <v>23.180665516385581</v>
      </c>
      <c r="I93" s="26" t="s">
        <v>1326</v>
      </c>
      <c r="J93" s="27">
        <v>134.65600061679999</v>
      </c>
      <c r="K93" s="27" t="s">
        <v>1502</v>
      </c>
      <c r="N93" s="26" t="s">
        <v>1326</v>
      </c>
      <c r="O93" s="28">
        <v>134.65600061679999</v>
      </c>
      <c r="P93" s="28" t="s">
        <v>1501</v>
      </c>
      <c r="Q93" s="36">
        <f>VLOOKUP(CurrentMtgRatesDataTable824[[#This Row],[asOfDate]],CurrentMtgRatesDataTable8[],5,0)</f>
        <v>95.975436133304612</v>
      </c>
      <c r="R93" s="36">
        <f>CurrentMtgRatesDataTable824[[#This Row],[Realized Current Coupon Vol]]/CurrentMtgRatesDataTable824[[#This Row],[SeriesNumValue]]</f>
        <v>0.71274533398944939</v>
      </c>
    </row>
    <row r="94" spans="1:18" s="8" customFormat="1">
      <c r="A94" s="26" t="s">
        <v>1701</v>
      </c>
      <c r="B94" s="28">
        <v>3.14587454818964</v>
      </c>
      <c r="C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3.14587454818964</v>
      </c>
      <c r="D94" s="36">
        <f>CurrentMtgRatesDataTable8[[#This Row],[Combined with Bloomberg Coupon]]-C95</f>
        <v>1.9179145464979896E-2</v>
      </c>
      <c r="E94" s="37">
        <f t="shared" si="2"/>
        <v>72.304690891349296</v>
      </c>
      <c r="F94" s="36">
        <f>LN(CurrentMtgRatesDataTable8[[#This Row],[Combined with Bloomberg Coupon]]/C95)</f>
        <v>6.1152622878120925E-3</v>
      </c>
      <c r="G94" s="37">
        <f t="shared" si="3"/>
        <v>23.181019046189636</v>
      </c>
      <c r="I94" s="26" t="s">
        <v>1325</v>
      </c>
      <c r="J94" s="27">
        <v>132.72601206600001</v>
      </c>
      <c r="K94" s="27" t="s">
        <v>1502</v>
      </c>
      <c r="N94" s="26" t="s">
        <v>1325</v>
      </c>
      <c r="O94" s="28">
        <v>132.72601206600001</v>
      </c>
      <c r="P94" s="28" t="s">
        <v>1501</v>
      </c>
      <c r="Q94" s="36">
        <f>VLOOKUP(CurrentMtgRatesDataTable824[[#This Row],[asOfDate]],CurrentMtgRatesDataTable8[],5,0)</f>
        <v>92.502510817369696</v>
      </c>
      <c r="R94" s="36">
        <f>CurrentMtgRatesDataTable824[[#This Row],[Realized Current Coupon Vol]]/CurrentMtgRatesDataTable824[[#This Row],[SeriesNumValue]]</f>
        <v>0.69694334499684529</v>
      </c>
    </row>
    <row r="95" spans="1:18" s="8" customFormat="1">
      <c r="A95" s="26" t="s">
        <v>1702</v>
      </c>
      <c r="B95" s="28">
        <v>3.1266954027246601</v>
      </c>
      <c r="C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3.1266954027246601</v>
      </c>
      <c r="D95" s="36">
        <f>CurrentMtgRatesDataTable8[[#This Row],[Combined with Bloomberg Coupon]]-C96</f>
        <v>1.0721611346040216E-2</v>
      </c>
      <c r="E95" s="37">
        <f t="shared" si="2"/>
        <v>72.306780646070564</v>
      </c>
      <c r="F95" s="36">
        <f>LN(CurrentMtgRatesDataTable8[[#This Row],[Combined with Bloomberg Coupon]]/C96)</f>
        <v>3.434947954016773E-3</v>
      </c>
      <c r="G95" s="37">
        <f t="shared" si="3"/>
        <v>23.1849145345994</v>
      </c>
      <c r="I95" s="26" t="s">
        <v>1324</v>
      </c>
      <c r="J95" s="27">
        <v>131.4612882765</v>
      </c>
      <c r="K95" s="27" t="s">
        <v>1502</v>
      </c>
      <c r="N95" s="26" t="s">
        <v>1324</v>
      </c>
      <c r="O95" s="28">
        <v>131.4612882765</v>
      </c>
      <c r="P95" s="28" t="s">
        <v>1501</v>
      </c>
      <c r="Q95" s="36">
        <f>VLOOKUP(CurrentMtgRatesDataTable824[[#This Row],[asOfDate]],CurrentMtgRatesDataTable8[],5,0)</f>
        <v>92.240746403071199</v>
      </c>
      <c r="R95" s="36">
        <f>CurrentMtgRatesDataTable824[[#This Row],[Realized Current Coupon Vol]]/CurrentMtgRatesDataTable824[[#This Row],[SeriesNumValue]]</f>
        <v>0.70165710082699795</v>
      </c>
    </row>
    <row r="96" spans="1:18" s="8" customFormat="1">
      <c r="A96" s="26" t="s">
        <v>1703</v>
      </c>
      <c r="B96" s="28">
        <v>3.1159737913786199</v>
      </c>
      <c r="C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3.1159737913786199</v>
      </c>
      <c r="D96" s="36">
        <f>CurrentMtgRatesDataTable8[[#This Row],[Combined with Bloomberg Coupon]]-C97</f>
        <v>5.4520234423539815E-2</v>
      </c>
      <c r="E96" s="37">
        <f t="shared" si="2"/>
        <v>76.916041322294419</v>
      </c>
      <c r="F96" s="36">
        <f>LN(CurrentMtgRatesDataTable8[[#This Row],[Combined with Bloomberg Coupon]]/C97)</f>
        <v>1.7651895199223316E-2</v>
      </c>
      <c r="G96" s="37">
        <f t="shared" si="3"/>
        <v>24.907205347016649</v>
      </c>
      <c r="I96" s="26" t="s">
        <v>1323</v>
      </c>
      <c r="J96" s="27">
        <v>130.82720508540001</v>
      </c>
      <c r="K96" s="27" t="s">
        <v>1502</v>
      </c>
      <c r="N96" s="26" t="s">
        <v>1323</v>
      </c>
      <c r="O96" s="28">
        <v>130.82720508540001</v>
      </c>
      <c r="P96" s="28" t="s">
        <v>1501</v>
      </c>
      <c r="Q96" s="36">
        <f>VLOOKUP(CurrentMtgRatesDataTable824[[#This Row],[asOfDate]],CurrentMtgRatesDataTable8[],5,0)</f>
        <v>91.476598818411645</v>
      </c>
      <c r="R96" s="36">
        <f>CurrentMtgRatesDataTable824[[#This Row],[Realized Current Coupon Vol]]/CurrentMtgRatesDataTable824[[#This Row],[SeriesNumValue]]</f>
        <v>0.69921694619019426</v>
      </c>
    </row>
    <row r="97" spans="1:18" s="8" customFormat="1">
      <c r="A97" s="26" t="s">
        <v>1704</v>
      </c>
      <c r="B97" s="28">
        <v>3.06145355695508</v>
      </c>
      <c r="C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3.06145355695508</v>
      </c>
      <c r="D97" s="36">
        <f>CurrentMtgRatesDataTable8[[#This Row],[Combined with Bloomberg Coupon]]-C98</f>
        <v>-4.9994787776439953E-2</v>
      </c>
      <c r="E97" s="37">
        <f t="shared" si="2"/>
        <v>77.151240747710531</v>
      </c>
      <c r="F97" s="36">
        <f>LN(CurrentMtgRatesDataTable8[[#This Row],[Combined with Bloomberg Coupon]]/C98)</f>
        <v>-1.6198501693917081E-2</v>
      </c>
      <c r="G97" s="37">
        <f t="shared" si="3"/>
        <v>25.055247577299127</v>
      </c>
      <c r="I97" s="26" t="s">
        <v>1322</v>
      </c>
      <c r="J97" s="27">
        <v>133.160119995</v>
      </c>
      <c r="K97" s="27" t="s">
        <v>1502</v>
      </c>
      <c r="N97" s="26" t="s">
        <v>1322</v>
      </c>
      <c r="O97" s="28">
        <v>133.160119995</v>
      </c>
      <c r="P97" s="28" t="s">
        <v>1501</v>
      </c>
      <c r="Q97" s="36">
        <f>VLOOKUP(CurrentMtgRatesDataTable824[[#This Row],[asOfDate]],CurrentMtgRatesDataTable8[],5,0)</f>
        <v>90.578183638459748</v>
      </c>
      <c r="R97" s="36">
        <f>CurrentMtgRatesDataTable824[[#This Row],[Realized Current Coupon Vol]]/CurrentMtgRatesDataTable824[[#This Row],[SeriesNumValue]]</f>
        <v>0.68022005118244744</v>
      </c>
    </row>
    <row r="98" spans="1:18" s="8" customFormat="1">
      <c r="A98" s="26" t="s">
        <v>1705</v>
      </c>
      <c r="B98" s="28">
        <v>3.11144834473152</v>
      </c>
      <c r="C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3.11144834473152</v>
      </c>
      <c r="D98" s="36">
        <f>CurrentMtgRatesDataTable8[[#This Row],[Combined with Bloomberg Coupon]]-C99</f>
        <v>-1.4189874906330058E-2</v>
      </c>
      <c r="E98" s="37">
        <f t="shared" si="2"/>
        <v>83.845042537455356</v>
      </c>
      <c r="F98" s="36">
        <f>LN(CurrentMtgRatesDataTable8[[#This Row],[Combined with Bloomberg Coupon]]/C99)</f>
        <v>-4.5501691349594964E-3</v>
      </c>
      <c r="G98" s="37">
        <f t="shared" si="3"/>
        <v>28.011119445323608</v>
      </c>
      <c r="I98" s="26" t="s">
        <v>1321</v>
      </c>
      <c r="J98" s="27">
        <v>133.84774411519999</v>
      </c>
      <c r="K98" s="27" t="s">
        <v>1502</v>
      </c>
      <c r="N98" s="26" t="s">
        <v>1321</v>
      </c>
      <c r="O98" s="28">
        <v>133.84774411519999</v>
      </c>
      <c r="P98" s="28" t="s">
        <v>1501</v>
      </c>
      <c r="Q98" s="36">
        <f>VLOOKUP(CurrentMtgRatesDataTable824[[#This Row],[asOfDate]],CurrentMtgRatesDataTable8[],5,0)</f>
        <v>90.331075020449319</v>
      </c>
      <c r="R98" s="36">
        <f>CurrentMtgRatesDataTable824[[#This Row],[Realized Current Coupon Vol]]/CurrentMtgRatesDataTable824[[#This Row],[SeriesNumValue]]</f>
        <v>0.67487932364928938</v>
      </c>
    </row>
    <row r="99" spans="1:18" s="8" customFormat="1">
      <c r="A99" s="26" t="s">
        <v>1706</v>
      </c>
      <c r="B99" s="28">
        <v>3.12563821963785</v>
      </c>
      <c r="C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3.12563821963785</v>
      </c>
      <c r="D99" s="36">
        <f>CurrentMtgRatesDataTable8[[#This Row],[Combined with Bloomberg Coupon]]-C100</f>
        <v>-6.8062685195749761E-2</v>
      </c>
      <c r="E99" s="37">
        <f t="shared" si="2"/>
        <v>83.911730847282513</v>
      </c>
      <c r="F99" s="36">
        <f>LN(CurrentMtgRatesDataTable8[[#This Row],[Combined with Bloomberg Coupon]]/C100)</f>
        <v>-2.1541909967959589E-2</v>
      </c>
      <c r="G99" s="37">
        <f t="shared" si="3"/>
        <v>28.064420492279019</v>
      </c>
      <c r="I99" s="26" t="s">
        <v>1320</v>
      </c>
      <c r="J99" s="27">
        <v>133.99106305550001</v>
      </c>
      <c r="K99" s="27" t="s">
        <v>1502</v>
      </c>
      <c r="N99" s="26" t="s">
        <v>1320</v>
      </c>
      <c r="O99" s="28">
        <v>133.99106305550001</v>
      </c>
      <c r="P99" s="28" t="s">
        <v>1501</v>
      </c>
      <c r="Q99" s="36">
        <f>VLOOKUP(CurrentMtgRatesDataTable824[[#This Row],[asOfDate]],CurrentMtgRatesDataTable8[],5,0)</f>
        <v>91.044824818347919</v>
      </c>
      <c r="R99" s="36">
        <f>CurrentMtgRatesDataTable824[[#This Row],[Realized Current Coupon Vol]]/CurrentMtgRatesDataTable824[[#This Row],[SeriesNumValue]]</f>
        <v>0.67948430844702334</v>
      </c>
    </row>
    <row r="100" spans="1:18" s="8" customFormat="1">
      <c r="A100" s="26" t="s">
        <v>1707</v>
      </c>
      <c r="B100" s="28">
        <v>3.1937009048335998</v>
      </c>
      <c r="C1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3.1937009048335998</v>
      </c>
      <c r="D100" s="36">
        <f>CurrentMtgRatesDataTable8[[#This Row],[Combined with Bloomberg Coupon]]-C101</f>
        <v>1.8476057579169591E-2</v>
      </c>
      <c r="E100" s="37">
        <f t="shared" si="2"/>
        <v>82.407275426734358</v>
      </c>
      <c r="F100" s="36">
        <f>LN(CurrentMtgRatesDataTable8[[#This Row],[Combined with Bloomberg Coupon]]/C101)</f>
        <v>5.8019547182030819E-3</v>
      </c>
      <c r="G100" s="37">
        <f t="shared" si="3"/>
        <v>27.615510267588704</v>
      </c>
      <c r="I100" s="26" t="s">
        <v>1319</v>
      </c>
      <c r="J100" s="27">
        <v>134.91510991199999</v>
      </c>
      <c r="K100" s="27" t="s">
        <v>1502</v>
      </c>
      <c r="N100" s="26" t="s">
        <v>1319</v>
      </c>
      <c r="O100" s="28">
        <v>134.91510991199999</v>
      </c>
      <c r="P100" s="28" t="s">
        <v>1501</v>
      </c>
      <c r="Q100" s="36">
        <f>VLOOKUP(CurrentMtgRatesDataTable824[[#This Row],[asOfDate]],CurrentMtgRatesDataTable8[],5,0)</f>
        <v>90.931717648910634</v>
      </c>
      <c r="R100" s="36">
        <f>CurrentMtgRatesDataTable824[[#This Row],[Realized Current Coupon Vol]]/CurrentMtgRatesDataTable824[[#This Row],[SeriesNumValue]]</f>
        <v>0.67399209553490302</v>
      </c>
    </row>
    <row r="101" spans="1:18" s="8" customFormat="1">
      <c r="A101" s="26" t="s">
        <v>1708</v>
      </c>
      <c r="B101" s="28">
        <v>3.1752248472544302</v>
      </c>
      <c r="C1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3.1752248472544302</v>
      </c>
      <c r="D101" s="36">
        <f>CurrentMtgRatesDataTable8[[#This Row],[Combined with Bloomberg Coupon]]-C102</f>
        <v>-1.3950143792839764E-2</v>
      </c>
      <c r="E101" s="37">
        <f t="shared" si="2"/>
        <v>82.573706823385834</v>
      </c>
      <c r="F101" s="36">
        <f>LN(CurrentMtgRatesDataTable8[[#This Row],[Combined with Bloomberg Coupon]]/C102)</f>
        <v>-4.3838119817080903E-3</v>
      </c>
      <c r="G101" s="37">
        <f t="shared" si="3"/>
        <v>27.689617658898662</v>
      </c>
      <c r="I101" s="26" t="s">
        <v>1318</v>
      </c>
      <c r="J101" s="27">
        <v>133.91835022800001</v>
      </c>
      <c r="K101" s="27" t="s">
        <v>1502</v>
      </c>
      <c r="N101" s="26" t="s">
        <v>1318</v>
      </c>
      <c r="O101" s="28">
        <v>133.91835022800001</v>
      </c>
      <c r="P101" s="28" t="s">
        <v>1501</v>
      </c>
      <c r="Q101" s="36">
        <f>VLOOKUP(CurrentMtgRatesDataTable824[[#This Row],[asOfDate]],CurrentMtgRatesDataTable8[],5,0)</f>
        <v>90.728717134155616</v>
      </c>
      <c r="R101" s="36">
        <f>CurrentMtgRatesDataTable824[[#This Row],[Realized Current Coupon Vol]]/CurrentMtgRatesDataTable824[[#This Row],[SeriesNumValue]]</f>
        <v>0.67749279303162901</v>
      </c>
    </row>
    <row r="102" spans="1:18" s="8" customFormat="1">
      <c r="A102" s="26" t="s">
        <v>1709</v>
      </c>
      <c r="B102" s="28">
        <v>3.18917499104727</v>
      </c>
      <c r="C1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3.18917499104727</v>
      </c>
      <c r="D102" s="36">
        <f>CurrentMtgRatesDataTable8[[#This Row],[Combined with Bloomberg Coupon]]-C103</f>
        <v>2.4329033186500038E-2</v>
      </c>
      <c r="E102" s="37">
        <f t="shared" si="2"/>
        <v>82.416953673022704</v>
      </c>
      <c r="F102" s="36">
        <f>LN(CurrentMtgRatesDataTable8[[#This Row],[Combined with Bloomberg Coupon]]/C103)</f>
        <v>7.6578759422101014E-3</v>
      </c>
      <c r="G102" s="37">
        <f t="shared" si="3"/>
        <v>27.638157909960864</v>
      </c>
      <c r="I102" s="26" t="s">
        <v>1317</v>
      </c>
      <c r="J102" s="27">
        <v>133.27951039679999</v>
      </c>
      <c r="K102" s="27" t="s">
        <v>1502</v>
      </c>
      <c r="N102" s="26" t="s">
        <v>1317</v>
      </c>
      <c r="O102" s="28">
        <v>133.27951039679999</v>
      </c>
      <c r="P102" s="28" t="s">
        <v>1501</v>
      </c>
      <c r="Q102" s="36">
        <f>VLOOKUP(CurrentMtgRatesDataTable824[[#This Row],[asOfDate]],CurrentMtgRatesDataTable8[],5,0)</f>
        <v>90.974868135073606</v>
      </c>
      <c r="R102" s="36">
        <f>CurrentMtgRatesDataTable824[[#This Row],[Realized Current Coupon Vol]]/CurrentMtgRatesDataTable824[[#This Row],[SeriesNumValue]]</f>
        <v>0.68258705231001426</v>
      </c>
    </row>
    <row r="103" spans="1:18" s="8" customFormat="1">
      <c r="A103" s="26" t="s">
        <v>1710</v>
      </c>
      <c r="B103" s="28">
        <v>3.1648459578607699</v>
      </c>
      <c r="C1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3.1648459578607699</v>
      </c>
      <c r="D103" s="36">
        <f>CurrentMtgRatesDataTable8[[#This Row],[Combined with Bloomberg Coupon]]-C104</f>
        <v>-1.9255853974049941E-2</v>
      </c>
      <c r="E103" s="37">
        <f t="shared" si="2"/>
        <v>82.437681226396293</v>
      </c>
      <c r="F103" s="36">
        <f>LN(CurrentMtgRatesDataTable8[[#This Row],[Combined with Bloomberg Coupon]]/C104)</f>
        <v>-6.0658596401219267E-3</v>
      </c>
      <c r="G103" s="37">
        <f t="shared" si="3"/>
        <v>27.653904954800772</v>
      </c>
      <c r="I103" s="26" t="s">
        <v>1316</v>
      </c>
      <c r="J103" s="27">
        <v>133.67538773609999</v>
      </c>
      <c r="K103" s="27" t="s">
        <v>1502</v>
      </c>
      <c r="N103" s="26" t="s">
        <v>1316</v>
      </c>
      <c r="O103" s="28">
        <v>133.67538773609999</v>
      </c>
      <c r="P103" s="28" t="s">
        <v>1501</v>
      </c>
      <c r="Q103" s="36">
        <f>VLOOKUP(CurrentMtgRatesDataTable824[[#This Row],[asOfDate]],CurrentMtgRatesDataTable8[],5,0)</f>
        <v>90.630579812977004</v>
      </c>
      <c r="R103" s="36">
        <f>CurrentMtgRatesDataTable824[[#This Row],[Realized Current Coupon Vol]]/CurrentMtgRatesDataTable824[[#This Row],[SeriesNumValue]]</f>
        <v>0.67799002754268101</v>
      </c>
    </row>
    <row r="104" spans="1:18" s="8" customFormat="1">
      <c r="A104" s="26" t="s">
        <v>1711</v>
      </c>
      <c r="B104" s="28">
        <v>3.1841018118348199</v>
      </c>
      <c r="C1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3.1841018118348199</v>
      </c>
      <c r="D104" s="36">
        <f>CurrentMtgRatesDataTable8[[#This Row],[Combined with Bloomberg Coupon]]-C105</f>
        <v>-6.6608690602700804E-3</v>
      </c>
      <c r="E104" s="37">
        <f t="shared" si="2"/>
        <v>82.262038099508388</v>
      </c>
      <c r="F104" s="36">
        <f>LN(CurrentMtgRatesDataTable8[[#This Row],[Combined with Bloomberg Coupon]]/C105)</f>
        <v>-2.0897295909115157E-3</v>
      </c>
      <c r="G104" s="37">
        <f t="shared" si="3"/>
        <v>27.601545146422612</v>
      </c>
      <c r="I104" s="26" t="s">
        <v>1315</v>
      </c>
      <c r="J104" s="27">
        <v>133.85884509600001</v>
      </c>
      <c r="K104" s="27" t="s">
        <v>1502</v>
      </c>
      <c r="N104" s="26" t="s">
        <v>1315</v>
      </c>
      <c r="O104" s="28">
        <v>133.85884509600001</v>
      </c>
      <c r="P104" s="28" t="s">
        <v>1501</v>
      </c>
      <c r="Q104" s="36">
        <f>VLOOKUP(CurrentMtgRatesDataTable824[[#This Row],[asOfDate]],CurrentMtgRatesDataTable8[],5,0)</f>
        <v>89.735604814628715</v>
      </c>
      <c r="R104" s="36">
        <f>CurrentMtgRatesDataTable824[[#This Row],[Realized Current Coupon Vol]]/CurrentMtgRatesDataTable824[[#This Row],[SeriesNumValue]]</f>
        <v>0.67037486204421326</v>
      </c>
    </row>
    <row r="105" spans="1:18" s="8" customFormat="1">
      <c r="A105" s="26" t="s">
        <v>1712</v>
      </c>
      <c r="B105" s="28">
        <v>3.19076268089509</v>
      </c>
      <c r="C1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3.19076268089509</v>
      </c>
      <c r="D105" s="36">
        <f>CurrentMtgRatesDataTable8[[#This Row],[Combined with Bloomberg Coupon]]-C106</f>
        <v>-2.7286196581900235E-2</v>
      </c>
      <c r="E105" s="37">
        <f t="shared" si="2"/>
        <v>82.210746871799543</v>
      </c>
      <c r="F105" s="36">
        <f>LN(CurrentMtgRatesDataTable8[[#This Row],[Combined with Bloomberg Coupon]]/C106)</f>
        <v>-8.5152640889456493E-3</v>
      </c>
      <c r="G105" s="37">
        <f t="shared" si="3"/>
        <v>27.584900098724425</v>
      </c>
      <c r="I105" s="26" t="s">
        <v>1314</v>
      </c>
      <c r="J105" s="27">
        <v>131.8978747944</v>
      </c>
      <c r="K105" s="27" t="s">
        <v>1502</v>
      </c>
      <c r="N105" s="26" t="s">
        <v>1314</v>
      </c>
      <c r="O105" s="28">
        <v>131.8978747944</v>
      </c>
      <c r="P105" s="28" t="s">
        <v>1501</v>
      </c>
      <c r="Q105" s="36">
        <f>VLOOKUP(CurrentMtgRatesDataTable824[[#This Row],[asOfDate]],CurrentMtgRatesDataTable8[],5,0)</f>
        <v>88.362640429704484</v>
      </c>
      <c r="R105" s="36">
        <f>CurrentMtgRatesDataTable824[[#This Row],[Realized Current Coupon Vol]]/CurrentMtgRatesDataTable824[[#This Row],[SeriesNumValue]]</f>
        <v>0.66993225302107828</v>
      </c>
    </row>
    <row r="106" spans="1:18" s="8" customFormat="1">
      <c r="A106" s="26" t="s">
        <v>1713</v>
      </c>
      <c r="B106" s="28">
        <v>3.2180488774769902</v>
      </c>
      <c r="C1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3.2180488774769902</v>
      </c>
      <c r="D106" s="36">
        <f>CurrentMtgRatesDataTable8[[#This Row],[Combined with Bloomberg Coupon]]-C107</f>
        <v>-1.4246056083769609E-2</v>
      </c>
      <c r="E106" s="37">
        <f t="shared" si="2"/>
        <v>81.844258880045089</v>
      </c>
      <c r="F106" s="36">
        <f>LN(CurrentMtgRatesDataTable8[[#This Row],[Combined with Bloomberg Coupon]]/C107)</f>
        <v>-4.4171534616728432E-3</v>
      </c>
      <c r="G106" s="37">
        <f t="shared" si="3"/>
        <v>27.471106262833771</v>
      </c>
      <c r="I106" s="26" t="s">
        <v>1313</v>
      </c>
      <c r="J106" s="27">
        <v>130.99018291199999</v>
      </c>
      <c r="K106" s="27" t="s">
        <v>1502</v>
      </c>
      <c r="N106" s="26" t="s">
        <v>1313</v>
      </c>
      <c r="O106" s="28">
        <v>130.99018291199999</v>
      </c>
      <c r="P106" s="28" t="s">
        <v>1501</v>
      </c>
      <c r="Q106" s="36">
        <f>VLOOKUP(CurrentMtgRatesDataTable824[[#This Row],[asOfDate]],CurrentMtgRatesDataTable8[],5,0)</f>
        <v>86.494561561700493</v>
      </c>
      <c r="R106" s="36">
        <f>CurrentMtgRatesDataTable824[[#This Row],[Realized Current Coupon Vol]]/CurrentMtgRatesDataTable824[[#This Row],[SeriesNumValue]]</f>
        <v>0.66031331233278812</v>
      </c>
    </row>
    <row r="107" spans="1:18" s="8" customFormat="1">
      <c r="A107" s="26" t="s">
        <v>1714</v>
      </c>
      <c r="B107" s="28">
        <v>3.2322949335607598</v>
      </c>
      <c r="C1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3.2322949335607598</v>
      </c>
      <c r="D107" s="36">
        <f>CurrentMtgRatesDataTable8[[#This Row],[Combined with Bloomberg Coupon]]-C108</f>
        <v>4.9381639178889714E-2</v>
      </c>
      <c r="E107" s="37">
        <f t="shared" si="2"/>
        <v>81.929950001766812</v>
      </c>
      <c r="F107" s="36">
        <f>LN(CurrentMtgRatesDataTable8[[#This Row],[Combined with Bloomberg Coupon]]/C108)</f>
        <v>1.5395482981614281E-2</v>
      </c>
      <c r="G107" s="37">
        <f t="shared" si="3"/>
        <v>27.550113351143768</v>
      </c>
      <c r="I107" s="26" t="s">
        <v>1312</v>
      </c>
      <c r="J107" s="27">
        <v>131.1429368403</v>
      </c>
      <c r="K107" s="27" t="s">
        <v>1502</v>
      </c>
      <c r="N107" s="26" t="s">
        <v>1312</v>
      </c>
      <c r="O107" s="28">
        <v>131.1429368403</v>
      </c>
      <c r="P107" s="28" t="s">
        <v>1501</v>
      </c>
      <c r="Q107" s="36">
        <f>VLOOKUP(CurrentMtgRatesDataTable824[[#This Row],[asOfDate]],CurrentMtgRatesDataTable8[],5,0)</f>
        <v>85.630785882754353</v>
      </c>
      <c r="R107" s="36">
        <f>CurrentMtgRatesDataTable824[[#This Row],[Realized Current Coupon Vol]]/CurrentMtgRatesDataTable824[[#This Row],[SeriesNumValue]]</f>
        <v>0.65295766547482226</v>
      </c>
    </row>
    <row r="108" spans="1:18" s="8" customFormat="1">
      <c r="A108" s="26" t="s">
        <v>1715</v>
      </c>
      <c r="B108" s="28">
        <v>3.1829132943818701</v>
      </c>
      <c r="C1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3.1829132943818701</v>
      </c>
      <c r="D108" s="36">
        <f>CurrentMtgRatesDataTable8[[#This Row],[Combined with Bloomberg Coupon]]-C109</f>
        <v>6.9546045510810117E-2</v>
      </c>
      <c r="E108" s="37">
        <f t="shared" si="2"/>
        <v>81.587050115979025</v>
      </c>
      <c r="F108" s="36">
        <f>LN(CurrentMtgRatesDataTable8[[#This Row],[Combined with Bloomberg Coupon]]/C109)</f>
        <v>2.2092050554629185E-2</v>
      </c>
      <c r="G108" s="37">
        <f t="shared" si="3"/>
        <v>27.466268331203615</v>
      </c>
      <c r="I108" s="26" t="s">
        <v>1311</v>
      </c>
      <c r="J108" s="27">
        <v>129.53956940559999</v>
      </c>
      <c r="K108" s="27" t="s">
        <v>1502</v>
      </c>
      <c r="N108" s="26" t="s">
        <v>1311</v>
      </c>
      <c r="O108" s="28">
        <v>129.53956940559999</v>
      </c>
      <c r="P108" s="28" t="s">
        <v>1501</v>
      </c>
      <c r="Q108" s="36">
        <f>VLOOKUP(CurrentMtgRatesDataTable824[[#This Row],[asOfDate]],CurrentMtgRatesDataTable8[],5,0)</f>
        <v>84.970907884607499</v>
      </c>
      <c r="R108" s="36">
        <f>CurrentMtgRatesDataTable824[[#This Row],[Realized Current Coupon Vol]]/CurrentMtgRatesDataTable824[[#This Row],[SeriesNumValue]]</f>
        <v>0.65594557921183128</v>
      </c>
    </row>
    <row r="109" spans="1:18" s="8" customFormat="1">
      <c r="A109" s="26" t="s">
        <v>1716</v>
      </c>
      <c r="B109" s="28">
        <v>3.11336724887106</v>
      </c>
      <c r="C1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3.11336724887106</v>
      </c>
      <c r="D109" s="36">
        <f>CurrentMtgRatesDataTable8[[#This Row],[Combined with Bloomberg Coupon]]-C110</f>
        <v>-7.0199577952000158E-2</v>
      </c>
      <c r="E109" s="37">
        <f t="shared" si="2"/>
        <v>80.732501095431701</v>
      </c>
      <c r="F109" s="36">
        <f>LN(CurrentMtgRatesDataTable8[[#This Row],[Combined with Bloomberg Coupon]]/C110)</f>
        <v>-2.229735471989585E-2</v>
      </c>
      <c r="G109" s="37">
        <f t="shared" si="3"/>
        <v>27.225388718987286</v>
      </c>
      <c r="I109" s="26" t="s">
        <v>1310</v>
      </c>
      <c r="J109" s="27">
        <v>127.802348937</v>
      </c>
      <c r="K109" s="27" t="s">
        <v>1502</v>
      </c>
      <c r="N109" s="26" t="s">
        <v>1310</v>
      </c>
      <c r="O109" s="28">
        <v>127.802348937</v>
      </c>
      <c r="P109" s="28" t="s">
        <v>1501</v>
      </c>
      <c r="Q109" s="36">
        <f>VLOOKUP(CurrentMtgRatesDataTable824[[#This Row],[asOfDate]],CurrentMtgRatesDataTable8[],5,0)</f>
        <v>84.442436089619719</v>
      </c>
      <c r="R109" s="36">
        <f>CurrentMtgRatesDataTable824[[#This Row],[Realized Current Coupon Vol]]/CurrentMtgRatesDataTable824[[#This Row],[SeriesNumValue]]</f>
        <v>0.66072679251963906</v>
      </c>
    </row>
    <row r="110" spans="1:18" s="8" customFormat="1">
      <c r="A110" s="26" t="s">
        <v>1717</v>
      </c>
      <c r="B110" s="28">
        <v>3.1835668268230601</v>
      </c>
      <c r="C1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3.1835668268230601</v>
      </c>
      <c r="D110" s="36">
        <f>CurrentMtgRatesDataTable8[[#This Row],[Combined with Bloomberg Coupon]]-C111</f>
        <v>-2.5401078011197953E-3</v>
      </c>
      <c r="E110" s="37">
        <f t="shared" si="2"/>
        <v>78.967199590424642</v>
      </c>
      <c r="F110" s="36">
        <f>LN(CurrentMtgRatesDataTable8[[#This Row],[Combined with Bloomberg Coupon]]/C111)</f>
        <v>-7.975629619030658E-4</v>
      </c>
      <c r="G110" s="37">
        <f t="shared" si="3"/>
        <v>26.681719296116601</v>
      </c>
      <c r="I110" s="26" t="s">
        <v>1309</v>
      </c>
      <c r="J110" s="27">
        <v>126.34125581239999</v>
      </c>
      <c r="K110" s="27" t="s">
        <v>1502</v>
      </c>
      <c r="N110" s="26" t="s">
        <v>1309</v>
      </c>
      <c r="O110" s="28">
        <v>126.34125581239999</v>
      </c>
      <c r="P110" s="28" t="s">
        <v>1501</v>
      </c>
      <c r="Q110" s="36">
        <f>VLOOKUP(CurrentMtgRatesDataTable824[[#This Row],[asOfDate]],CurrentMtgRatesDataTable8[],5,0)</f>
        <v>84.294974867591648</v>
      </c>
      <c r="R110" s="36">
        <f>CurrentMtgRatesDataTable824[[#This Row],[Realized Current Coupon Vol]]/CurrentMtgRatesDataTable824[[#This Row],[SeriesNumValue]]</f>
        <v>0.66720070435866574</v>
      </c>
    </row>
    <row r="111" spans="1:18" s="8" customFormat="1">
      <c r="A111" s="26" t="s">
        <v>1718</v>
      </c>
      <c r="B111" s="28">
        <v>3.1861069346241799</v>
      </c>
      <c r="C1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3.1861069346241799</v>
      </c>
      <c r="D111" s="36">
        <f>CurrentMtgRatesDataTable8[[#This Row],[Combined with Bloomberg Coupon]]-C112</f>
        <v>6.3060446725240027E-2</v>
      </c>
      <c r="E111" s="37">
        <f t="shared" si="2"/>
        <v>79.036266907592619</v>
      </c>
      <c r="F111" s="36">
        <f>LN(CurrentMtgRatesDataTable8[[#This Row],[Combined with Bloomberg Coupon]]/C112)</f>
        <v>1.9990810992142297E-2</v>
      </c>
      <c r="G111" s="37">
        <f t="shared" si="3"/>
        <v>26.714829161257981</v>
      </c>
      <c r="I111" s="26" t="s">
        <v>1308</v>
      </c>
      <c r="J111" s="27">
        <v>127.29958471320001</v>
      </c>
      <c r="K111" s="27" t="s">
        <v>1502</v>
      </c>
      <c r="N111" s="26" t="s">
        <v>1308</v>
      </c>
      <c r="O111" s="28">
        <v>127.29958471320001</v>
      </c>
      <c r="P111" s="28" t="s">
        <v>1501</v>
      </c>
      <c r="Q111" s="36">
        <f>VLOOKUP(CurrentMtgRatesDataTable824[[#This Row],[asOfDate]],CurrentMtgRatesDataTable8[],5,0)</f>
        <v>84.424155733253656</v>
      </c>
      <c r="R111" s="36">
        <f>CurrentMtgRatesDataTable824[[#This Row],[Realized Current Coupon Vol]]/CurrentMtgRatesDataTable824[[#This Row],[SeriesNumValue]]</f>
        <v>0.66319270344406323</v>
      </c>
    </row>
    <row r="112" spans="1:18" s="8" customFormat="1">
      <c r="A112" s="26" t="s">
        <v>1719</v>
      </c>
      <c r="B112" s="28">
        <v>3.1230464878989399</v>
      </c>
      <c r="C1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3.1230464878989399</v>
      </c>
      <c r="D112" s="36">
        <f>CurrentMtgRatesDataTable8[[#This Row],[Combined with Bloomberg Coupon]]-C113</f>
        <v>8.5208805638179896E-2</v>
      </c>
      <c r="E112" s="37">
        <f t="shared" si="2"/>
        <v>78.402397105379023</v>
      </c>
      <c r="F112" s="36">
        <f>LN(CurrentMtgRatesDataTable8[[#This Row],[Combined with Bloomberg Coupon]]/C113)</f>
        <v>2.7662990242360935E-2</v>
      </c>
      <c r="G112" s="37">
        <f t="shared" si="3"/>
        <v>26.547927716061402</v>
      </c>
      <c r="I112" s="26" t="s">
        <v>1307</v>
      </c>
      <c r="J112" s="27">
        <v>126.39866205520001</v>
      </c>
      <c r="K112" s="27" t="s">
        <v>1502</v>
      </c>
      <c r="N112" s="26" t="s">
        <v>1307</v>
      </c>
      <c r="O112" s="28">
        <v>126.39866205520001</v>
      </c>
      <c r="P112" s="28" t="s">
        <v>1501</v>
      </c>
      <c r="Q112" s="36">
        <f>VLOOKUP(CurrentMtgRatesDataTable824[[#This Row],[asOfDate]],CurrentMtgRatesDataTable8[],5,0)</f>
        <v>84.870442132744813</v>
      </c>
      <c r="R112" s="36">
        <f>CurrentMtgRatesDataTable824[[#This Row],[Realized Current Coupon Vol]]/CurrentMtgRatesDataTable824[[#This Row],[SeriesNumValue]]</f>
        <v>0.67145047861092666</v>
      </c>
    </row>
    <row r="113" spans="1:18" s="8" customFormat="1">
      <c r="A113" s="26" t="s">
        <v>1720</v>
      </c>
      <c r="B113" s="28">
        <v>3.03783768226076</v>
      </c>
      <c r="C1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3.03783768226076</v>
      </c>
      <c r="D113" s="36">
        <f>CurrentMtgRatesDataTable8[[#This Row],[Combined with Bloomberg Coupon]]-C114</f>
        <v>-4.4339330734109783E-2</v>
      </c>
      <c r="E113" s="37">
        <f t="shared" si="2"/>
        <v>76.908045183091119</v>
      </c>
      <c r="F113" s="36">
        <f>LN(CurrentMtgRatesDataTable8[[#This Row],[Combined with Bloomberg Coupon]]/C114)</f>
        <v>-1.4490196102838361E-2</v>
      </c>
      <c r="G113" s="37">
        <f t="shared" si="3"/>
        <v>26.101574929598087</v>
      </c>
      <c r="I113" s="26" t="s">
        <v>1306</v>
      </c>
      <c r="J113" s="27">
        <v>125.714753036</v>
      </c>
      <c r="K113" s="27" t="s">
        <v>1502</v>
      </c>
      <c r="N113" s="26" t="s">
        <v>1306</v>
      </c>
      <c r="O113" s="28">
        <v>125.714753036</v>
      </c>
      <c r="P113" s="28" t="s">
        <v>1501</v>
      </c>
      <c r="Q113" s="36">
        <f>VLOOKUP(CurrentMtgRatesDataTable824[[#This Row],[asOfDate]],CurrentMtgRatesDataTable8[],5,0)</f>
        <v>84.874098568304376</v>
      </c>
      <c r="R113" s="36">
        <f>CurrentMtgRatesDataTable824[[#This Row],[Realized Current Coupon Vol]]/CurrentMtgRatesDataTable824[[#This Row],[SeriesNumValue]]</f>
        <v>0.67513236528412546</v>
      </c>
    </row>
    <row r="114" spans="1:18" s="8" customFormat="1">
      <c r="A114" s="26" t="s">
        <v>1721</v>
      </c>
      <c r="B114" s="28">
        <v>3.0821770129948698</v>
      </c>
      <c r="C1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3.0821770129948698</v>
      </c>
      <c r="D114" s="36">
        <f>CurrentMtgRatesDataTable8[[#This Row],[Combined with Bloomberg Coupon]]-C115</f>
        <v>3.3130127746569649E-2</v>
      </c>
      <c r="E114" s="37">
        <f t="shared" si="2"/>
        <v>76.363111111865052</v>
      </c>
      <c r="F114" s="36">
        <f>LN(CurrentMtgRatesDataTable8[[#This Row],[Combined with Bloomberg Coupon]]/C115)</f>
        <v>1.0807124562939044E-2</v>
      </c>
      <c r="G114" s="37">
        <f t="shared" si="3"/>
        <v>25.955743503815015</v>
      </c>
      <c r="I114" s="26" t="s">
        <v>1305</v>
      </c>
      <c r="J114" s="27">
        <v>125.8949536418</v>
      </c>
      <c r="K114" s="27" t="s">
        <v>1502</v>
      </c>
      <c r="N114" s="26" t="s">
        <v>1305</v>
      </c>
      <c r="O114" s="28">
        <v>125.8949536418</v>
      </c>
      <c r="P114" s="28" t="s">
        <v>1501</v>
      </c>
      <c r="Q114" s="36">
        <f>VLOOKUP(CurrentMtgRatesDataTable824[[#This Row],[asOfDate]],CurrentMtgRatesDataTable8[],5,0)</f>
        <v>85.56322805325172</v>
      </c>
      <c r="R114" s="36">
        <f>CurrentMtgRatesDataTable824[[#This Row],[Realized Current Coupon Vol]]/CurrentMtgRatesDataTable824[[#This Row],[SeriesNumValue]]</f>
        <v>0.67963985511840863</v>
      </c>
    </row>
    <row r="115" spans="1:18" s="8" customFormat="1">
      <c r="A115" s="26" t="s">
        <v>1722</v>
      </c>
      <c r="B115" s="28">
        <v>3.0490468852483001</v>
      </c>
      <c r="C1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3.0490468852483001</v>
      </c>
      <c r="D115" s="36">
        <f>CurrentMtgRatesDataTable8[[#This Row],[Combined with Bloomberg Coupon]]-C116</f>
        <v>-4.038886563809907E-3</v>
      </c>
      <c r="E115" s="37">
        <f t="shared" si="2"/>
        <v>76.396110141855758</v>
      </c>
      <c r="F115" s="36">
        <f>LN(CurrentMtgRatesDataTable8[[#This Row],[Combined with Bloomberg Coupon]]/C116)</f>
        <v>-1.3237624878347537E-3</v>
      </c>
      <c r="G115" s="37">
        <f t="shared" si="3"/>
        <v>25.993742094996147</v>
      </c>
      <c r="I115" s="26" t="s">
        <v>1304</v>
      </c>
      <c r="J115" s="27">
        <v>127.81917439199999</v>
      </c>
      <c r="K115" s="27" t="s">
        <v>1502</v>
      </c>
      <c r="N115" s="26" t="s">
        <v>1304</v>
      </c>
      <c r="O115" s="28">
        <v>127.81917439199999</v>
      </c>
      <c r="P115" s="28" t="s">
        <v>1501</v>
      </c>
      <c r="Q115" s="36">
        <f>VLOOKUP(CurrentMtgRatesDataTable824[[#This Row],[asOfDate]],CurrentMtgRatesDataTable8[],5,0)</f>
        <v>85.612848757206535</v>
      </c>
      <c r="R115" s="36">
        <f>CurrentMtgRatesDataTable824[[#This Row],[Realized Current Coupon Vol]]/CurrentMtgRatesDataTable824[[#This Row],[SeriesNumValue]]</f>
        <v>0.66979660261805696</v>
      </c>
    </row>
    <row r="116" spans="1:18" s="8" customFormat="1">
      <c r="A116" s="26" t="s">
        <v>1723</v>
      </c>
      <c r="B116" s="28">
        <v>3.05308577181211</v>
      </c>
      <c r="C1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3.05308577181211</v>
      </c>
      <c r="D116" s="36">
        <f>CurrentMtgRatesDataTable8[[#This Row],[Combined with Bloomberg Coupon]]-C117</f>
        <v>-2.0103420309869779E-2</v>
      </c>
      <c r="E116" s="37">
        <f t="shared" si="2"/>
        <v>76.723343386177248</v>
      </c>
      <c r="F116" s="36">
        <f>LN(CurrentMtgRatesDataTable8[[#This Row],[Combined with Bloomberg Coupon]]/C117)</f>
        <v>-6.5630395594513018E-3</v>
      </c>
      <c r="G116" s="37">
        <f t="shared" si="3"/>
        <v>26.165089546405802</v>
      </c>
      <c r="I116" s="26" t="s">
        <v>1303</v>
      </c>
      <c r="J116" s="27">
        <v>128.39558047349999</v>
      </c>
      <c r="K116" s="27" t="s">
        <v>1502</v>
      </c>
      <c r="N116" s="26" t="s">
        <v>1303</v>
      </c>
      <c r="O116" s="28">
        <v>128.39558047349999</v>
      </c>
      <c r="P116" s="28" t="s">
        <v>1501</v>
      </c>
      <c r="Q116" s="36">
        <f>VLOOKUP(CurrentMtgRatesDataTable824[[#This Row],[asOfDate]],CurrentMtgRatesDataTable8[],5,0)</f>
        <v>85.426202555619724</v>
      </c>
      <c r="R116" s="36">
        <f>CurrentMtgRatesDataTable824[[#This Row],[Realized Current Coupon Vol]]/CurrentMtgRatesDataTable824[[#This Row],[SeriesNumValue]]</f>
        <v>0.66533600487324507</v>
      </c>
    </row>
    <row r="117" spans="1:18" s="8" customFormat="1">
      <c r="A117" s="26" t="s">
        <v>1724</v>
      </c>
      <c r="B117" s="28">
        <v>3.0731891921219798</v>
      </c>
      <c r="C1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3.0731891921219798</v>
      </c>
      <c r="D117" s="36">
        <f>CurrentMtgRatesDataTable8[[#This Row],[Combined with Bloomberg Coupon]]-C118</f>
        <v>-3.0048146142402921E-3</v>
      </c>
      <c r="E117" s="37">
        <f t="shared" si="2"/>
        <v>77.011239451428395</v>
      </c>
      <c r="F117" s="36">
        <f>LN(CurrentMtgRatesDataTable8[[#This Row],[Combined with Bloomberg Coupon]]/C118)</f>
        <v>-9.7727357564818024E-4</v>
      </c>
      <c r="G117" s="37">
        <f t="shared" si="3"/>
        <v>26.326641880437386</v>
      </c>
      <c r="I117" s="26" t="s">
        <v>1302</v>
      </c>
      <c r="J117" s="27">
        <v>126.5446836654</v>
      </c>
      <c r="K117" s="27" t="s">
        <v>1502</v>
      </c>
      <c r="N117" s="26" t="s">
        <v>1302</v>
      </c>
      <c r="O117" s="28">
        <v>126.5446836654</v>
      </c>
      <c r="P117" s="28" t="s">
        <v>1501</v>
      </c>
      <c r="Q117" s="36">
        <f>VLOOKUP(CurrentMtgRatesDataTable824[[#This Row],[asOfDate]],CurrentMtgRatesDataTable8[],5,0)</f>
        <v>83.714844792224611</v>
      </c>
      <c r="R117" s="36">
        <f>CurrentMtgRatesDataTable824[[#This Row],[Realized Current Coupon Vol]]/CurrentMtgRatesDataTable824[[#This Row],[SeriesNumValue]]</f>
        <v>0.66154375171996282</v>
      </c>
    </row>
    <row r="118" spans="1:18" s="8" customFormat="1">
      <c r="A118" s="26" t="s">
        <v>1725</v>
      </c>
      <c r="B118" s="28">
        <v>3.0761940067362201</v>
      </c>
      <c r="C1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3.0761940067362201</v>
      </c>
      <c r="D118" s="36">
        <f>CurrentMtgRatesDataTable8[[#This Row],[Combined with Bloomberg Coupon]]-C119</f>
        <v>-2.6953204262230024E-2</v>
      </c>
      <c r="E118" s="37">
        <f t="shared" si="2"/>
        <v>76.981056065397382</v>
      </c>
      <c r="F118" s="36">
        <f>LN(CurrentMtgRatesDataTable8[[#This Row],[Combined with Bloomberg Coupon]]/C119)</f>
        <v>-8.7237050835454501E-3</v>
      </c>
      <c r="G118" s="37">
        <f t="shared" si="3"/>
        <v>26.319487340819954</v>
      </c>
      <c r="I118" s="26" t="s">
        <v>1301</v>
      </c>
      <c r="J118" s="27">
        <v>124.4255001268</v>
      </c>
      <c r="K118" s="27" t="s">
        <v>1502</v>
      </c>
      <c r="N118" s="26" t="s">
        <v>1301</v>
      </c>
      <c r="O118" s="28">
        <v>124.4255001268</v>
      </c>
      <c r="P118" s="28" t="s">
        <v>1501</v>
      </c>
      <c r="Q118" s="36">
        <f>VLOOKUP(CurrentMtgRatesDataTable824[[#This Row],[asOfDate]],CurrentMtgRatesDataTable8[],5,0)</f>
        <v>81.836044965425941</v>
      </c>
      <c r="R118" s="36">
        <f>CurrentMtgRatesDataTable824[[#This Row],[Realized Current Coupon Vol]]/CurrentMtgRatesDataTable824[[#This Row],[SeriesNumValue]]</f>
        <v>0.65771119973018521</v>
      </c>
    </row>
    <row r="119" spans="1:18" s="8" customFormat="1">
      <c r="A119" s="26" t="s">
        <v>1726</v>
      </c>
      <c r="B119" s="28">
        <v>3.1031472109984501</v>
      </c>
      <c r="C1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3.1031472109984501</v>
      </c>
      <c r="D119" s="36">
        <f>CurrentMtgRatesDataTable8[[#This Row],[Combined with Bloomberg Coupon]]-C120</f>
        <v>5.8035712287330288E-2</v>
      </c>
      <c r="E119" s="37">
        <f t="shared" si="2"/>
        <v>76.645657660233724</v>
      </c>
      <c r="F119" s="36">
        <f>LN(CurrentMtgRatesDataTable8[[#This Row],[Combined with Bloomberg Coupon]]/C120)</f>
        <v>1.8879308374868321E-2</v>
      </c>
      <c r="G119" s="37">
        <f t="shared" si="3"/>
        <v>26.222099246795839</v>
      </c>
      <c r="I119" s="26" t="s">
        <v>1300</v>
      </c>
      <c r="J119" s="27">
        <v>123.4043637554</v>
      </c>
      <c r="K119" s="27" t="s">
        <v>1502</v>
      </c>
      <c r="N119" s="26" t="s">
        <v>1300</v>
      </c>
      <c r="O119" s="28">
        <v>123.4043637554</v>
      </c>
      <c r="P119" s="28" t="s">
        <v>1501</v>
      </c>
      <c r="Q119" s="36">
        <f>VLOOKUP(CurrentMtgRatesDataTable824[[#This Row],[asOfDate]],CurrentMtgRatesDataTable8[],5,0)</f>
        <v>81.3469468720523</v>
      </c>
      <c r="R119" s="36">
        <f>CurrentMtgRatesDataTable824[[#This Row],[Realized Current Coupon Vol]]/CurrentMtgRatesDataTable824[[#This Row],[SeriesNumValue]]</f>
        <v>0.65919019714157134</v>
      </c>
    </row>
    <row r="120" spans="1:18" s="8" customFormat="1">
      <c r="A120" s="26" t="s">
        <v>1727</v>
      </c>
      <c r="B120" s="28">
        <v>3.0451114987111199</v>
      </c>
      <c r="C1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3.0451114987111199</v>
      </c>
      <c r="D120" s="36">
        <f>CurrentMtgRatesDataTable8[[#This Row],[Combined with Bloomberg Coupon]]-C121</f>
        <v>-9.3388136413310008E-2</v>
      </c>
      <c r="E120" s="37">
        <f t="shared" si="2"/>
        <v>76.021160996552609</v>
      </c>
      <c r="F120" s="36">
        <f>LN(CurrentMtgRatesDataTable8[[#This Row],[Combined with Bloomberg Coupon]]/C121)</f>
        <v>-3.0207345043714171E-2</v>
      </c>
      <c r="G120" s="37">
        <f t="shared" si="3"/>
        <v>26.038726588594034</v>
      </c>
      <c r="I120" s="26" t="s">
        <v>1299</v>
      </c>
      <c r="J120" s="27">
        <v>123.1431196576</v>
      </c>
      <c r="K120" s="27" t="s">
        <v>1502</v>
      </c>
      <c r="N120" s="26" t="s">
        <v>1299</v>
      </c>
      <c r="O120" s="28">
        <v>123.1431196576</v>
      </c>
      <c r="P120" s="28" t="s">
        <v>1501</v>
      </c>
      <c r="Q120" s="36">
        <f>VLOOKUP(CurrentMtgRatesDataTable824[[#This Row],[asOfDate]],CurrentMtgRatesDataTable8[],5,0)</f>
        <v>81.897350832666703</v>
      </c>
      <c r="R120" s="36">
        <f>CurrentMtgRatesDataTable824[[#This Row],[Realized Current Coupon Vol]]/CurrentMtgRatesDataTable824[[#This Row],[SeriesNumValue]]</f>
        <v>0.66505827577198517</v>
      </c>
    </row>
    <row r="121" spans="1:18" s="8" customFormat="1">
      <c r="A121" s="26" t="s">
        <v>1728</v>
      </c>
      <c r="B121" s="28">
        <v>3.1384996351244299</v>
      </c>
      <c r="C1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3.1384996351244299</v>
      </c>
      <c r="D121" s="36">
        <f>CurrentMtgRatesDataTable8[[#This Row],[Combined with Bloomberg Coupon]]-C122</f>
        <v>1.7028126575899805E-2</v>
      </c>
      <c r="E121" s="37">
        <f t="shared" si="2"/>
        <v>72.942989494748772</v>
      </c>
      <c r="F121" s="36">
        <f>LN(CurrentMtgRatesDataTable8[[#This Row],[Combined with Bloomberg Coupon]]/C122)</f>
        <v>5.4403345267446815E-3</v>
      </c>
      <c r="G121" s="37">
        <f t="shared" si="3"/>
        <v>25.082511203167147</v>
      </c>
      <c r="I121" s="26" t="s">
        <v>1298</v>
      </c>
      <c r="J121" s="27">
        <v>123.0321944148</v>
      </c>
      <c r="K121" s="27" t="s">
        <v>1502</v>
      </c>
      <c r="N121" s="26" t="s">
        <v>1298</v>
      </c>
      <c r="O121" s="28">
        <v>123.0321944148</v>
      </c>
      <c r="P121" s="28" t="s">
        <v>1501</v>
      </c>
      <c r="Q121" s="36">
        <f>VLOOKUP(CurrentMtgRatesDataTable824[[#This Row],[asOfDate]],CurrentMtgRatesDataTable8[],5,0)</f>
        <v>83.217097868457273</v>
      </c>
      <c r="R121" s="36">
        <f>CurrentMtgRatesDataTable824[[#This Row],[Realized Current Coupon Vol]]/CurrentMtgRatesDataTable824[[#This Row],[SeriesNumValue]]</f>
        <v>0.67638473217744033</v>
      </c>
    </row>
    <row r="122" spans="1:18" s="8" customFormat="1">
      <c r="A122" s="26" t="s">
        <v>1729</v>
      </c>
      <c r="B122" s="28">
        <v>3.1214715085485301</v>
      </c>
      <c r="C1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3.1214715085485301</v>
      </c>
      <c r="D122" s="36">
        <f>CurrentMtgRatesDataTable8[[#This Row],[Combined with Bloomberg Coupon]]-C123</f>
        <v>2.6540887370349875E-2</v>
      </c>
      <c r="E122" s="37">
        <f t="shared" si="2"/>
        <v>72.966914383958397</v>
      </c>
      <c r="F122" s="36">
        <f>LN(CurrentMtgRatesDataTable8[[#This Row],[Combined with Bloomberg Coupon]]/C123)</f>
        <v>8.539038526062569E-3</v>
      </c>
      <c r="G122" s="37">
        <f t="shared" si="3"/>
        <v>25.101992378476375</v>
      </c>
      <c r="I122" s="26" t="s">
        <v>1297</v>
      </c>
      <c r="J122" s="27">
        <v>122.1281057556</v>
      </c>
      <c r="K122" s="27" t="s">
        <v>1502</v>
      </c>
      <c r="N122" s="26" t="s">
        <v>1297</v>
      </c>
      <c r="O122" s="28">
        <v>122.1281057556</v>
      </c>
      <c r="P122" s="28" t="s">
        <v>1501</v>
      </c>
      <c r="Q122" s="36">
        <f>VLOOKUP(CurrentMtgRatesDataTable824[[#This Row],[asOfDate]],CurrentMtgRatesDataTable8[],5,0)</f>
        <v>82.964858595288561</v>
      </c>
      <c r="R122" s="36">
        <f>CurrentMtgRatesDataTable824[[#This Row],[Realized Current Coupon Vol]]/CurrentMtgRatesDataTable824[[#This Row],[SeriesNumValue]]</f>
        <v>0.67932649967826375</v>
      </c>
    </row>
    <row r="123" spans="1:18" s="8" customFormat="1">
      <c r="A123" s="26" t="s">
        <v>1730</v>
      </c>
      <c r="B123" s="28">
        <v>3.0949306211781802</v>
      </c>
      <c r="C1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3.0949306211781802</v>
      </c>
      <c r="D123" s="36">
        <f>CurrentMtgRatesDataTable8[[#This Row],[Combined with Bloomberg Coupon]]-C124</f>
        <v>-6.0503272033069599E-2</v>
      </c>
      <c r="E123" s="37">
        <f t="shared" si="2"/>
        <v>73.155310319867993</v>
      </c>
      <c r="F123" s="36">
        <f>LN(CurrentMtgRatesDataTable8[[#This Row],[Combined with Bloomberg Coupon]]/C124)</f>
        <v>-1.9360522654725779E-2</v>
      </c>
      <c r="G123" s="37">
        <f t="shared" si="3"/>
        <v>25.229132524535341</v>
      </c>
      <c r="I123" s="26" t="s">
        <v>1296</v>
      </c>
      <c r="J123" s="27">
        <v>120.1859202552</v>
      </c>
      <c r="K123" s="27" t="s">
        <v>1502</v>
      </c>
      <c r="N123" s="26" t="s">
        <v>1296</v>
      </c>
      <c r="O123" s="28">
        <v>120.1859202552</v>
      </c>
      <c r="P123" s="28" t="s">
        <v>1501</v>
      </c>
      <c r="Q123" s="36">
        <f>VLOOKUP(CurrentMtgRatesDataTable824[[#This Row],[asOfDate]],CurrentMtgRatesDataTable8[],5,0)</f>
        <v>82.947989632502257</v>
      </c>
      <c r="R123" s="36">
        <f>CurrentMtgRatesDataTable824[[#This Row],[Realized Current Coupon Vol]]/CurrentMtgRatesDataTable824[[#This Row],[SeriesNumValue]]</f>
        <v>0.69016395145431686</v>
      </c>
    </row>
    <row r="124" spans="1:18" s="8" customFormat="1">
      <c r="A124" s="26" t="s">
        <v>1731</v>
      </c>
      <c r="B124" s="28">
        <v>3.1554338932112498</v>
      </c>
      <c r="C1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3.1554338932112498</v>
      </c>
      <c r="D124" s="36">
        <f>CurrentMtgRatesDataTable8[[#This Row],[Combined with Bloomberg Coupon]]-C125</f>
        <v>-5.2843758220920023E-2</v>
      </c>
      <c r="E124" s="37">
        <f t="shared" si="2"/>
        <v>71.5791886728652</v>
      </c>
      <c r="F124" s="36">
        <f>LN(CurrentMtgRatesDataTable8[[#This Row],[Combined with Bloomberg Coupon]]/C125)</f>
        <v>-1.6608223837953205E-2</v>
      </c>
      <c r="G124" s="37">
        <f t="shared" si="3"/>
        <v>24.73830671189236</v>
      </c>
      <c r="I124" s="26" t="s">
        <v>1295</v>
      </c>
      <c r="J124" s="27">
        <v>120.021062667</v>
      </c>
      <c r="K124" s="27" t="s">
        <v>1502</v>
      </c>
      <c r="N124" s="26" t="s">
        <v>1295</v>
      </c>
      <c r="O124" s="28">
        <v>120.021062667</v>
      </c>
      <c r="P124" s="28" t="s">
        <v>1501</v>
      </c>
      <c r="Q124" s="36">
        <f>VLOOKUP(CurrentMtgRatesDataTable824[[#This Row],[asOfDate]],CurrentMtgRatesDataTable8[],5,0)</f>
        <v>82.501410838148203</v>
      </c>
      <c r="R124" s="36">
        <f>CurrentMtgRatesDataTable824[[#This Row],[Realized Current Coupon Vol]]/CurrentMtgRatesDataTable824[[#This Row],[SeriesNumValue]]</f>
        <v>0.68739110456844932</v>
      </c>
    </row>
    <row r="125" spans="1:18" s="8" customFormat="1">
      <c r="A125" s="26" t="s">
        <v>1732</v>
      </c>
      <c r="B125" s="28">
        <v>3.2082776514321698</v>
      </c>
      <c r="C1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3.2082776514321698</v>
      </c>
      <c r="D125" s="36">
        <f>CurrentMtgRatesDataTable8[[#This Row],[Combined with Bloomberg Coupon]]-C126</f>
        <v>-6.4305171772940373E-2</v>
      </c>
      <c r="E125" s="37">
        <f t="shared" si="2"/>
        <v>70.30474717574134</v>
      </c>
      <c r="F125" s="36">
        <f>LN(CurrentMtgRatesDataTable8[[#This Row],[Combined with Bloomberg Coupon]]/C126)</f>
        <v>-1.9845291372297381E-2</v>
      </c>
      <c r="G125" s="37">
        <f t="shared" si="3"/>
        <v>24.375004342983061</v>
      </c>
      <c r="I125" s="26" t="s">
        <v>1294</v>
      </c>
      <c r="J125" s="27">
        <v>120.278247736</v>
      </c>
      <c r="K125" s="27" t="s">
        <v>1502</v>
      </c>
      <c r="N125" s="26" t="s">
        <v>1294</v>
      </c>
      <c r="O125" s="28">
        <v>120.278247736</v>
      </c>
      <c r="P125" s="28" t="s">
        <v>1501</v>
      </c>
      <c r="Q125" s="36">
        <f>VLOOKUP(CurrentMtgRatesDataTable824[[#This Row],[asOfDate]],CurrentMtgRatesDataTable8[],5,0)</f>
        <v>82.431465004414306</v>
      </c>
      <c r="R125" s="36">
        <f>CurrentMtgRatesDataTable824[[#This Row],[Realized Current Coupon Vol]]/CurrentMtgRatesDataTable824[[#This Row],[SeriesNumValue]]</f>
        <v>0.68533975640669464</v>
      </c>
    </row>
    <row r="126" spans="1:18" s="8" customFormat="1">
      <c r="A126" s="26" t="s">
        <v>1733</v>
      </c>
      <c r="B126" s="28">
        <v>3.2725828232051102</v>
      </c>
      <c r="C1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3.2725828232051102</v>
      </c>
      <c r="D126" s="36">
        <f>CurrentMtgRatesDataTable8[[#This Row],[Combined with Bloomberg Coupon]]-C127</f>
        <v>1.71685263368202E-2</v>
      </c>
      <c r="E126" s="37">
        <f t="shared" si="2"/>
        <v>68.454871160461011</v>
      </c>
      <c r="F126" s="36">
        <f>LN(CurrentMtgRatesDataTable8[[#This Row],[Combined with Bloomberg Coupon]]/C127)</f>
        <v>5.2599796246935778E-3</v>
      </c>
      <c r="G126" s="37">
        <f t="shared" si="3"/>
        <v>23.841838976805519</v>
      </c>
      <c r="I126" s="26" t="s">
        <v>1293</v>
      </c>
      <c r="J126" s="27">
        <v>120.29936550719999</v>
      </c>
      <c r="K126" s="27" t="s">
        <v>1502</v>
      </c>
      <c r="N126" s="26" t="s">
        <v>1293</v>
      </c>
      <c r="O126" s="28">
        <v>120.29936550719999</v>
      </c>
      <c r="P126" s="28" t="s">
        <v>1501</v>
      </c>
      <c r="Q126" s="36">
        <f>VLOOKUP(CurrentMtgRatesDataTable824[[#This Row],[asOfDate]],CurrentMtgRatesDataTable8[],5,0)</f>
        <v>82.384833663316016</v>
      </c>
      <c r="R126" s="36">
        <f>CurrentMtgRatesDataTable824[[#This Row],[Realized Current Coupon Vol]]/CurrentMtgRatesDataTable824[[#This Row],[SeriesNumValue]]</f>
        <v>0.68483182197985271</v>
      </c>
    </row>
    <row r="127" spans="1:18" s="8" customFormat="1">
      <c r="A127" s="26" t="s">
        <v>1734</v>
      </c>
      <c r="B127" s="28">
        <v>3.25541429686829</v>
      </c>
      <c r="C1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3.25541429686829</v>
      </c>
      <c r="D127" s="36">
        <f>CurrentMtgRatesDataTable8[[#This Row],[Combined with Bloomberg Coupon]]-C128</f>
        <v>9.1884496948990702E-4</v>
      </c>
      <c r="E127" s="37">
        <f t="shared" si="2"/>
        <v>68.455534210702723</v>
      </c>
      <c r="F127" s="36">
        <f>LN(CurrentMtgRatesDataTable8[[#This Row],[Combined with Bloomberg Coupon]]/C128)</f>
        <v>2.8229115642209029E-4</v>
      </c>
      <c r="G127" s="37">
        <f t="shared" si="3"/>
        <v>23.841687918387258</v>
      </c>
      <c r="I127" s="26" t="s">
        <v>1292</v>
      </c>
      <c r="J127" s="27">
        <v>120.6782082066</v>
      </c>
      <c r="K127" s="27" t="s">
        <v>1502</v>
      </c>
      <c r="N127" s="26" t="s">
        <v>1292</v>
      </c>
      <c r="O127" s="28">
        <v>120.6782082066</v>
      </c>
      <c r="P127" s="28" t="s">
        <v>1501</v>
      </c>
      <c r="Q127" s="36">
        <f>VLOOKUP(CurrentMtgRatesDataTable824[[#This Row],[asOfDate]],CurrentMtgRatesDataTable8[],5,0)</f>
        <v>83.590537759774733</v>
      </c>
      <c r="R127" s="36">
        <f>CurrentMtgRatesDataTable824[[#This Row],[Realized Current Coupon Vol]]/CurrentMtgRatesDataTable824[[#This Row],[SeriesNumValue]]</f>
        <v>0.69267301033065132</v>
      </c>
    </row>
    <row r="128" spans="1:18" s="8" customFormat="1">
      <c r="A128" s="26" t="s">
        <v>1735</v>
      </c>
      <c r="B128" s="28">
        <v>3.2544954518988001</v>
      </c>
      <c r="C1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3.2544954518988001</v>
      </c>
      <c r="D128" s="36">
        <f>CurrentMtgRatesDataTable8[[#This Row],[Combined with Bloomberg Coupon]]-C129</f>
        <v>-4.4248616481099567E-3</v>
      </c>
      <c r="E128" s="37">
        <f t="shared" si="2"/>
        <v>68.715504475884728</v>
      </c>
      <c r="F128" s="36">
        <f>LN(CurrentMtgRatesDataTable8[[#This Row],[Combined with Bloomberg Coupon]]/C129)</f>
        <v>-1.3586918103067561E-3</v>
      </c>
      <c r="G128" s="37">
        <f t="shared" si="3"/>
        <v>23.965202212686339</v>
      </c>
      <c r="I128" s="26" t="s">
        <v>1291</v>
      </c>
      <c r="J128" s="27">
        <v>120.7595502584</v>
      </c>
      <c r="K128" s="27" t="s">
        <v>1502</v>
      </c>
      <c r="N128" s="26" t="s">
        <v>1291</v>
      </c>
      <c r="O128" s="28">
        <v>120.7595502584</v>
      </c>
      <c r="P128" s="28" t="s">
        <v>1501</v>
      </c>
      <c r="Q128" s="36">
        <f>VLOOKUP(CurrentMtgRatesDataTable824[[#This Row],[asOfDate]],CurrentMtgRatesDataTable8[],5,0)</f>
        <v>81.810515945146363</v>
      </c>
      <c r="R128" s="36">
        <f>CurrentMtgRatesDataTable824[[#This Row],[Realized Current Coupon Vol]]/CurrentMtgRatesDataTable824[[#This Row],[SeriesNumValue]]</f>
        <v>0.67746621919416805</v>
      </c>
    </row>
    <row r="129" spans="1:18" s="8" customFormat="1">
      <c r="A129" s="26" t="s">
        <v>1736</v>
      </c>
      <c r="B129" s="28">
        <v>3.25892031354691</v>
      </c>
      <c r="C1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3.25892031354691</v>
      </c>
      <c r="D129" s="36">
        <f>CurrentMtgRatesDataTable8[[#This Row],[Combined with Bloomberg Coupon]]-C130</f>
        <v>-2.9482276069619839E-2</v>
      </c>
      <c r="E129" s="37">
        <f t="shared" si="2"/>
        <v>69.333980672815827</v>
      </c>
      <c r="F129" s="36">
        <f>LN(CurrentMtgRatesDataTable8[[#This Row],[Combined with Bloomberg Coupon]]/C130)</f>
        <v>-9.0059634371416186E-3</v>
      </c>
      <c r="G129" s="37">
        <f t="shared" si="3"/>
        <v>24.273306849573832</v>
      </c>
      <c r="I129" s="26" t="s">
        <v>1290</v>
      </c>
      <c r="J129" s="27">
        <v>120.40465998000001</v>
      </c>
      <c r="K129" s="27" t="s">
        <v>1502</v>
      </c>
      <c r="N129" s="26" t="s">
        <v>1290</v>
      </c>
      <c r="O129" s="28">
        <v>120.40465998000001</v>
      </c>
      <c r="P129" s="28" t="s">
        <v>1501</v>
      </c>
      <c r="Q129" s="36">
        <f>VLOOKUP(CurrentMtgRatesDataTable824[[#This Row],[asOfDate]],CurrentMtgRatesDataTable8[],5,0)</f>
        <v>80.917470235069558</v>
      </c>
      <c r="R129" s="36">
        <f>CurrentMtgRatesDataTable824[[#This Row],[Realized Current Coupon Vol]]/CurrentMtgRatesDataTable824[[#This Row],[SeriesNumValue]]</f>
        <v>0.672046000948057</v>
      </c>
    </row>
    <row r="130" spans="1:18" s="8" customFormat="1">
      <c r="A130" s="26" t="s">
        <v>1737</v>
      </c>
      <c r="B130" s="28">
        <v>3.2884025896165299</v>
      </c>
      <c r="C1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3.2884025896165299</v>
      </c>
      <c r="D130" s="36">
        <f>CurrentMtgRatesDataTable8[[#This Row],[Combined with Bloomberg Coupon]]-C131</f>
        <v>1.4839498274179963E-2</v>
      </c>
      <c r="E130" s="37">
        <f t="shared" si="2"/>
        <v>70.85324050573567</v>
      </c>
      <c r="F130" s="36">
        <f>LN(CurrentMtgRatesDataTable8[[#This Row],[Combined with Bloomberg Coupon]]/C131)</f>
        <v>4.5228897232080069E-3</v>
      </c>
      <c r="G130" s="37">
        <f t="shared" si="3"/>
        <v>25.094807924088641</v>
      </c>
      <c r="I130" s="26" t="s">
        <v>1289</v>
      </c>
      <c r="J130" s="27">
        <v>120.59190359999999</v>
      </c>
      <c r="K130" s="27" t="s">
        <v>1502</v>
      </c>
      <c r="N130" s="26" t="s">
        <v>1289</v>
      </c>
      <c r="O130" s="28">
        <v>120.59190359999999</v>
      </c>
      <c r="P130" s="28" t="s">
        <v>1501</v>
      </c>
      <c r="Q130" s="36">
        <f>VLOOKUP(CurrentMtgRatesDataTable824[[#This Row],[asOfDate]],CurrentMtgRatesDataTable8[],5,0)</f>
        <v>80.209057204944656</v>
      </c>
      <c r="R130" s="36">
        <f>CurrentMtgRatesDataTable824[[#This Row],[Realized Current Coupon Vol]]/CurrentMtgRatesDataTable824[[#This Row],[SeriesNumValue]]</f>
        <v>0.66512804600046682</v>
      </c>
    </row>
    <row r="131" spans="1:18" s="8" customFormat="1">
      <c r="A131" s="26" t="s">
        <v>1738</v>
      </c>
      <c r="B131" s="28">
        <v>3.2735630913423499</v>
      </c>
      <c r="C1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3.2735630913423499</v>
      </c>
      <c r="D131" s="36">
        <f>CurrentMtgRatesDataTable8[[#This Row],[Combined with Bloomberg Coupon]]-C132</f>
        <v>-5.6958049526560028E-2</v>
      </c>
      <c r="E131" s="37">
        <f t="shared" si="2"/>
        <v>71.291216794242303</v>
      </c>
      <c r="F131" s="36">
        <f>LN(CurrentMtgRatesDataTable8[[#This Row],[Combined with Bloomberg Coupon]]/C132)</f>
        <v>-1.724976843434315E-2</v>
      </c>
      <c r="G131" s="37">
        <f t="shared" si="3"/>
        <v>25.28197385528032</v>
      </c>
      <c r="I131" s="26" t="s">
        <v>1288</v>
      </c>
      <c r="J131" s="27">
        <v>118.64003024980001</v>
      </c>
      <c r="K131" s="27" t="s">
        <v>1502</v>
      </c>
      <c r="N131" s="26" t="s">
        <v>1288</v>
      </c>
      <c r="O131" s="28">
        <v>118.64003024980001</v>
      </c>
      <c r="P131" s="28" t="s">
        <v>1501</v>
      </c>
      <c r="Q131" s="36">
        <f>VLOOKUP(CurrentMtgRatesDataTable824[[#This Row],[asOfDate]],CurrentMtgRatesDataTable8[],5,0)</f>
        <v>78.947913080966543</v>
      </c>
      <c r="R131" s="36">
        <f>CurrentMtgRatesDataTable824[[#This Row],[Realized Current Coupon Vol]]/CurrentMtgRatesDataTable824[[#This Row],[SeriesNumValue]]</f>
        <v>0.66544076998918023</v>
      </c>
    </row>
    <row r="132" spans="1:18" s="8" customFormat="1">
      <c r="A132" s="26" t="s">
        <v>1739</v>
      </c>
      <c r="B132" s="28">
        <v>3.3305211408689099</v>
      </c>
      <c r="C1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3.3305211408689099</v>
      </c>
      <c r="D132" s="36">
        <f>CurrentMtgRatesDataTable8[[#This Row],[Combined with Bloomberg Coupon]]-C133</f>
        <v>2.5468701368769775E-2</v>
      </c>
      <c r="E132" s="37">
        <f t="shared" si="2"/>
        <v>70.137920776573708</v>
      </c>
      <c r="F132" s="36">
        <f>LN(CurrentMtgRatesDataTable8[[#This Row],[Combined with Bloomberg Coupon]]/C133)</f>
        <v>7.6764506122191118E-3</v>
      </c>
      <c r="G132" s="37">
        <f t="shared" si="3"/>
        <v>25.0161648922832</v>
      </c>
      <c r="I132" s="26" t="s">
        <v>1287</v>
      </c>
      <c r="J132" s="27">
        <v>118.5566315052</v>
      </c>
      <c r="K132" s="27" t="s">
        <v>1502</v>
      </c>
      <c r="N132" s="26" t="s">
        <v>1287</v>
      </c>
      <c r="O132" s="28">
        <v>118.5566315052</v>
      </c>
      <c r="P132" s="28" t="s">
        <v>1501</v>
      </c>
      <c r="Q132" s="36">
        <f>VLOOKUP(CurrentMtgRatesDataTable824[[#This Row],[asOfDate]],CurrentMtgRatesDataTable8[],5,0)</f>
        <v>78.707493107168332</v>
      </c>
      <c r="R132" s="36">
        <f>CurrentMtgRatesDataTable824[[#This Row],[Realized Current Coupon Vol]]/CurrentMtgRatesDataTable824[[#This Row],[SeriesNumValue]]</f>
        <v>0.6638809833570225</v>
      </c>
    </row>
    <row r="133" spans="1:18" s="8" customFormat="1">
      <c r="A133" s="26" t="s">
        <v>1740</v>
      </c>
      <c r="B133" s="28">
        <v>3.3050524395001402</v>
      </c>
      <c r="C1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3.3050524395001402</v>
      </c>
      <c r="D133" s="36">
        <f>CurrentMtgRatesDataTable8[[#This Row],[Combined with Bloomberg Coupon]]-C134</f>
        <v>8.722438000301036E-2</v>
      </c>
      <c r="E133" s="37">
        <f t="shared" ref="E133:E196" si="4">STDEVA(D133:D192)*SQRT(250)*100</f>
        <v>70.185652779582568</v>
      </c>
      <c r="F133" s="36">
        <f>LN(CurrentMtgRatesDataTable8[[#This Row],[Combined with Bloomberg Coupon]]/C134)</f>
        <v>2.6745723610767467E-2</v>
      </c>
      <c r="G133" s="37">
        <f t="shared" ref="G133:G196" si="5">STDEVA(F133:F192)*SQRT(250)*100</f>
        <v>25.040716521440054</v>
      </c>
      <c r="I133" s="26" t="s">
        <v>1286</v>
      </c>
      <c r="J133" s="27">
        <v>118.0935949863</v>
      </c>
      <c r="K133" s="27" t="s">
        <v>1502</v>
      </c>
      <c r="N133" s="26" t="s">
        <v>1286</v>
      </c>
      <c r="O133" s="28">
        <v>118.0935949863</v>
      </c>
      <c r="P133" s="28" t="s">
        <v>1501</v>
      </c>
      <c r="Q133" s="36">
        <f>VLOOKUP(CurrentMtgRatesDataTable824[[#This Row],[asOfDate]],CurrentMtgRatesDataTable8[],5,0)</f>
        <v>78.162876722018453</v>
      </c>
      <c r="R133" s="36">
        <f>CurrentMtgRatesDataTable824[[#This Row],[Realized Current Coupon Vol]]/CurrentMtgRatesDataTable824[[#This Row],[SeriesNumValue]]</f>
        <v>0.6618722779257088</v>
      </c>
    </row>
    <row r="134" spans="1:18" s="8" customFormat="1">
      <c r="A134" s="26" t="s">
        <v>1741</v>
      </c>
      <c r="B134" s="28">
        <v>3.2178280594971298</v>
      </c>
      <c r="C1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3.2178280594971298</v>
      </c>
      <c r="D134" s="36">
        <f>CurrentMtgRatesDataTable8[[#This Row],[Combined with Bloomberg Coupon]]-C135</f>
        <v>5.5670524053530013E-2</v>
      </c>
      <c r="E134" s="37">
        <f t="shared" si="4"/>
        <v>68.518737957157057</v>
      </c>
      <c r="F134" s="36">
        <f>LN(CurrentMtgRatesDataTable8[[#This Row],[Combined with Bloomberg Coupon]]/C135)</f>
        <v>1.7452057281998064E-2</v>
      </c>
      <c r="G134" s="37">
        <f t="shared" si="5"/>
        <v>24.627965002539206</v>
      </c>
      <c r="I134" s="26" t="s">
        <v>1285</v>
      </c>
      <c r="J134" s="27">
        <v>116.7200299113</v>
      </c>
      <c r="K134" s="27" t="s">
        <v>1502</v>
      </c>
      <c r="N134" s="26" t="s">
        <v>1285</v>
      </c>
      <c r="O134" s="28">
        <v>116.7200299113</v>
      </c>
      <c r="P134" s="28" t="s">
        <v>1501</v>
      </c>
      <c r="Q134" s="36">
        <f>VLOOKUP(CurrentMtgRatesDataTable824[[#This Row],[asOfDate]],CurrentMtgRatesDataTable8[],5,0)</f>
        <v>78.119356358786604</v>
      </c>
      <c r="R134" s="36">
        <f>CurrentMtgRatesDataTable824[[#This Row],[Realized Current Coupon Vol]]/CurrentMtgRatesDataTable824[[#This Row],[SeriesNumValue]]</f>
        <v>0.6692883510923745</v>
      </c>
    </row>
    <row r="135" spans="1:18" s="8" customFormat="1">
      <c r="A135" s="26" t="s">
        <v>1742</v>
      </c>
      <c r="B135" s="28">
        <v>3.1621575354435998</v>
      </c>
      <c r="C1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3.1621575354435998</v>
      </c>
      <c r="D135" s="36">
        <f>CurrentMtgRatesDataTable8[[#This Row],[Combined with Bloomberg Coupon]]-C136</f>
        <v>1.1923035852359654E-2</v>
      </c>
      <c r="E135" s="37">
        <f t="shared" si="4"/>
        <v>67.975500479193926</v>
      </c>
      <c r="F135" s="36">
        <f>LN(CurrentMtgRatesDataTable8[[#This Row],[Combined with Bloomberg Coupon]]/C136)</f>
        <v>3.7776646207659673E-3</v>
      </c>
      <c r="G135" s="37">
        <f t="shared" si="5"/>
        <v>24.494799762288778</v>
      </c>
      <c r="I135" s="26" t="s">
        <v>1284</v>
      </c>
      <c r="J135" s="27">
        <v>116.294662008</v>
      </c>
      <c r="K135" s="27" t="s">
        <v>1502</v>
      </c>
      <c r="N135" s="26" t="s">
        <v>1284</v>
      </c>
      <c r="O135" s="28">
        <v>116.294662008</v>
      </c>
      <c r="P135" s="28" t="s">
        <v>1501</v>
      </c>
      <c r="Q135" s="36">
        <f>VLOOKUP(CurrentMtgRatesDataTable824[[#This Row],[asOfDate]],CurrentMtgRatesDataTable8[],5,0)</f>
        <v>77.858622689978404</v>
      </c>
      <c r="R135" s="36">
        <f>CurrentMtgRatesDataTable824[[#This Row],[Realized Current Coupon Vol]]/CurrentMtgRatesDataTable824[[#This Row],[SeriesNumValue]]</f>
        <v>0.66949438044389731</v>
      </c>
    </row>
    <row r="136" spans="1:18" s="8" customFormat="1">
      <c r="A136" s="26" t="s">
        <v>1743</v>
      </c>
      <c r="B136" s="28">
        <v>3.1502344995912401</v>
      </c>
      <c r="C1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3.1502344995912401</v>
      </c>
      <c r="D136" s="36">
        <f>CurrentMtgRatesDataTable8[[#This Row],[Combined with Bloomberg Coupon]]-C137</f>
        <v>7.3692633876003555E-3</v>
      </c>
      <c r="E136" s="37">
        <f t="shared" si="4"/>
        <v>67.978264731680881</v>
      </c>
      <c r="F136" s="36">
        <f>LN(CurrentMtgRatesDataTable8[[#This Row],[Combined with Bloomberg Coupon]]/C137)</f>
        <v>2.3420149259902627E-3</v>
      </c>
      <c r="G136" s="37">
        <f t="shared" si="5"/>
        <v>24.494975094440552</v>
      </c>
      <c r="I136" s="26" t="s">
        <v>1283</v>
      </c>
      <c r="J136" s="27">
        <v>116.60004904199999</v>
      </c>
      <c r="K136" s="27" t="s">
        <v>1502</v>
      </c>
      <c r="N136" s="26" t="s">
        <v>1283</v>
      </c>
      <c r="O136" s="28">
        <v>116.60004904199999</v>
      </c>
      <c r="P136" s="28" t="s">
        <v>1501</v>
      </c>
      <c r="Q136" s="36">
        <f>VLOOKUP(CurrentMtgRatesDataTable824[[#This Row],[asOfDate]],CurrentMtgRatesDataTable8[],5,0)</f>
        <v>77.757971142523203</v>
      </c>
      <c r="R136" s="36">
        <f>CurrentMtgRatesDataTable824[[#This Row],[Realized Current Coupon Vol]]/CurrentMtgRatesDataTable824[[#This Row],[SeriesNumValue]]</f>
        <v>0.66687768814329007</v>
      </c>
    </row>
    <row r="137" spans="1:18" s="8" customFormat="1">
      <c r="A137" s="26" t="s">
        <v>1744</v>
      </c>
      <c r="B137" s="28">
        <v>3.1428652362036398</v>
      </c>
      <c r="C1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3.1428652362036398</v>
      </c>
      <c r="D137" s="36">
        <f>CurrentMtgRatesDataTable8[[#This Row],[Combined with Bloomberg Coupon]]-C138</f>
        <v>8.5638179992079788E-2</v>
      </c>
      <c r="E137" s="37">
        <f t="shared" si="4"/>
        <v>68.524179529661851</v>
      </c>
      <c r="F137" s="36">
        <f>LN(CurrentMtgRatesDataTable8[[#This Row],[Combined with Bloomberg Coupon]]/C138)</f>
        <v>2.762656511072013E-2</v>
      </c>
      <c r="G137" s="37">
        <f t="shared" si="5"/>
        <v>24.728826424283607</v>
      </c>
      <c r="I137" s="26" t="s">
        <v>1282</v>
      </c>
      <c r="J137" s="27">
        <v>115.8052506537</v>
      </c>
      <c r="K137" s="27" t="s">
        <v>1502</v>
      </c>
      <c r="N137" s="26" t="s">
        <v>1282</v>
      </c>
      <c r="O137" s="28">
        <v>115.8052506537</v>
      </c>
      <c r="P137" s="28" t="s">
        <v>1501</v>
      </c>
      <c r="Q137" s="36">
        <f>VLOOKUP(CurrentMtgRatesDataTable824[[#This Row],[asOfDate]],CurrentMtgRatesDataTable8[],5,0)</f>
        <v>77.498824861843417</v>
      </c>
      <c r="R137" s="36">
        <f>CurrentMtgRatesDataTable824[[#This Row],[Realized Current Coupon Vol]]/CurrentMtgRatesDataTable824[[#This Row],[SeriesNumValue]]</f>
        <v>0.66921684832402994</v>
      </c>
    </row>
    <row r="138" spans="1:18" s="8" customFormat="1">
      <c r="A138" s="26" t="s">
        <v>1745</v>
      </c>
      <c r="B138" s="28">
        <v>3.05722705621156</v>
      </c>
      <c r="C1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3.05722705621156</v>
      </c>
      <c r="D138" s="36">
        <f>CurrentMtgRatesDataTable8[[#This Row],[Combined with Bloomberg Coupon]]-C139</f>
        <v>2.8416167614279786E-2</v>
      </c>
      <c r="E138" s="37">
        <f t="shared" si="4"/>
        <v>66.923447980207015</v>
      </c>
      <c r="F138" s="36">
        <f>LN(CurrentMtgRatesDataTable8[[#This Row],[Combined with Bloomberg Coupon]]/C139)</f>
        <v>9.3382178579784429E-3</v>
      </c>
      <c r="G138" s="37">
        <f t="shared" si="5"/>
        <v>24.320310207486141</v>
      </c>
      <c r="I138" s="26" t="s">
        <v>1281</v>
      </c>
      <c r="J138" s="27">
        <v>115.38218343219999</v>
      </c>
      <c r="K138" s="27" t="s">
        <v>1502</v>
      </c>
      <c r="N138" s="26" t="s">
        <v>1281</v>
      </c>
      <c r="O138" s="28">
        <v>115.38218343219999</v>
      </c>
      <c r="P138" s="28" t="s">
        <v>1501</v>
      </c>
      <c r="Q138" s="36">
        <f>VLOOKUP(CurrentMtgRatesDataTable824[[#This Row],[asOfDate]],CurrentMtgRatesDataTable8[],5,0)</f>
        <v>76.133432261214438</v>
      </c>
      <c r="R138" s="36">
        <f>CurrentMtgRatesDataTable824[[#This Row],[Realized Current Coupon Vol]]/CurrentMtgRatesDataTable824[[#This Row],[SeriesNumValue]]</f>
        <v>0.65983698692919424</v>
      </c>
    </row>
    <row r="139" spans="1:18" s="8" customFormat="1">
      <c r="A139" s="26" t="s">
        <v>1746</v>
      </c>
      <c r="B139" s="28">
        <v>3.0288108885972802</v>
      </c>
      <c r="C1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3.0288108885972802</v>
      </c>
      <c r="D139" s="36">
        <f>CurrentMtgRatesDataTable8[[#This Row],[Combined with Bloomberg Coupon]]-C140</f>
        <v>-5.5133241473459993E-2</v>
      </c>
      <c r="E139" s="37">
        <f t="shared" si="4"/>
        <v>66.881469556282951</v>
      </c>
      <c r="F139" s="36">
        <f>LN(CurrentMtgRatesDataTable8[[#This Row],[Combined with Bloomberg Coupon]]/C140)</f>
        <v>-1.8039242990222186E-2</v>
      </c>
      <c r="G139" s="37">
        <f t="shared" si="5"/>
        <v>24.318118579825633</v>
      </c>
      <c r="I139" s="26" t="s">
        <v>1280</v>
      </c>
      <c r="J139" s="27">
        <v>113.9404452837</v>
      </c>
      <c r="K139" s="27" t="s">
        <v>1502</v>
      </c>
      <c r="N139" s="26" t="s">
        <v>1280</v>
      </c>
      <c r="O139" s="28">
        <v>113.9404452837</v>
      </c>
      <c r="P139" s="28" t="s">
        <v>1501</v>
      </c>
      <c r="Q139" s="36">
        <f>VLOOKUP(CurrentMtgRatesDataTable824[[#This Row],[asOfDate]],CurrentMtgRatesDataTable8[],5,0)</f>
        <v>76.03591149828604</v>
      </c>
      <c r="R139" s="36">
        <f>CurrentMtgRatesDataTable824[[#This Row],[Realized Current Coupon Vol]]/CurrentMtgRatesDataTable824[[#This Row],[SeriesNumValue]]</f>
        <v>0.66733029969265467</v>
      </c>
    </row>
    <row r="140" spans="1:18" s="8" customFormat="1">
      <c r="A140" s="26" t="s">
        <v>1747</v>
      </c>
      <c r="B140" s="28">
        <v>3.0839441300707402</v>
      </c>
      <c r="C1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3.0839441300707402</v>
      </c>
      <c r="D140" s="36">
        <f>CurrentMtgRatesDataTable8[[#This Row],[Combined with Bloomberg Coupon]]-C141</f>
        <v>3.1570588690010837E-4</v>
      </c>
      <c r="E140" s="37">
        <f t="shared" si="4"/>
        <v>66.375732272778549</v>
      </c>
      <c r="F140" s="36">
        <f>LN(CurrentMtgRatesDataTable8[[#This Row],[Combined with Bloomberg Coupon]]/C141)</f>
        <v>1.0237605942976032E-4</v>
      </c>
      <c r="G140" s="37">
        <f t="shared" si="5"/>
        <v>24.326173467016481</v>
      </c>
      <c r="I140" s="26" t="s">
        <v>1279</v>
      </c>
      <c r="J140" s="27">
        <v>113.00005454399999</v>
      </c>
      <c r="K140" s="27" t="s">
        <v>1502</v>
      </c>
      <c r="N140" s="26" t="s">
        <v>1279</v>
      </c>
      <c r="O140" s="28">
        <v>113.00005454399999</v>
      </c>
      <c r="P140" s="28" t="s">
        <v>1501</v>
      </c>
      <c r="Q140" s="36">
        <f>VLOOKUP(CurrentMtgRatesDataTable824[[#This Row],[asOfDate]],CurrentMtgRatesDataTable8[],5,0)</f>
        <v>71.50276006794131</v>
      </c>
      <c r="R140" s="36">
        <f>CurrentMtgRatesDataTable824[[#This Row],[Realized Current Coupon Vol]]/CurrentMtgRatesDataTable824[[#This Row],[SeriesNumValue]]</f>
        <v>0.63276748278116579</v>
      </c>
    </row>
    <row r="141" spans="1:18" s="8" customFormat="1">
      <c r="A141" s="26" t="s">
        <v>1748</v>
      </c>
      <c r="B141" s="28">
        <v>3.0836284241838401</v>
      </c>
      <c r="C1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3.0836284241838401</v>
      </c>
      <c r="D141" s="36">
        <f>CurrentMtgRatesDataTable8[[#This Row],[Combined with Bloomberg Coupon]]-C142</f>
        <v>2.7508203213022497E-4</v>
      </c>
      <c r="E141" s="37">
        <f t="shared" si="4"/>
        <v>66.566202956208471</v>
      </c>
      <c r="F141" s="36">
        <f>LN(CurrentMtgRatesDataTable8[[#This Row],[Combined with Bloomberg Coupon]]/C142)</f>
        <v>8.9211235815210631E-5</v>
      </c>
      <c r="G141" s="37">
        <f t="shared" si="5"/>
        <v>24.437104984249082</v>
      </c>
      <c r="I141" s="26" t="s">
        <v>1278</v>
      </c>
      <c r="J141" s="27">
        <v>113.8414914411</v>
      </c>
      <c r="K141" s="27" t="s">
        <v>1502</v>
      </c>
      <c r="N141" s="26" t="s">
        <v>1278</v>
      </c>
      <c r="O141" s="28">
        <v>113.8414914411</v>
      </c>
      <c r="P141" s="28" t="s">
        <v>1501</v>
      </c>
      <c r="Q141" s="36">
        <f>VLOOKUP(CurrentMtgRatesDataTable824[[#This Row],[asOfDate]],CurrentMtgRatesDataTable8[],5,0)</f>
        <v>70.674677335044862</v>
      </c>
      <c r="R141" s="36">
        <f>CurrentMtgRatesDataTable824[[#This Row],[Realized Current Coupon Vol]]/CurrentMtgRatesDataTable824[[#This Row],[SeriesNumValue]]</f>
        <v>0.62081650934458243</v>
      </c>
    </row>
    <row r="142" spans="1:18" s="8" customFormat="1">
      <c r="A142" s="26" t="s">
        <v>1749</v>
      </c>
      <c r="B142" s="28">
        <v>3.0833533421517099</v>
      </c>
      <c r="C1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3.0833533421517099</v>
      </c>
      <c r="D142" s="36">
        <f>CurrentMtgRatesDataTable8[[#This Row],[Combined with Bloomberg Coupon]]-C143</f>
        <v>-5.2642763134170156E-2</v>
      </c>
      <c r="E142" s="37">
        <f t="shared" si="4"/>
        <v>66.610482362552133</v>
      </c>
      <c r="F142" s="36">
        <f>LN(CurrentMtgRatesDataTable8[[#This Row],[Combined with Bloomberg Coupon]]/C143)</f>
        <v>-1.6929108368820753E-2</v>
      </c>
      <c r="G142" s="37">
        <f t="shared" si="5"/>
        <v>24.456350184077046</v>
      </c>
      <c r="I142" s="26" t="s">
        <v>1277</v>
      </c>
      <c r="J142" s="27">
        <v>114.69936462850001</v>
      </c>
      <c r="K142" s="27" t="s">
        <v>1502</v>
      </c>
      <c r="N142" s="26" t="s">
        <v>1277</v>
      </c>
      <c r="O142" s="28">
        <v>114.69936462850001</v>
      </c>
      <c r="P142" s="28" t="s">
        <v>1501</v>
      </c>
      <c r="Q142" s="36">
        <f>VLOOKUP(CurrentMtgRatesDataTable824[[#This Row],[asOfDate]],CurrentMtgRatesDataTable8[],5,0)</f>
        <v>64.049699086615263</v>
      </c>
      <c r="R142" s="36">
        <f>CurrentMtgRatesDataTable824[[#This Row],[Realized Current Coupon Vol]]/CurrentMtgRatesDataTable824[[#This Row],[SeriesNumValue]]</f>
        <v>0.55841372176791004</v>
      </c>
    </row>
    <row r="143" spans="1:18" s="8" customFormat="1">
      <c r="A143" s="26" t="s">
        <v>1750</v>
      </c>
      <c r="B143" s="28">
        <v>3.13599610528588</v>
      </c>
      <c r="C1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3.13599610528588</v>
      </c>
      <c r="D143" s="36">
        <f>CurrentMtgRatesDataTable8[[#This Row],[Combined with Bloomberg Coupon]]-C144</f>
        <v>7.5992966329479827E-2</v>
      </c>
      <c r="E143" s="37">
        <f t="shared" si="4"/>
        <v>66.370971830241615</v>
      </c>
      <c r="F143" s="36">
        <f>LN(CurrentMtgRatesDataTable8[[#This Row],[Combined with Bloomberg Coupon]]/C144)</f>
        <v>2.4530918783981323E-2</v>
      </c>
      <c r="G143" s="37">
        <f t="shared" si="5"/>
        <v>24.562531240428349</v>
      </c>
      <c r="I143" s="26" t="s">
        <v>1276</v>
      </c>
      <c r="J143" s="27">
        <v>114.4566857775</v>
      </c>
      <c r="K143" s="27" t="s">
        <v>1502</v>
      </c>
      <c r="N143" s="26" t="s">
        <v>1276</v>
      </c>
      <c r="O143" s="28">
        <v>114.4566857775</v>
      </c>
      <c r="P143" s="28" t="s">
        <v>1501</v>
      </c>
      <c r="Q143" s="36">
        <f>VLOOKUP(CurrentMtgRatesDataTable824[[#This Row],[asOfDate]],CurrentMtgRatesDataTable8[],5,0)</f>
        <v>62.311521191669662</v>
      </c>
      <c r="R143" s="36">
        <f>CurrentMtgRatesDataTable824[[#This Row],[Realized Current Coupon Vol]]/CurrentMtgRatesDataTable824[[#This Row],[SeriesNumValue]]</f>
        <v>0.54441137071539181</v>
      </c>
    </row>
    <row r="144" spans="1:18" s="8" customFormat="1">
      <c r="A144" s="26" t="s">
        <v>1751</v>
      </c>
      <c r="B144" s="28">
        <v>3.0600031389564002</v>
      </c>
      <c r="C1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3.0600031389564002</v>
      </c>
      <c r="D144" s="36">
        <f>CurrentMtgRatesDataTable8[[#This Row],[Combined with Bloomberg Coupon]]-C145</f>
        <v>5.6792709518790119E-2</v>
      </c>
      <c r="E144" s="37">
        <f t="shared" si="4"/>
        <v>65.049183021402229</v>
      </c>
      <c r="F144" s="36">
        <f>LN(CurrentMtgRatesDataTable8[[#This Row],[Combined with Bloomberg Coupon]]/C145)</f>
        <v>1.8734082147520949E-2</v>
      </c>
      <c r="G144" s="37">
        <f t="shared" si="5"/>
        <v>24.213092547270112</v>
      </c>
      <c r="I144" s="26" t="s">
        <v>1275</v>
      </c>
      <c r="J144" s="27">
        <v>115.9923767968</v>
      </c>
      <c r="K144" s="27" t="s">
        <v>1502</v>
      </c>
      <c r="N144" s="26" t="s">
        <v>1275</v>
      </c>
      <c r="O144" s="28">
        <v>115.9923767968</v>
      </c>
      <c r="P144" s="28" t="s">
        <v>1501</v>
      </c>
      <c r="Q144" s="36">
        <f>VLOOKUP(CurrentMtgRatesDataTable824[[#This Row],[asOfDate]],CurrentMtgRatesDataTable8[],5,0)</f>
        <v>62.260698364520273</v>
      </c>
      <c r="R144" s="36">
        <f>CurrentMtgRatesDataTable824[[#This Row],[Realized Current Coupon Vol]]/CurrentMtgRatesDataTable824[[#This Row],[SeriesNumValue]]</f>
        <v>0.5367654330731666</v>
      </c>
    </row>
    <row r="145" spans="1:18" s="8" customFormat="1">
      <c r="A145" s="26" t="s">
        <v>1752</v>
      </c>
      <c r="B145" s="28">
        <v>3.0032104294376101</v>
      </c>
      <c r="C1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3.0032104294376101</v>
      </c>
      <c r="D145" s="36">
        <f>CurrentMtgRatesDataTable8[[#This Row],[Combined with Bloomberg Coupon]]-C146</f>
        <v>-2.0061745514159846E-2</v>
      </c>
      <c r="E145" s="37">
        <f t="shared" si="4"/>
        <v>64.364103165692754</v>
      </c>
      <c r="F145" s="36">
        <f>LN(CurrentMtgRatesDataTable8[[#This Row],[Combined with Bloomberg Coupon]]/C146)</f>
        <v>-6.6578868432055653E-3</v>
      </c>
      <c r="G145" s="37">
        <f t="shared" si="5"/>
        <v>24.026949088044876</v>
      </c>
      <c r="I145" s="26" t="s">
        <v>1274</v>
      </c>
      <c r="J145" s="27">
        <v>117.67120970400001</v>
      </c>
      <c r="K145" s="27" t="s">
        <v>1502</v>
      </c>
      <c r="N145" s="26" t="s">
        <v>1274</v>
      </c>
      <c r="O145" s="28">
        <v>117.67120970400001</v>
      </c>
      <c r="P145" s="28" t="s">
        <v>1501</v>
      </c>
      <c r="Q145" s="36">
        <f>VLOOKUP(CurrentMtgRatesDataTable824[[#This Row],[asOfDate]],CurrentMtgRatesDataTable8[],5,0)</f>
        <v>66.197472731520733</v>
      </c>
      <c r="R145" s="36">
        <f>CurrentMtgRatesDataTable824[[#This Row],[Realized Current Coupon Vol]]/CurrentMtgRatesDataTable824[[#This Row],[SeriesNumValue]]</f>
        <v>0.56256303388092455</v>
      </c>
    </row>
    <row r="146" spans="1:18" s="8" customFormat="1">
      <c r="A146" s="26" t="s">
        <v>1753</v>
      </c>
      <c r="B146" s="28">
        <v>3.0232721749517699</v>
      </c>
      <c r="C1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3.0232721749517699</v>
      </c>
      <c r="D146" s="36">
        <f>CurrentMtgRatesDataTable8[[#This Row],[Combined with Bloomberg Coupon]]-C147</f>
        <v>-8.9251388483059912E-2</v>
      </c>
      <c r="E146" s="37">
        <f t="shared" si="4"/>
        <v>64.094506409742067</v>
      </c>
      <c r="F146" s="36">
        <f>LN(CurrentMtgRatesDataTable8[[#This Row],[Combined with Bloomberg Coupon]]/C147)</f>
        <v>-2.9094085881447795E-2</v>
      </c>
      <c r="G146" s="37">
        <f t="shared" si="5"/>
        <v>23.942897724135729</v>
      </c>
      <c r="I146" s="26" t="s">
        <v>1273</v>
      </c>
      <c r="J146" s="27">
        <v>116.3174631525</v>
      </c>
      <c r="K146" s="27" t="s">
        <v>1502</v>
      </c>
      <c r="N146" s="26" t="s">
        <v>1273</v>
      </c>
      <c r="O146" s="28">
        <v>116.3174631525</v>
      </c>
      <c r="P146" s="28" t="s">
        <v>1501</v>
      </c>
      <c r="Q146" s="36">
        <f>VLOOKUP(CurrentMtgRatesDataTable824[[#This Row],[asOfDate]],CurrentMtgRatesDataTable8[],5,0)</f>
        <v>66.664574286863882</v>
      </c>
      <c r="R146" s="36">
        <f>CurrentMtgRatesDataTable824[[#This Row],[Realized Current Coupon Vol]]/CurrentMtgRatesDataTable824[[#This Row],[SeriesNumValue]]</f>
        <v>0.57312610230728767</v>
      </c>
    </row>
    <row r="147" spans="1:18" s="8" customFormat="1">
      <c r="A147" s="26" t="s">
        <v>1754</v>
      </c>
      <c r="B147" s="28">
        <v>3.1125235634348298</v>
      </c>
      <c r="C1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3.1125235634348298</v>
      </c>
      <c r="D147" s="36">
        <f>CurrentMtgRatesDataTable8[[#This Row],[Combined with Bloomberg Coupon]]-C148</f>
        <v>3.1382224162610051E-2</v>
      </c>
      <c r="E147" s="37">
        <f t="shared" si="4"/>
        <v>60.654209838783515</v>
      </c>
      <c r="F147" s="36">
        <f>LN(CurrentMtgRatesDataTable8[[#This Row],[Combined with Bloomberg Coupon]]/C148)</f>
        <v>1.0133739301525847E-2</v>
      </c>
      <c r="G147" s="37">
        <f t="shared" si="5"/>
        <v>22.940013071531627</v>
      </c>
      <c r="I147" s="26" t="s">
        <v>1272</v>
      </c>
      <c r="J147" s="27">
        <v>114.37746129200001</v>
      </c>
      <c r="K147" s="27" t="s">
        <v>1502</v>
      </c>
      <c r="N147" s="26" t="s">
        <v>1272</v>
      </c>
      <c r="O147" s="28">
        <v>114.37746129200001</v>
      </c>
      <c r="P147" s="28" t="s">
        <v>1501</v>
      </c>
      <c r="Q147" s="36">
        <f>VLOOKUP(CurrentMtgRatesDataTable824[[#This Row],[asOfDate]],CurrentMtgRatesDataTable8[],5,0)</f>
        <v>67.055193516524241</v>
      </c>
      <c r="R147" s="36">
        <f>CurrentMtgRatesDataTable824[[#This Row],[Realized Current Coupon Vol]]/CurrentMtgRatesDataTable824[[#This Row],[SeriesNumValue]]</f>
        <v>0.5862622999240702</v>
      </c>
    </row>
    <row r="148" spans="1:18" s="8" customFormat="1">
      <c r="A148" s="26" t="s">
        <v>1755</v>
      </c>
      <c r="B148" s="28">
        <v>3.0811413392722198</v>
      </c>
      <c r="C1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3.0811413392722198</v>
      </c>
      <c r="D148" s="36">
        <f>CurrentMtgRatesDataTable8[[#This Row],[Combined with Bloomberg Coupon]]-C149</f>
        <v>5.5765392392539859E-2</v>
      </c>
      <c r="E148" s="37">
        <f t="shared" si="4"/>
        <v>61.23962978156441</v>
      </c>
      <c r="F148" s="36">
        <f>LN(CurrentMtgRatesDataTable8[[#This Row],[Combined with Bloomberg Coupon]]/C149)</f>
        <v>1.8264729321199723E-2</v>
      </c>
      <c r="G148" s="37">
        <f t="shared" si="5"/>
        <v>23.22200451841627</v>
      </c>
      <c r="I148" s="26" t="s">
        <v>1271</v>
      </c>
      <c r="J148" s="27">
        <v>114.6336495868</v>
      </c>
      <c r="K148" s="27" t="s">
        <v>1502</v>
      </c>
      <c r="N148" s="26" t="s">
        <v>1271</v>
      </c>
      <c r="O148" s="28">
        <v>114.6336495868</v>
      </c>
      <c r="P148" s="28" t="s">
        <v>1501</v>
      </c>
      <c r="Q148" s="36">
        <f>VLOOKUP(CurrentMtgRatesDataTable824[[#This Row],[asOfDate]],CurrentMtgRatesDataTable8[],5,0)</f>
        <v>66.733364446341852</v>
      </c>
      <c r="R148" s="36">
        <f>CurrentMtgRatesDataTable824[[#This Row],[Realized Current Coupon Vol]]/CurrentMtgRatesDataTable824[[#This Row],[SeriesNumValue]]</f>
        <v>0.58214463804375083</v>
      </c>
    </row>
    <row r="149" spans="1:18" s="8" customFormat="1">
      <c r="A149" s="26" t="s">
        <v>1756</v>
      </c>
      <c r="B149" s="28">
        <v>3.0253759468796799</v>
      </c>
      <c r="C1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3.0253759468796799</v>
      </c>
      <c r="D149" s="36">
        <f>CurrentMtgRatesDataTable8[[#This Row],[Combined with Bloomberg Coupon]]-C150</f>
        <v>-1.6916952754410186E-2</v>
      </c>
      <c r="E149" s="37">
        <f t="shared" si="4"/>
        <v>60.888971515913802</v>
      </c>
      <c r="F149" s="36">
        <f>LN(CurrentMtgRatesDataTable8[[#This Row],[Combined with Bloomberg Coupon]]/C150)</f>
        <v>-5.5761106993689521E-3</v>
      </c>
      <c r="G149" s="37">
        <f t="shared" si="5"/>
        <v>23.211330431283564</v>
      </c>
      <c r="I149" s="26" t="s">
        <v>1270</v>
      </c>
      <c r="J149" s="27">
        <v>112.97926354080001</v>
      </c>
      <c r="K149" s="27" t="s">
        <v>1502</v>
      </c>
      <c r="N149" s="26" t="s">
        <v>1270</v>
      </c>
      <c r="O149" s="28">
        <v>112.97926354080001</v>
      </c>
      <c r="P149" s="28" t="s">
        <v>1501</v>
      </c>
      <c r="Q149" s="36">
        <f>VLOOKUP(CurrentMtgRatesDataTable824[[#This Row],[asOfDate]],CurrentMtgRatesDataTable8[],5,0)</f>
        <v>66.604133777139779</v>
      </c>
      <c r="R149" s="36">
        <f>CurrentMtgRatesDataTable824[[#This Row],[Realized Current Coupon Vol]]/CurrentMtgRatesDataTable824[[#This Row],[SeriesNumValue]]</f>
        <v>0.58952529596802639</v>
      </c>
    </row>
    <row r="150" spans="1:18" s="8" customFormat="1">
      <c r="A150" s="26" t="s">
        <v>1757</v>
      </c>
      <c r="B150" s="28">
        <v>3.0422928996340901</v>
      </c>
      <c r="C1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3.0422928996340901</v>
      </c>
      <c r="D150" s="36">
        <f>CurrentMtgRatesDataTable8[[#This Row],[Combined with Bloomberg Coupon]]-C151</f>
        <v>1.0601581884900124E-2</v>
      </c>
      <c r="E150" s="37">
        <f t="shared" si="4"/>
        <v>60.620273187381372</v>
      </c>
      <c r="F150" s="36">
        <f>LN(CurrentMtgRatesDataTable8[[#This Row],[Combined with Bloomberg Coupon]]/C151)</f>
        <v>3.4908199531727018E-3</v>
      </c>
      <c r="G150" s="37">
        <f t="shared" si="5"/>
        <v>23.125847051661381</v>
      </c>
      <c r="I150" s="26" t="s">
        <v>1269</v>
      </c>
      <c r="J150" s="27">
        <v>112.5440615289</v>
      </c>
      <c r="K150" s="27" t="s">
        <v>1502</v>
      </c>
      <c r="N150" s="26" t="s">
        <v>1269</v>
      </c>
      <c r="O150" s="28">
        <v>112.5440615289</v>
      </c>
      <c r="P150" s="28" t="s">
        <v>1501</v>
      </c>
      <c r="Q150" s="36">
        <f>VLOOKUP(CurrentMtgRatesDataTable824[[#This Row],[asOfDate]],CurrentMtgRatesDataTable8[],5,0)</f>
        <v>66.455185365912712</v>
      </c>
      <c r="R150" s="36">
        <f>CurrentMtgRatesDataTable824[[#This Row],[Realized Current Coupon Vol]]/CurrentMtgRatesDataTable824[[#This Row],[SeriesNumValue]]</f>
        <v>0.59048149198745414</v>
      </c>
    </row>
    <row r="151" spans="1:18" s="8" customFormat="1">
      <c r="A151" s="26" t="s">
        <v>1758</v>
      </c>
      <c r="B151" s="28">
        <v>3.03169131774919</v>
      </c>
      <c r="C1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3.03169131774919</v>
      </c>
      <c r="D151" s="36">
        <f>CurrentMtgRatesDataTable8[[#This Row],[Combined with Bloomberg Coupon]]-C152</f>
        <v>7.375593655249979E-2</v>
      </c>
      <c r="E151" s="37">
        <f t="shared" si="4"/>
        <v>60.642776988985638</v>
      </c>
      <c r="F151" s="36">
        <f>LN(CurrentMtgRatesDataTable8[[#This Row],[Combined with Bloomberg Coupon]]/C152)</f>
        <v>2.4629135854342767E-2</v>
      </c>
      <c r="G151" s="37">
        <f t="shared" si="5"/>
        <v>23.132623835043944</v>
      </c>
      <c r="I151" s="26" t="s">
        <v>1268</v>
      </c>
      <c r="J151" s="27">
        <v>113.95190197319999</v>
      </c>
      <c r="K151" s="27" t="s">
        <v>1502</v>
      </c>
      <c r="N151" s="26" t="s">
        <v>1268</v>
      </c>
      <c r="O151" s="28">
        <v>113.95190197319999</v>
      </c>
      <c r="P151" s="28" t="s">
        <v>1501</v>
      </c>
      <c r="Q151" s="36">
        <f>VLOOKUP(CurrentMtgRatesDataTable824[[#This Row],[asOfDate]],CurrentMtgRatesDataTable8[],5,0)</f>
        <v>64.271131005933071</v>
      </c>
      <c r="R151" s="36">
        <f>CurrentMtgRatesDataTable824[[#This Row],[Realized Current Coupon Vol]]/CurrentMtgRatesDataTable824[[#This Row],[SeriesNumValue]]</f>
        <v>0.56401981794958378</v>
      </c>
    </row>
    <row r="152" spans="1:18">
      <c r="A152" s="26" t="s">
        <v>1759</v>
      </c>
      <c r="B152" s="28">
        <v>2.9579353811966902</v>
      </c>
      <c r="C1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2.9579353811966902</v>
      </c>
      <c r="D152" s="36">
        <f>CurrentMtgRatesDataTable8[[#This Row],[Combined with Bloomberg Coupon]]-C153</f>
        <v>3.9881211431820329E-2</v>
      </c>
      <c r="E152" s="37">
        <f t="shared" si="4"/>
        <v>59.334164811457512</v>
      </c>
      <c r="F152" s="36">
        <f>LN(CurrentMtgRatesDataTable8[[#This Row],[Combined with Bloomberg Coupon]]/C153)</f>
        <v>1.357450468007312E-2</v>
      </c>
      <c r="G152" s="37">
        <f t="shared" si="5"/>
        <v>22.779007120006014</v>
      </c>
      <c r="I152" s="26" t="s">
        <v>1267</v>
      </c>
      <c r="J152" s="27">
        <v>113.839235139</v>
      </c>
      <c r="K152" s="27" t="s">
        <v>1502</v>
      </c>
      <c r="N152" s="26" t="s">
        <v>1267</v>
      </c>
      <c r="O152" s="28">
        <v>113.839235139</v>
      </c>
      <c r="P152" s="28" t="s">
        <v>1501</v>
      </c>
      <c r="Q152" s="36">
        <f>VLOOKUP(CurrentMtgRatesDataTable824[[#This Row],[asOfDate]],CurrentMtgRatesDataTable8[],5,0)</f>
        <v>68.244035901981391</v>
      </c>
      <c r="R152" s="36">
        <f>CurrentMtgRatesDataTable824[[#This Row],[Realized Current Coupon Vol]]/CurrentMtgRatesDataTable824[[#This Row],[SeriesNumValue]]</f>
        <v>0.59947728758590169</v>
      </c>
    </row>
    <row r="153" spans="1:18">
      <c r="A153" s="26" t="s">
        <v>1760</v>
      </c>
      <c r="B153" s="28">
        <v>2.9180541697648699</v>
      </c>
      <c r="C1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2.9180541697648699</v>
      </c>
      <c r="D153" s="36">
        <f>CurrentMtgRatesDataTable8[[#This Row],[Combined with Bloomberg Coupon]]-C154</f>
        <v>-2.0761111593130099E-2</v>
      </c>
      <c r="E153" s="37">
        <f t="shared" si="4"/>
        <v>59.400832887909758</v>
      </c>
      <c r="F153" s="36">
        <f>LN(CurrentMtgRatesDataTable8[[#This Row],[Combined with Bloomberg Coupon]]/C154)</f>
        <v>-7.0895206809800868E-3</v>
      </c>
      <c r="G153" s="37">
        <f t="shared" si="5"/>
        <v>22.859962749309201</v>
      </c>
      <c r="I153" s="26" t="s">
        <v>1266</v>
      </c>
      <c r="J153" s="27">
        <v>112.47683668800001</v>
      </c>
      <c r="K153" s="27" t="s">
        <v>1502</v>
      </c>
      <c r="N153" s="26" t="s">
        <v>1266</v>
      </c>
      <c r="O153" s="28">
        <v>112.47683668800001</v>
      </c>
      <c r="P153" s="28" t="s">
        <v>1501</v>
      </c>
      <c r="Q153" s="36">
        <f>VLOOKUP(CurrentMtgRatesDataTable824[[#This Row],[asOfDate]],CurrentMtgRatesDataTable8[],5,0)</f>
        <v>68.474848039366094</v>
      </c>
      <c r="R153" s="36">
        <f>CurrentMtgRatesDataTable824[[#This Row],[Realized Current Coupon Vol]]/CurrentMtgRatesDataTable824[[#This Row],[SeriesNumValue]]</f>
        <v>0.60879066353287281</v>
      </c>
    </row>
    <row r="154" spans="1:18">
      <c r="A154" s="26" t="s">
        <v>1761</v>
      </c>
      <c r="B154" s="28">
        <v>2.938815281358</v>
      </c>
      <c r="C1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2.938815281358</v>
      </c>
      <c r="D154" s="36">
        <f>CurrentMtgRatesDataTable8[[#This Row],[Combined with Bloomberg Coupon]]-C155</f>
        <v>-1.3035469705879876E-2</v>
      </c>
      <c r="E154" s="37">
        <f t="shared" si="4"/>
        <v>59.720646511846233</v>
      </c>
      <c r="F154" s="36">
        <f>LN(CurrentMtgRatesDataTable8[[#This Row],[Combined with Bloomberg Coupon]]/C155)</f>
        <v>-4.4258122637258002E-3</v>
      </c>
      <c r="G154" s="37">
        <f t="shared" si="5"/>
        <v>23.073166935012019</v>
      </c>
      <c r="I154" s="26" t="s">
        <v>1265</v>
      </c>
      <c r="J154" s="27">
        <v>113.07356204440001</v>
      </c>
      <c r="K154" s="27" t="s">
        <v>1502</v>
      </c>
      <c r="N154" s="26" t="s">
        <v>1265</v>
      </c>
      <c r="O154" s="28">
        <v>113.07356204440001</v>
      </c>
      <c r="P154" s="28" t="s">
        <v>1501</v>
      </c>
      <c r="Q154" s="36">
        <f>VLOOKUP(CurrentMtgRatesDataTable824[[#This Row],[asOfDate]],CurrentMtgRatesDataTable8[],5,0)</f>
        <v>71.925794086178044</v>
      </c>
      <c r="R154" s="36">
        <f>CurrentMtgRatesDataTable824[[#This Row],[Realized Current Coupon Vol]]/CurrentMtgRatesDataTable824[[#This Row],[SeriesNumValue]]</f>
        <v>0.63609735808919965</v>
      </c>
    </row>
    <row r="155" spans="1:18">
      <c r="A155" s="26" t="s">
        <v>1762</v>
      </c>
      <c r="B155" s="28">
        <v>2.9518507510638798</v>
      </c>
      <c r="C1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2.9518507510638798</v>
      </c>
      <c r="D155" s="36">
        <f>CurrentMtgRatesDataTable8[[#This Row],[Combined with Bloomberg Coupon]]-C156</f>
        <v>0.13150783821331968</v>
      </c>
      <c r="E155" s="37">
        <f t="shared" si="4"/>
        <v>60.03449867664262</v>
      </c>
      <c r="F155" s="36">
        <f>LN(CurrentMtgRatesDataTable8[[#This Row],[Combined with Bloomberg Coupon]]/C156)</f>
        <v>4.5573869018479415E-2</v>
      </c>
      <c r="G155" s="37">
        <f t="shared" si="5"/>
        <v>23.235148014951733</v>
      </c>
      <c r="I155" s="26" t="s">
        <v>1264</v>
      </c>
      <c r="J155" s="27">
        <v>115.0514903351</v>
      </c>
      <c r="K155" s="27" t="s">
        <v>1502</v>
      </c>
      <c r="N155" s="26" t="s">
        <v>1264</v>
      </c>
      <c r="O155" s="28">
        <v>115.0514903351</v>
      </c>
      <c r="P155" s="28" t="s">
        <v>1501</v>
      </c>
      <c r="Q155" s="36">
        <f>VLOOKUP(CurrentMtgRatesDataTable824[[#This Row],[asOfDate]],CurrentMtgRatesDataTable8[],5,0)</f>
        <v>72.004137763230659</v>
      </c>
      <c r="R155" s="36">
        <f>CurrentMtgRatesDataTable824[[#This Row],[Realized Current Coupon Vol]]/CurrentMtgRatesDataTable824[[#This Row],[SeriesNumValue]]</f>
        <v>0.62584272097224258</v>
      </c>
    </row>
    <row r="156" spans="1:18">
      <c r="A156" s="26" t="s">
        <v>1763</v>
      </c>
      <c r="B156" s="28">
        <v>2.8203429128505602</v>
      </c>
      <c r="C1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2.8203429128505602</v>
      </c>
      <c r="D156" s="36">
        <f>CurrentMtgRatesDataTable8[[#This Row],[Combined with Bloomberg Coupon]]-C157</f>
        <v>6.2509443882640348E-2</v>
      </c>
      <c r="E156" s="37">
        <f t="shared" si="4"/>
        <v>54.594336652361228</v>
      </c>
      <c r="F156" s="36">
        <f>LN(CurrentMtgRatesDataTable8[[#This Row],[Combined with Bloomberg Coupon]]/C157)</f>
        <v>2.2413081395696054E-2</v>
      </c>
      <c r="G156" s="37">
        <f t="shared" si="5"/>
        <v>21.603605261099968</v>
      </c>
      <c r="I156" s="26" t="s">
        <v>1263</v>
      </c>
      <c r="J156" s="27">
        <v>114.606911903</v>
      </c>
      <c r="K156" s="27" t="s">
        <v>1502</v>
      </c>
      <c r="N156" s="26" t="s">
        <v>1263</v>
      </c>
      <c r="O156" s="28">
        <v>114.606911903</v>
      </c>
      <c r="P156" s="28" t="s">
        <v>1501</v>
      </c>
      <c r="Q156" s="36">
        <f>VLOOKUP(CurrentMtgRatesDataTable824[[#This Row],[asOfDate]],CurrentMtgRatesDataTable8[],5,0)</f>
        <v>70.076160458714469</v>
      </c>
      <c r="R156" s="36">
        <f>CurrentMtgRatesDataTable824[[#This Row],[Realized Current Coupon Vol]]/CurrentMtgRatesDataTable824[[#This Row],[SeriesNumValue]]</f>
        <v>0.61144794231978716</v>
      </c>
    </row>
    <row r="157" spans="1:18">
      <c r="A157" s="26" t="s">
        <v>1764</v>
      </c>
      <c r="B157" s="28">
        <v>2.7578334689679198</v>
      </c>
      <c r="C1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2.7578334689679198</v>
      </c>
      <c r="D157" s="36">
        <f>CurrentMtgRatesDataTable8[[#This Row],[Combined with Bloomberg Coupon]]-C158</f>
        <v>0.17628421886097989</v>
      </c>
      <c r="E157" s="37">
        <f t="shared" si="4"/>
        <v>53.434126753063573</v>
      </c>
      <c r="F157" s="36">
        <f>LN(CurrentMtgRatesDataTable8[[#This Row],[Combined with Bloomberg Coupon]]/C158)</f>
        <v>6.605569321082394E-2</v>
      </c>
      <c r="G157" s="37">
        <f t="shared" si="5"/>
        <v>21.24320929992075</v>
      </c>
      <c r="I157" s="26" t="s">
        <v>1262</v>
      </c>
      <c r="J157" s="27">
        <v>114.7436621856</v>
      </c>
      <c r="K157" s="27" t="s">
        <v>1502</v>
      </c>
      <c r="N157" s="26" t="s">
        <v>1262</v>
      </c>
      <c r="O157" s="28">
        <v>114.7436621856</v>
      </c>
      <c r="P157" s="28" t="s">
        <v>1501</v>
      </c>
      <c r="Q157" s="36">
        <f>VLOOKUP(CurrentMtgRatesDataTable824[[#This Row],[asOfDate]],CurrentMtgRatesDataTable8[],5,0)</f>
        <v>71.502332501284627</v>
      </c>
      <c r="R157" s="36">
        <f>CurrentMtgRatesDataTable824[[#This Row],[Realized Current Coupon Vol]]/CurrentMtgRatesDataTable824[[#This Row],[SeriesNumValue]]</f>
        <v>0.62314842614686883</v>
      </c>
    </row>
    <row r="158" spans="1:18">
      <c r="A158" s="26" t="s">
        <v>1765</v>
      </c>
      <c r="B158" s="28">
        <v>2.5815492501069399</v>
      </c>
      <c r="C1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2.5815492501069399</v>
      </c>
      <c r="D158" s="36">
        <f>CurrentMtgRatesDataTable8[[#This Row],[Combined with Bloomberg Coupon]]-C159</f>
        <v>3.7798177989190052E-2</v>
      </c>
      <c r="E158" s="37">
        <f t="shared" si="4"/>
        <v>40.521663223208911</v>
      </c>
      <c r="F158" s="36">
        <f>LN(CurrentMtgRatesDataTable8[[#This Row],[Combined with Bloomberg Coupon]]/C159)</f>
        <v>1.4749911572371223E-2</v>
      </c>
      <c r="G158" s="37">
        <f t="shared" si="5"/>
        <v>16.81374037136414</v>
      </c>
      <c r="I158" s="26" t="s">
        <v>1261</v>
      </c>
      <c r="J158" s="27">
        <v>114.7388435144</v>
      </c>
      <c r="K158" s="27" t="s">
        <v>1502</v>
      </c>
      <c r="N158" s="26" t="s">
        <v>1261</v>
      </c>
      <c r="O158" s="28">
        <v>114.7388435144</v>
      </c>
      <c r="P158" s="28" t="s">
        <v>1501</v>
      </c>
      <c r="Q158" s="36">
        <f>VLOOKUP(CurrentMtgRatesDataTable824[[#This Row],[asOfDate]],CurrentMtgRatesDataTable8[],5,0)</f>
        <v>71.450424522922219</v>
      </c>
      <c r="R158" s="36">
        <f>CurrentMtgRatesDataTable824[[#This Row],[Realized Current Coupon Vol]]/CurrentMtgRatesDataTable824[[#This Row],[SeriesNumValue]]</f>
        <v>0.62272219533008466</v>
      </c>
    </row>
    <row r="159" spans="1:18">
      <c r="A159" s="26" t="s">
        <v>1766</v>
      </c>
      <c r="B159" s="28">
        <v>2.5437510721177499</v>
      </c>
      <c r="C1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2.5437510721177499</v>
      </c>
      <c r="D159" s="36">
        <f>CurrentMtgRatesDataTable8[[#This Row],[Combined with Bloomberg Coupon]]-C160</f>
        <v>2.6769998534659667E-2</v>
      </c>
      <c r="E159" s="37">
        <f t="shared" si="4"/>
        <v>40.713539321223571</v>
      </c>
      <c r="F159" s="36">
        <f>LN(CurrentMtgRatesDataTable8[[#This Row],[Combined with Bloomberg Coupon]]/C160)</f>
        <v>1.0579594989731409E-2</v>
      </c>
      <c r="G159" s="37">
        <f t="shared" si="5"/>
        <v>16.943526492750578</v>
      </c>
      <c r="I159" s="26" t="s">
        <v>1260</v>
      </c>
      <c r="J159" s="27">
        <v>113.64966803</v>
      </c>
      <c r="K159" s="27" t="s">
        <v>1502</v>
      </c>
      <c r="N159" s="26" t="s">
        <v>1260</v>
      </c>
      <c r="O159" s="28">
        <v>113.64966803</v>
      </c>
      <c r="P159" s="28" t="s">
        <v>1501</v>
      </c>
      <c r="Q159" s="36">
        <f>VLOOKUP(CurrentMtgRatesDataTable824[[#This Row],[asOfDate]],CurrentMtgRatesDataTable8[],5,0)</f>
        <v>71.161218757500961</v>
      </c>
      <c r="R159" s="36">
        <f>CurrentMtgRatesDataTable824[[#This Row],[Realized Current Coupon Vol]]/CurrentMtgRatesDataTable824[[#This Row],[SeriesNumValue]]</f>
        <v>0.62614541679714009</v>
      </c>
    </row>
    <row r="160" spans="1:18">
      <c r="A160" s="26" t="s">
        <v>1767</v>
      </c>
      <c r="B160" s="28">
        <v>2.5169810735830902</v>
      </c>
      <c r="C1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2.5169810735830902</v>
      </c>
      <c r="D160" s="36">
        <f>CurrentMtgRatesDataTable8[[#This Row],[Combined with Bloomberg Coupon]]-C161</f>
        <v>-1.553725291713981E-2</v>
      </c>
      <c r="E160" s="37">
        <f t="shared" si="4"/>
        <v>41.834988838913503</v>
      </c>
      <c r="F160" s="36">
        <f>LN(CurrentMtgRatesDataTable8[[#This Row],[Combined with Bloomberg Coupon]]/C161)</f>
        <v>-6.1539969494823332E-3</v>
      </c>
      <c r="G160" s="37">
        <f t="shared" si="5"/>
        <v>17.467006012418683</v>
      </c>
      <c r="I160" s="26" t="s">
        <v>1259</v>
      </c>
      <c r="J160" s="27">
        <v>112.74172000750001</v>
      </c>
      <c r="K160" s="27" t="s">
        <v>1502</v>
      </c>
      <c r="N160" s="26" t="s">
        <v>1259</v>
      </c>
      <c r="O160" s="28">
        <v>112.74172000750001</v>
      </c>
      <c r="P160" s="28" t="s">
        <v>1501</v>
      </c>
      <c r="Q160" s="36">
        <f>VLOOKUP(CurrentMtgRatesDataTable824[[#This Row],[asOfDate]],CurrentMtgRatesDataTable8[],5,0)</f>
        <v>70.9049111936434</v>
      </c>
      <c r="R160" s="36">
        <f>CurrentMtgRatesDataTable824[[#This Row],[Realized Current Coupon Vol]]/CurrentMtgRatesDataTable824[[#This Row],[SeriesNumValue]]</f>
        <v>0.6289145773980257</v>
      </c>
    </row>
    <row r="161" spans="1:18">
      <c r="A161" s="26" t="s">
        <v>1768</v>
      </c>
      <c r="B161" s="28">
        <v>2.53251832650023</v>
      </c>
      <c r="C1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2.53251832650023</v>
      </c>
      <c r="D161" s="36">
        <f>CurrentMtgRatesDataTable8[[#This Row],[Combined with Bloomberg Coupon]]-C162</f>
        <v>8.2496809662599979E-3</v>
      </c>
      <c r="E161" s="37">
        <f t="shared" si="4"/>
        <v>42.482538682515404</v>
      </c>
      <c r="F161" s="36">
        <f>LN(CurrentMtgRatesDataTable8[[#This Row],[Combined with Bloomberg Coupon]]/C162)</f>
        <v>3.2628182008507087E-3</v>
      </c>
      <c r="G161" s="37">
        <f t="shared" si="5"/>
        <v>17.76602432015693</v>
      </c>
      <c r="I161" s="26" t="s">
        <v>1258</v>
      </c>
      <c r="J161" s="27">
        <v>111.6093563128</v>
      </c>
      <c r="K161" s="27" t="s">
        <v>1502</v>
      </c>
      <c r="N161" s="26" t="s">
        <v>1258</v>
      </c>
      <c r="O161" s="28">
        <v>111.6093563128</v>
      </c>
      <c r="P161" s="28" t="s">
        <v>1501</v>
      </c>
      <c r="Q161" s="36">
        <f>VLOOKUP(CurrentMtgRatesDataTable824[[#This Row],[asOfDate]],CurrentMtgRatesDataTable8[],5,0)</f>
        <v>71.566256926141008</v>
      </c>
      <c r="R161" s="36">
        <f>CurrentMtgRatesDataTable824[[#This Row],[Realized Current Coupon Vol]]/CurrentMtgRatesDataTable824[[#This Row],[SeriesNumValue]]</f>
        <v>0.6412209450036348</v>
      </c>
    </row>
    <row r="162" spans="1:18">
      <c r="A162" s="26" t="s">
        <v>1769</v>
      </c>
      <c r="B162" s="28">
        <v>2.52426864553397</v>
      </c>
      <c r="C1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2.52426864553397</v>
      </c>
      <c r="D162" s="36">
        <f>CurrentMtgRatesDataTable8[[#This Row],[Combined with Bloomberg Coupon]]-C163</f>
        <v>-5.3753770449400662E-3</v>
      </c>
      <c r="E162" s="37">
        <f t="shared" si="4"/>
        <v>43.295446763935175</v>
      </c>
      <c r="F162" s="36">
        <f>LN(CurrentMtgRatesDataTable8[[#This Row],[Combined with Bloomberg Coupon]]/C163)</f>
        <v>-2.1272148629870786E-3</v>
      </c>
      <c r="G162" s="37">
        <f t="shared" si="5"/>
        <v>18.117041655088936</v>
      </c>
      <c r="I162" s="26" t="s">
        <v>1257</v>
      </c>
      <c r="J162" s="27">
        <v>111.93926551920001</v>
      </c>
      <c r="K162" s="27" t="s">
        <v>1502</v>
      </c>
      <c r="N162" s="26" t="s">
        <v>1257</v>
      </c>
      <c r="O162" s="28">
        <v>111.93926551920001</v>
      </c>
      <c r="P162" s="28" t="s">
        <v>1501</v>
      </c>
      <c r="Q162" s="36">
        <f>VLOOKUP(CurrentMtgRatesDataTable824[[#This Row],[asOfDate]],CurrentMtgRatesDataTable8[],5,0)</f>
        <v>71.745626756071076</v>
      </c>
      <c r="R162" s="36">
        <f>CurrentMtgRatesDataTable824[[#This Row],[Realized Current Coupon Vol]]/CurrentMtgRatesDataTable824[[#This Row],[SeriesNumValue]]</f>
        <v>0.64093351357361861</v>
      </c>
    </row>
    <row r="163" spans="1:18">
      <c r="A163" s="26" t="s">
        <v>1770</v>
      </c>
      <c r="B163" s="28">
        <v>2.5296440225789101</v>
      </c>
      <c r="C1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2.5296440225789101</v>
      </c>
      <c r="D163" s="36">
        <f>CurrentMtgRatesDataTable8[[#This Row],[Combined with Bloomberg Coupon]]-C164</f>
        <v>-3.9654470732899405E-3</v>
      </c>
      <c r="E163" s="37">
        <f t="shared" si="4"/>
        <v>43.27428280514868</v>
      </c>
      <c r="F163" s="36">
        <f>LN(CurrentMtgRatesDataTable8[[#This Row],[Combined with Bloomberg Coupon]]/C164)</f>
        <v>-1.5663635605609866E-3</v>
      </c>
      <c r="G163" s="37">
        <f t="shared" si="5"/>
        <v>18.109592554323786</v>
      </c>
      <c r="I163" s="26" t="s">
        <v>1256</v>
      </c>
      <c r="J163" s="27">
        <v>113.049064168</v>
      </c>
      <c r="K163" s="27" t="s">
        <v>1502</v>
      </c>
      <c r="N163" s="26" t="s">
        <v>1256</v>
      </c>
      <c r="O163" s="28">
        <v>113.049064168</v>
      </c>
      <c r="P163" s="28" t="s">
        <v>1501</v>
      </c>
      <c r="Q163" s="36">
        <f>VLOOKUP(CurrentMtgRatesDataTable824[[#This Row],[asOfDate]],CurrentMtgRatesDataTable8[],5,0)</f>
        <v>71.733419221783151</v>
      </c>
      <c r="R163" s="36">
        <f>CurrentMtgRatesDataTable824[[#This Row],[Realized Current Coupon Vol]]/CurrentMtgRatesDataTable824[[#This Row],[SeriesNumValue]]</f>
        <v>0.63453350763860827</v>
      </c>
    </row>
    <row r="164" spans="1:18">
      <c r="A164" s="26" t="s">
        <v>1771</v>
      </c>
      <c r="B164" s="28">
        <v>2.5336094696522</v>
      </c>
      <c r="C1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2.5336094696522</v>
      </c>
      <c r="D164" s="36">
        <f>CurrentMtgRatesDataTable8[[#This Row],[Combined with Bloomberg Coupon]]-C165</f>
        <v>4.4509698865002889E-4</v>
      </c>
      <c r="E164" s="37">
        <f t="shared" si="4"/>
        <v>45.101371464388365</v>
      </c>
      <c r="F164" s="36">
        <f>LN(CurrentMtgRatesDataTable8[[#This Row],[Combined with Bloomberg Coupon]]/C165)</f>
        <v>1.7569246374386641E-4</v>
      </c>
      <c r="G164" s="37">
        <f t="shared" si="5"/>
        <v>18.918553926307318</v>
      </c>
      <c r="I164" s="26" t="s">
        <v>1255</v>
      </c>
      <c r="J164" s="27">
        <v>114.3824579172</v>
      </c>
      <c r="K164" s="27" t="s">
        <v>1502</v>
      </c>
      <c r="N164" s="26" t="s">
        <v>1255</v>
      </c>
      <c r="O164" s="28">
        <v>114.3824579172</v>
      </c>
      <c r="P164" s="28" t="s">
        <v>1501</v>
      </c>
      <c r="Q164" s="36">
        <f>VLOOKUP(CurrentMtgRatesDataTable824[[#This Row],[asOfDate]],CurrentMtgRatesDataTable8[],5,0)</f>
        <v>71.97363844722274</v>
      </c>
      <c r="R164" s="36">
        <f>CurrentMtgRatesDataTable824[[#This Row],[Realized Current Coupon Vol]]/CurrentMtgRatesDataTable824[[#This Row],[SeriesNumValue]]</f>
        <v>0.62923668329739457</v>
      </c>
    </row>
    <row r="165" spans="1:18">
      <c r="A165" s="26" t="s">
        <v>1772</v>
      </c>
      <c r="B165" s="28">
        <v>2.53316437266355</v>
      </c>
      <c r="C1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2.53316437266355</v>
      </c>
      <c r="D165" s="36">
        <f>CurrentMtgRatesDataTable8[[#This Row],[Combined with Bloomberg Coupon]]-C166</f>
        <v>3.253903808969838E-3</v>
      </c>
      <c r="E165" s="37">
        <f t="shared" si="4"/>
        <v>45.954491853431868</v>
      </c>
      <c r="F165" s="36">
        <f>LN(CurrentMtgRatesDataTable8[[#This Row],[Combined with Bloomberg Coupon]]/C166)</f>
        <v>1.2853470899829103E-3</v>
      </c>
      <c r="G165" s="37">
        <f t="shared" si="5"/>
        <v>19.294938794564949</v>
      </c>
      <c r="I165" s="26" t="s">
        <v>1254</v>
      </c>
      <c r="J165" s="27">
        <v>115.2564919556</v>
      </c>
      <c r="K165" s="27" t="s">
        <v>1502</v>
      </c>
      <c r="N165" s="26" t="s">
        <v>1254</v>
      </c>
      <c r="O165" s="28">
        <v>115.2564919556</v>
      </c>
      <c r="P165" s="28" t="s">
        <v>1501</v>
      </c>
      <c r="Q165" s="36">
        <f>VLOOKUP(CurrentMtgRatesDataTable824[[#This Row],[asOfDate]],CurrentMtgRatesDataTable8[],5,0)</f>
        <v>72.497165308585167</v>
      </c>
      <c r="R165" s="36">
        <f>CurrentMtgRatesDataTable824[[#This Row],[Realized Current Coupon Vol]]/CurrentMtgRatesDataTable824[[#This Row],[SeriesNumValue]]</f>
        <v>0.6290072175414908</v>
      </c>
    </row>
    <row r="166" spans="1:18">
      <c r="A166" s="26" t="s">
        <v>1773</v>
      </c>
      <c r="B166" s="28">
        <v>2.5299104688545802</v>
      </c>
      <c r="C1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2.5299104688545802</v>
      </c>
      <c r="D166" s="36">
        <f>CurrentMtgRatesDataTable8[[#This Row],[Combined with Bloomberg Coupon]]-C167</f>
        <v>4.3852971477200242E-2</v>
      </c>
      <c r="E166" s="37">
        <f t="shared" si="4"/>
        <v>45.960733544705477</v>
      </c>
      <c r="F166" s="36">
        <f>LN(CurrentMtgRatesDataTable8[[#This Row],[Combined with Bloomberg Coupon]]/C167)</f>
        <v>1.7485793017305424E-2</v>
      </c>
      <c r="G166" s="37">
        <f t="shared" si="5"/>
        <v>19.29786942315409</v>
      </c>
      <c r="I166" s="26" t="s">
        <v>1253</v>
      </c>
      <c r="J166" s="27">
        <v>116.5895643862</v>
      </c>
      <c r="K166" s="27" t="s">
        <v>1502</v>
      </c>
      <c r="N166" s="26" t="s">
        <v>1253</v>
      </c>
      <c r="O166" s="28">
        <v>116.5895643862</v>
      </c>
      <c r="P166" s="28" t="s">
        <v>1501</v>
      </c>
      <c r="Q166" s="36">
        <f>VLOOKUP(CurrentMtgRatesDataTable824[[#This Row],[asOfDate]],CurrentMtgRatesDataTable8[],5,0)</f>
        <v>72.56577314949179</v>
      </c>
      <c r="R166" s="36">
        <f>CurrentMtgRatesDataTable824[[#This Row],[Realized Current Coupon Vol]]/CurrentMtgRatesDataTable824[[#This Row],[SeriesNumValue]]</f>
        <v>0.62240367336067481</v>
      </c>
    </row>
    <row r="167" spans="1:18">
      <c r="A167" s="26" t="s">
        <v>1774</v>
      </c>
      <c r="B167" s="28">
        <v>2.4860574973773799</v>
      </c>
      <c r="C1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2.4860574973773799</v>
      </c>
      <c r="D167" s="36">
        <f>CurrentMtgRatesDataTable8[[#This Row],[Combined with Bloomberg Coupon]]-C168</f>
        <v>1.9926853976629744E-2</v>
      </c>
      <c r="E167" s="37">
        <f t="shared" si="4"/>
        <v>45.763679838538572</v>
      </c>
      <c r="F167" s="36">
        <f>LN(CurrentMtgRatesDataTable8[[#This Row],[Combined with Bloomberg Coupon]]/C168)</f>
        <v>8.0477400933862027E-3</v>
      </c>
      <c r="G167" s="37">
        <f t="shared" si="5"/>
        <v>19.265381487964611</v>
      </c>
      <c r="I167" s="26" t="s">
        <v>1252</v>
      </c>
      <c r="J167" s="27">
        <v>116.871935392</v>
      </c>
      <c r="K167" s="27" t="s">
        <v>1502</v>
      </c>
      <c r="N167" s="26" t="s">
        <v>1252</v>
      </c>
      <c r="O167" s="28">
        <v>116.871935392</v>
      </c>
      <c r="P167" s="28" t="s">
        <v>1501</v>
      </c>
      <c r="Q167" s="36">
        <f>VLOOKUP(CurrentMtgRatesDataTable824[[#This Row],[asOfDate]],CurrentMtgRatesDataTable8[],5,0)</f>
        <v>72.538470872141772</v>
      </c>
      <c r="R167" s="36">
        <f>CurrentMtgRatesDataTable824[[#This Row],[Realized Current Coupon Vol]]/CurrentMtgRatesDataTable824[[#This Row],[SeriesNumValue]]</f>
        <v>0.62066629280023977</v>
      </c>
    </row>
    <row r="168" spans="1:18">
      <c r="A168" s="26" t="s">
        <v>1775</v>
      </c>
      <c r="B168" s="28">
        <v>2.4661306434007502</v>
      </c>
      <c r="C1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2.4661306434007502</v>
      </c>
      <c r="D168" s="36">
        <f>CurrentMtgRatesDataTable8[[#This Row],[Combined with Bloomberg Coupon]]-C169</f>
        <v>8.6567394186021218E-4</v>
      </c>
      <c r="E168" s="37">
        <f t="shared" si="4"/>
        <v>45.842709666815566</v>
      </c>
      <c r="F168" s="36">
        <f>LN(CurrentMtgRatesDataTable8[[#This Row],[Combined with Bloomberg Coupon]]/C169)</f>
        <v>3.5108679923991407E-4</v>
      </c>
      <c r="G168" s="37">
        <f t="shared" si="5"/>
        <v>19.312570517704536</v>
      </c>
      <c r="I168" s="26" t="s">
        <v>1251</v>
      </c>
      <c r="J168" s="27">
        <v>120.38280528430001</v>
      </c>
      <c r="K168" s="27" t="s">
        <v>1502</v>
      </c>
      <c r="N168" s="26" t="s">
        <v>1251</v>
      </c>
      <c r="O168" s="28">
        <v>120.38280528430001</v>
      </c>
      <c r="P168" s="28" t="s">
        <v>1501</v>
      </c>
      <c r="Q168" s="36">
        <f>VLOOKUP(CurrentMtgRatesDataTable824[[#This Row],[asOfDate]],CurrentMtgRatesDataTable8[],5,0)</f>
        <v>73.785506747039847</v>
      </c>
      <c r="R168" s="36">
        <f>CurrentMtgRatesDataTable824[[#This Row],[Realized Current Coupon Vol]]/CurrentMtgRatesDataTable824[[#This Row],[SeriesNumValue]]</f>
        <v>0.61292396844205088</v>
      </c>
    </row>
    <row r="169" spans="1:18">
      <c r="A169" s="26" t="s">
        <v>1776</v>
      </c>
      <c r="B169" s="28">
        <v>2.46526496945889</v>
      </c>
      <c r="C1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2.46526496945889</v>
      </c>
      <c r="D169" s="36">
        <f>CurrentMtgRatesDataTable8[[#This Row],[Combined with Bloomberg Coupon]]-C170</f>
        <v>1.6587264900230103E-2</v>
      </c>
      <c r="E169" s="37">
        <f t="shared" si="4"/>
        <v>47.395401730953644</v>
      </c>
      <c r="F169" s="36">
        <f>LN(CurrentMtgRatesDataTable8[[#This Row],[Combined with Bloomberg Coupon]]/C170)</f>
        <v>6.7511279643978905E-3</v>
      </c>
      <c r="G169" s="37">
        <f t="shared" si="5"/>
        <v>20.010074297470346</v>
      </c>
      <c r="I169" s="26" t="s">
        <v>1250</v>
      </c>
      <c r="J169" s="27">
        <v>119.33018892059999</v>
      </c>
      <c r="K169" s="27" t="s">
        <v>1502</v>
      </c>
      <c r="N169" s="26" t="s">
        <v>1250</v>
      </c>
      <c r="O169" s="28">
        <v>119.33018892059999</v>
      </c>
      <c r="P169" s="28" t="s">
        <v>1501</v>
      </c>
      <c r="Q169" s="36">
        <f>VLOOKUP(CurrentMtgRatesDataTable824[[#This Row],[asOfDate]],CurrentMtgRatesDataTable8[],5,0)</f>
        <v>74.517036766391726</v>
      </c>
      <c r="R169" s="36">
        <f>CurrentMtgRatesDataTable824[[#This Row],[Realized Current Coupon Vol]]/CurrentMtgRatesDataTable824[[#This Row],[SeriesNumValue]]</f>
        <v>0.62446089661329474</v>
      </c>
    </row>
    <row r="170" spans="1:18">
      <c r="A170" s="26" t="s">
        <v>1777</v>
      </c>
      <c r="B170" s="28">
        <v>2.4486777045586599</v>
      </c>
      <c r="C1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2.4486777045586599</v>
      </c>
      <c r="D170" s="36">
        <f>CurrentMtgRatesDataTable8[[#This Row],[Combined with Bloomberg Coupon]]-C171</f>
        <v>-9.5936818317001737E-3</v>
      </c>
      <c r="E170" s="37">
        <f t="shared" si="4"/>
        <v>47.520330793421458</v>
      </c>
      <c r="F170" s="36">
        <f>LN(CurrentMtgRatesDataTable8[[#This Row],[Combined with Bloomberg Coupon]]/C171)</f>
        <v>-3.9102480493935924E-3</v>
      </c>
      <c r="G170" s="37">
        <f t="shared" si="5"/>
        <v>20.068384105544773</v>
      </c>
      <c r="I170" s="26" t="s">
        <v>1249</v>
      </c>
      <c r="J170" s="27">
        <v>117.6487570986</v>
      </c>
      <c r="K170" s="27" t="s">
        <v>1502</v>
      </c>
      <c r="N170" s="26" t="s">
        <v>1249</v>
      </c>
      <c r="O170" s="28">
        <v>117.6487570986</v>
      </c>
      <c r="P170" s="28" t="s">
        <v>1501</v>
      </c>
      <c r="Q170" s="36">
        <f>VLOOKUP(CurrentMtgRatesDataTable824[[#This Row],[asOfDate]],CurrentMtgRatesDataTable8[],5,0)</f>
        <v>74.907840308269201</v>
      </c>
      <c r="R170" s="36">
        <f>CurrentMtgRatesDataTable824[[#This Row],[Realized Current Coupon Vol]]/CurrentMtgRatesDataTable824[[#This Row],[SeriesNumValue]]</f>
        <v>0.63670745153295449</v>
      </c>
    </row>
    <row r="171" spans="1:18">
      <c r="A171" s="26" t="s">
        <v>1778</v>
      </c>
      <c r="B171" s="28">
        <v>2.45827138639036</v>
      </c>
      <c r="C1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2.45827138639036</v>
      </c>
      <c r="D171" s="36">
        <f>CurrentMtgRatesDataTable8[[#This Row],[Combined with Bloomberg Coupon]]-C172</f>
        <v>-5.6863142100800346E-3</v>
      </c>
      <c r="E171" s="37">
        <f t="shared" si="4"/>
        <v>48.623066117867083</v>
      </c>
      <c r="F171" s="36">
        <f>LN(CurrentMtgRatesDataTable8[[#This Row],[Combined with Bloomberg Coupon]]/C172)</f>
        <v>-2.3104640759960817E-3</v>
      </c>
      <c r="G171" s="37">
        <f t="shared" si="5"/>
        <v>20.535704072507087</v>
      </c>
      <c r="I171" s="26" t="s">
        <v>1248</v>
      </c>
      <c r="J171" s="27">
        <v>121.6806126756</v>
      </c>
      <c r="K171" s="27" t="s">
        <v>1502</v>
      </c>
      <c r="N171" s="26" t="s">
        <v>1248</v>
      </c>
      <c r="O171" s="28">
        <v>121.6806126756</v>
      </c>
      <c r="P171" s="28" t="s">
        <v>1501</v>
      </c>
      <c r="Q171" s="36">
        <f>VLOOKUP(CurrentMtgRatesDataTable824[[#This Row],[asOfDate]],CurrentMtgRatesDataTable8[],5,0)</f>
        <v>74.918325455463972</v>
      </c>
      <c r="R171" s="36">
        <f>CurrentMtgRatesDataTable824[[#This Row],[Realized Current Coupon Vol]]/CurrentMtgRatesDataTable824[[#This Row],[SeriesNumValue]]</f>
        <v>0.61569648449417258</v>
      </c>
    </row>
    <row r="172" spans="1:18">
      <c r="A172" s="26" t="s">
        <v>1779</v>
      </c>
      <c r="B172" s="28">
        <v>2.4639577006004401</v>
      </c>
      <c r="C1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2.4639577006004401</v>
      </c>
      <c r="D172" s="36">
        <f>CurrentMtgRatesDataTable8[[#This Row],[Combined with Bloomberg Coupon]]-C173</f>
        <v>-1.5609706868899842E-3</v>
      </c>
      <c r="E172" s="37">
        <f t="shared" si="4"/>
        <v>48.625705077066769</v>
      </c>
      <c r="F172" s="36">
        <f>LN(CurrentMtgRatesDataTable8[[#This Row],[Combined with Bloomberg Coupon]]/C173)</f>
        <v>-6.3332111620083753E-4</v>
      </c>
      <c r="G172" s="37">
        <f t="shared" si="5"/>
        <v>20.537320056412952</v>
      </c>
      <c r="I172" s="26" t="s">
        <v>1247</v>
      </c>
      <c r="J172" s="27">
        <v>122.2777261056</v>
      </c>
      <c r="K172" s="27" t="s">
        <v>1502</v>
      </c>
      <c r="N172" s="26" t="s">
        <v>1247</v>
      </c>
      <c r="O172" s="28">
        <v>122.2777261056</v>
      </c>
      <c r="P172" s="28" t="s">
        <v>1501</v>
      </c>
      <c r="Q172" s="36">
        <f>VLOOKUP(CurrentMtgRatesDataTable824[[#This Row],[asOfDate]],CurrentMtgRatesDataTable8[],5,0)</f>
        <v>73.939667801096661</v>
      </c>
      <c r="R172" s="36">
        <f>CurrentMtgRatesDataTable824[[#This Row],[Realized Current Coupon Vol]]/CurrentMtgRatesDataTable824[[#This Row],[SeriesNumValue]]</f>
        <v>0.60468631660063576</v>
      </c>
    </row>
    <row r="173" spans="1:18">
      <c r="A173" s="26" t="s">
        <v>1780</v>
      </c>
      <c r="B173" s="28">
        <v>2.46551867128733</v>
      </c>
      <c r="C1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2.46551867128733</v>
      </c>
      <c r="D173" s="36">
        <f>CurrentMtgRatesDataTable8[[#This Row],[Combined with Bloomberg Coupon]]-C174</f>
        <v>-2.1131826884210003E-2</v>
      </c>
      <c r="E173" s="37">
        <f t="shared" si="4"/>
        <v>48.656350042895205</v>
      </c>
      <c r="F173" s="36">
        <f>LN(CurrentMtgRatesDataTable8[[#This Row],[Combined with Bloomberg Coupon]]/C174)</f>
        <v>-8.534423774619989E-3</v>
      </c>
      <c r="G173" s="37">
        <f t="shared" si="5"/>
        <v>20.550328289516582</v>
      </c>
      <c r="I173" s="26" t="s">
        <v>1246</v>
      </c>
      <c r="J173" s="27">
        <v>127.7914546992</v>
      </c>
      <c r="K173" s="27" t="s">
        <v>1502</v>
      </c>
      <c r="N173" s="26" t="s">
        <v>1246</v>
      </c>
      <c r="O173" s="28">
        <v>127.7914546992</v>
      </c>
      <c r="P173" s="28" t="s">
        <v>1501</v>
      </c>
      <c r="Q173" s="36">
        <f>VLOOKUP(CurrentMtgRatesDataTable824[[#This Row],[asOfDate]],CurrentMtgRatesDataTable8[],5,0)</f>
        <v>74.097503722734004</v>
      </c>
      <c r="R173" s="36">
        <f>CurrentMtgRatesDataTable824[[#This Row],[Realized Current Coupon Vol]]/CurrentMtgRatesDataTable824[[#This Row],[SeriesNumValue]]</f>
        <v>0.57983144410670728</v>
      </c>
    </row>
    <row r="174" spans="1:18">
      <c r="A174" s="26" t="s">
        <v>1781</v>
      </c>
      <c r="B174" s="28">
        <v>2.48665049817154</v>
      </c>
      <c r="C1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2.48665049817154</v>
      </c>
      <c r="D174" s="36">
        <f>CurrentMtgRatesDataTable8[[#This Row],[Combined with Bloomberg Coupon]]-C175</f>
        <v>-1.6503346529849861E-2</v>
      </c>
      <c r="E174" s="37">
        <f t="shared" si="4"/>
        <v>48.59235031807804</v>
      </c>
      <c r="F174" s="36">
        <f>LN(CurrentMtgRatesDataTable8[[#This Row],[Combined with Bloomberg Coupon]]/C175)</f>
        <v>-6.614851233769879E-3</v>
      </c>
      <c r="G174" s="37">
        <f t="shared" si="5"/>
        <v>20.532002445662215</v>
      </c>
      <c r="I174" s="26" t="s">
        <v>1245</v>
      </c>
      <c r="J174" s="27">
        <v>130.78109178220001</v>
      </c>
      <c r="K174" s="27" t="s">
        <v>1502</v>
      </c>
      <c r="N174" s="26" t="s">
        <v>1245</v>
      </c>
      <c r="O174" s="28">
        <v>130.78109178220001</v>
      </c>
      <c r="P174" s="28" t="s">
        <v>1501</v>
      </c>
      <c r="Q174" s="36">
        <f>VLOOKUP(CurrentMtgRatesDataTable824[[#This Row],[asOfDate]],CurrentMtgRatesDataTable8[],5,0)</f>
        <v>73.855862151406853</v>
      </c>
      <c r="R174" s="36">
        <f>CurrentMtgRatesDataTable824[[#This Row],[Realized Current Coupon Vol]]/CurrentMtgRatesDataTable824[[#This Row],[SeriesNumValue]]</f>
        <v>0.56472890037043588</v>
      </c>
    </row>
    <row r="175" spans="1:18">
      <c r="A175" s="26" t="s">
        <v>1782</v>
      </c>
      <c r="B175" s="28">
        <v>2.5031538447013899</v>
      </c>
      <c r="C1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2.5031538447013899</v>
      </c>
      <c r="D175" s="36">
        <f>CurrentMtgRatesDataTable8[[#This Row],[Combined with Bloomberg Coupon]]-C176</f>
        <v>4.6482984191480003E-2</v>
      </c>
      <c r="E175" s="37">
        <f t="shared" si="4"/>
        <v>48.436921022161457</v>
      </c>
      <c r="F175" s="36">
        <f>LN(CurrentMtgRatesDataTable8[[#This Row],[Combined with Bloomberg Coupon]]/C176)</f>
        <v>1.8744350025217221E-2</v>
      </c>
      <c r="G175" s="37">
        <f t="shared" si="5"/>
        <v>20.47255270051166</v>
      </c>
      <c r="I175" s="26" t="s">
        <v>1244</v>
      </c>
      <c r="J175" s="27">
        <v>135.1389310907</v>
      </c>
      <c r="K175" s="27" t="s">
        <v>1502</v>
      </c>
      <c r="N175" s="26" t="s">
        <v>1244</v>
      </c>
      <c r="O175" s="28">
        <v>135.1389310907</v>
      </c>
      <c r="P175" s="28" t="s">
        <v>1501</v>
      </c>
      <c r="Q175" s="36">
        <f>VLOOKUP(CurrentMtgRatesDataTable824[[#This Row],[asOfDate]],CurrentMtgRatesDataTable8[],5,0)</f>
        <v>77.010123348019562</v>
      </c>
      <c r="R175" s="36">
        <f>CurrentMtgRatesDataTable824[[#This Row],[Realized Current Coupon Vol]]/CurrentMtgRatesDataTable824[[#This Row],[SeriesNumValue]]</f>
        <v>0.56985890539812956</v>
      </c>
    </row>
    <row r="176" spans="1:18">
      <c r="A176" s="26" t="s">
        <v>1783</v>
      </c>
      <c r="B176" s="28">
        <v>2.4566708605099099</v>
      </c>
      <c r="C1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2.4566708605099099</v>
      </c>
      <c r="D176" s="36">
        <f>CurrentMtgRatesDataTable8[[#This Row],[Combined with Bloomberg Coupon]]-C177</f>
        <v>-3.422389178067009E-2</v>
      </c>
      <c r="E176" s="37">
        <f t="shared" si="4"/>
        <v>47.697521333295498</v>
      </c>
      <c r="F176" s="36">
        <f>LN(CurrentMtgRatesDataTable8[[#This Row],[Combined with Bloomberg Coupon]]/C177)</f>
        <v>-1.3834859540205986E-2</v>
      </c>
      <c r="G176" s="37">
        <f t="shared" si="5"/>
        <v>20.195514359233968</v>
      </c>
      <c r="I176" s="26" t="s">
        <v>1243</v>
      </c>
      <c r="J176" s="27">
        <v>128.39610834699999</v>
      </c>
      <c r="K176" s="27" t="s">
        <v>1502</v>
      </c>
      <c r="N176" s="26" t="s">
        <v>1243</v>
      </c>
      <c r="O176" s="28">
        <v>128.39610834699999</v>
      </c>
      <c r="P176" s="28" t="s">
        <v>1501</v>
      </c>
      <c r="Q176" s="36">
        <f>VLOOKUP(CurrentMtgRatesDataTable824[[#This Row],[asOfDate]],CurrentMtgRatesDataTable8[],5,0)</f>
        <v>76.892649053411475</v>
      </c>
      <c r="R176" s="36">
        <f>CurrentMtgRatesDataTable824[[#This Row],[Realized Current Coupon Vol]]/CurrentMtgRatesDataTable824[[#This Row],[SeriesNumValue]]</f>
        <v>0.5988705580203677</v>
      </c>
    </row>
    <row r="177" spans="1:18">
      <c r="A177" s="26" t="s">
        <v>1784</v>
      </c>
      <c r="B177" s="28">
        <v>2.49089475229058</v>
      </c>
      <c r="C1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2.49089475229058</v>
      </c>
      <c r="D177" s="36">
        <f>CurrentMtgRatesDataTable8[[#This Row],[Combined with Bloomberg Coupon]]-C178</f>
        <v>1.7370632059909852E-2</v>
      </c>
      <c r="E177" s="37">
        <f t="shared" si="4"/>
        <v>47.478027804847606</v>
      </c>
      <c r="F177" s="36">
        <f>LN(CurrentMtgRatesDataTable8[[#This Row],[Combined with Bloomberg Coupon]]/C178)</f>
        <v>6.9980811035908813E-3</v>
      </c>
      <c r="G177" s="37">
        <f t="shared" si="5"/>
        <v>20.126077864807197</v>
      </c>
      <c r="I177" s="26" t="s">
        <v>1242</v>
      </c>
      <c r="J177" s="27">
        <v>126.5480456681</v>
      </c>
      <c r="K177" s="27" t="s">
        <v>1502</v>
      </c>
      <c r="N177" s="26" t="s">
        <v>1242</v>
      </c>
      <c r="O177" s="28">
        <v>126.5480456681</v>
      </c>
      <c r="P177" s="28" t="s">
        <v>1501</v>
      </c>
      <c r="Q177" s="36">
        <f>VLOOKUP(CurrentMtgRatesDataTable824[[#This Row],[asOfDate]],CurrentMtgRatesDataTable8[],5,0)</f>
        <v>77.719996665531411</v>
      </c>
      <c r="R177" s="36">
        <f>CurrentMtgRatesDataTable824[[#This Row],[Realized Current Coupon Vol]]/CurrentMtgRatesDataTable824[[#This Row],[SeriesNumValue]]</f>
        <v>0.6141540650052324</v>
      </c>
    </row>
    <row r="178" spans="1:18">
      <c r="A178" s="26" t="s">
        <v>1785</v>
      </c>
      <c r="B178" s="28">
        <v>2.4735241202306701</v>
      </c>
      <c r="C1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2.4735241202306701</v>
      </c>
      <c r="D178" s="36">
        <f>CurrentMtgRatesDataTable8[[#This Row],[Combined with Bloomberg Coupon]]-C179</f>
        <v>2.405053559324033E-2</v>
      </c>
      <c r="E178" s="37">
        <f t="shared" si="4"/>
        <v>47.390592785410107</v>
      </c>
      <c r="F178" s="36">
        <f>LN(CurrentMtgRatesDataTable8[[#This Row],[Combined with Bloomberg Coupon]]/C179)</f>
        <v>9.7707650389095239E-3</v>
      </c>
      <c r="G178" s="37">
        <f t="shared" si="5"/>
        <v>20.093468156880441</v>
      </c>
      <c r="I178" s="26" t="s">
        <v>1241</v>
      </c>
      <c r="J178" s="27">
        <v>123.9107517309</v>
      </c>
      <c r="K178" s="27" t="s">
        <v>1502</v>
      </c>
      <c r="N178" s="26" t="s">
        <v>1241</v>
      </c>
      <c r="O178" s="28">
        <v>123.9107517309</v>
      </c>
      <c r="P178" s="28" t="s">
        <v>1501</v>
      </c>
      <c r="Q178" s="36">
        <f>VLOOKUP(CurrentMtgRatesDataTable824[[#This Row],[asOfDate]],CurrentMtgRatesDataTable8[],5,0)</f>
        <v>77.152470432893466</v>
      </c>
      <c r="R178" s="36">
        <f>CurrentMtgRatesDataTable824[[#This Row],[Realized Current Coupon Vol]]/CurrentMtgRatesDataTable824[[#This Row],[SeriesNumValue]]</f>
        <v>0.62264548762037508</v>
      </c>
    </row>
    <row r="179" spans="1:18">
      <c r="A179" s="26" t="s">
        <v>1786</v>
      </c>
      <c r="B179" s="28">
        <v>2.4494735846374298</v>
      </c>
      <c r="C1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2.4494735846374298</v>
      </c>
      <c r="D179" s="36">
        <f>CurrentMtgRatesDataTable8[[#This Row],[Combined with Bloomberg Coupon]]-C180</f>
        <v>6.9174527335595926E-3</v>
      </c>
      <c r="E179" s="37">
        <f t="shared" si="4"/>
        <v>48.012727345606599</v>
      </c>
      <c r="F179" s="36">
        <f>LN(CurrentMtgRatesDataTable8[[#This Row],[Combined with Bloomberg Coupon]]/C180)</f>
        <v>2.828052053968971E-3</v>
      </c>
      <c r="G179" s="37">
        <f t="shared" si="5"/>
        <v>20.372778423359193</v>
      </c>
      <c r="I179" s="26" t="s">
        <v>1240</v>
      </c>
      <c r="J179" s="27">
        <v>122.8152032288</v>
      </c>
      <c r="K179" s="27" t="s">
        <v>1502</v>
      </c>
      <c r="N179" s="26" t="s">
        <v>1240</v>
      </c>
      <c r="O179" s="28">
        <v>122.8152032288</v>
      </c>
      <c r="P179" s="28" t="s">
        <v>1501</v>
      </c>
      <c r="Q179" s="36">
        <f>VLOOKUP(CurrentMtgRatesDataTable824[[#This Row],[asOfDate]],CurrentMtgRatesDataTable8[],5,0)</f>
        <v>77.032629086973969</v>
      </c>
      <c r="R179" s="36">
        <f>CurrentMtgRatesDataTable824[[#This Row],[Realized Current Coupon Vol]]/CurrentMtgRatesDataTable824[[#This Row],[SeriesNumValue]]</f>
        <v>0.62722388647165406</v>
      </c>
    </row>
    <row r="180" spans="1:18">
      <c r="A180" s="26" t="s">
        <v>1787</v>
      </c>
      <c r="B180" s="28">
        <v>2.4425561319038702</v>
      </c>
      <c r="C1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2.4425561319038702</v>
      </c>
      <c r="D180" s="36">
        <f>CurrentMtgRatesDataTable8[[#This Row],[Combined with Bloomberg Coupon]]-C181</f>
        <v>1.9459633453600134E-2</v>
      </c>
      <c r="E180" s="37">
        <f t="shared" si="4"/>
        <v>48.473302854184212</v>
      </c>
      <c r="F180" s="36">
        <f>LN(CurrentMtgRatesDataTable8[[#This Row],[Combined with Bloomberg Coupon]]/C181)</f>
        <v>7.9988189399961083E-3</v>
      </c>
      <c r="G180" s="37">
        <f t="shared" si="5"/>
        <v>20.580262413733983</v>
      </c>
      <c r="I180" s="26" t="s">
        <v>1239</v>
      </c>
      <c r="J180" s="27">
        <v>121.45146607229999</v>
      </c>
      <c r="K180" s="27" t="s">
        <v>1502</v>
      </c>
      <c r="N180" s="26" t="s">
        <v>1239</v>
      </c>
      <c r="O180" s="28">
        <v>121.45146607229999</v>
      </c>
      <c r="P180" s="28" t="s">
        <v>1501</v>
      </c>
      <c r="Q180" s="36">
        <f>VLOOKUP(CurrentMtgRatesDataTable824[[#This Row],[asOfDate]],CurrentMtgRatesDataTable8[],5,0)</f>
        <v>75.723600809241674</v>
      </c>
      <c r="R180" s="36">
        <f>CurrentMtgRatesDataTable824[[#This Row],[Realized Current Coupon Vol]]/CurrentMtgRatesDataTable824[[#This Row],[SeriesNumValue]]</f>
        <v>0.6234885692047839</v>
      </c>
    </row>
    <row r="181" spans="1:18">
      <c r="A181" s="26" t="s">
        <v>1788</v>
      </c>
      <c r="B181" s="28">
        <v>2.4230964984502701</v>
      </c>
      <c r="C1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2.4230964984502701</v>
      </c>
      <c r="D181" s="36">
        <f>CurrentMtgRatesDataTable8[[#This Row],[Combined with Bloomberg Coupon]]-C182</f>
        <v>2.2359710199189919E-2</v>
      </c>
      <c r="E181" s="37">
        <f t="shared" si="4"/>
        <v>48.684879890365011</v>
      </c>
      <c r="F181" s="36">
        <f>LN(CurrentMtgRatesDataTable8[[#This Row],[Combined with Bloomberg Coupon]]/C182)</f>
        <v>9.2705817177644347E-3</v>
      </c>
      <c r="G181" s="37">
        <f t="shared" si="5"/>
        <v>20.681338150580473</v>
      </c>
      <c r="I181" s="26" t="s">
        <v>1238</v>
      </c>
      <c r="J181" s="27">
        <v>124.9434310366</v>
      </c>
      <c r="K181" s="27" t="s">
        <v>1502</v>
      </c>
      <c r="N181" s="26" t="s">
        <v>1238</v>
      </c>
      <c r="O181" s="28">
        <v>124.9434310366</v>
      </c>
      <c r="P181" s="28" t="s">
        <v>1501</v>
      </c>
      <c r="Q181" s="36">
        <f>VLOOKUP(CurrentMtgRatesDataTable824[[#This Row],[asOfDate]],CurrentMtgRatesDataTable8[],5,0)</f>
        <v>76.072246236935143</v>
      </c>
      <c r="R181" s="36">
        <f>CurrentMtgRatesDataTable824[[#This Row],[Realized Current Coupon Vol]]/CurrentMtgRatesDataTable824[[#This Row],[SeriesNumValue]]</f>
        <v>0.60885350758977563</v>
      </c>
    </row>
    <row r="182" spans="1:18">
      <c r="A182" s="26" t="s">
        <v>1789</v>
      </c>
      <c r="B182" s="28">
        <v>2.4007367882510802</v>
      </c>
      <c r="C1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2.4007367882510802</v>
      </c>
      <c r="D182" s="36">
        <f>CurrentMtgRatesDataTable8[[#This Row],[Combined with Bloomberg Coupon]]-C183</f>
        <v>4.1413752213290245E-2</v>
      </c>
      <c r="E182" s="37">
        <f t="shared" si="4"/>
        <v>49.651778654150611</v>
      </c>
      <c r="F182" s="36">
        <f>LN(CurrentMtgRatesDataTable8[[#This Row],[Combined with Bloomberg Coupon]]/C183)</f>
        <v>1.7400956593255579E-2</v>
      </c>
      <c r="G182" s="37">
        <f t="shared" si="5"/>
        <v>21.130427746092721</v>
      </c>
      <c r="I182" s="26" t="s">
        <v>1237</v>
      </c>
      <c r="J182" s="27">
        <v>124.7955645376</v>
      </c>
      <c r="K182" s="27" t="s">
        <v>1502</v>
      </c>
      <c r="N182" s="26" t="s">
        <v>1237</v>
      </c>
      <c r="O182" s="28">
        <v>124.7955645376</v>
      </c>
      <c r="P182" s="28" t="s">
        <v>1501</v>
      </c>
      <c r="Q182" s="36">
        <f>VLOOKUP(CurrentMtgRatesDataTable824[[#This Row],[asOfDate]],CurrentMtgRatesDataTable8[],5,0)</f>
        <v>75.928479794441643</v>
      </c>
      <c r="R182" s="36">
        <f>CurrentMtgRatesDataTable824[[#This Row],[Realized Current Coupon Vol]]/CurrentMtgRatesDataTable824[[#This Row],[SeriesNumValue]]</f>
        <v>0.6084229040974044</v>
      </c>
    </row>
    <row r="183" spans="1:18">
      <c r="A183" s="26" t="s">
        <v>1790</v>
      </c>
      <c r="B183" s="28">
        <v>2.3593230360377899</v>
      </c>
      <c r="C1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2.3593230360377899</v>
      </c>
      <c r="D183" s="36">
        <f>CurrentMtgRatesDataTable8[[#This Row],[Combined with Bloomberg Coupon]]-C184</f>
        <v>1.429830852743974E-2</v>
      </c>
      <c r="E183" s="37">
        <f t="shared" si="4"/>
        <v>49.284373424992069</v>
      </c>
      <c r="F183" s="36">
        <f>LN(CurrentMtgRatesDataTable8[[#This Row],[Combined with Bloomberg Coupon]]/C184)</f>
        <v>6.0787821287261743E-3</v>
      </c>
      <c r="G183" s="37">
        <f t="shared" si="5"/>
        <v>20.995608587020435</v>
      </c>
      <c r="I183" s="26" t="s">
        <v>1236</v>
      </c>
      <c r="J183" s="27">
        <v>125.3968611408</v>
      </c>
      <c r="K183" s="27" t="s">
        <v>1502</v>
      </c>
      <c r="N183" s="26" t="s">
        <v>1236</v>
      </c>
      <c r="O183" s="28">
        <v>125.3968611408</v>
      </c>
      <c r="P183" s="28" t="s">
        <v>1501</v>
      </c>
      <c r="Q183" s="36">
        <f>VLOOKUP(CurrentMtgRatesDataTable824[[#This Row],[asOfDate]],CurrentMtgRatesDataTable8[],5,0)</f>
        <v>76.482238512272971</v>
      </c>
      <c r="R183" s="36">
        <f>CurrentMtgRatesDataTable824[[#This Row],[Realized Current Coupon Vol]]/CurrentMtgRatesDataTable824[[#This Row],[SeriesNumValue]]</f>
        <v>0.60992147503912419</v>
      </c>
    </row>
    <row r="184" spans="1:18">
      <c r="A184" s="26" t="s">
        <v>1791</v>
      </c>
      <c r="B184" s="28">
        <v>2.3450247275103502</v>
      </c>
      <c r="C1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2.3450247275103502</v>
      </c>
      <c r="D184" s="36">
        <f>CurrentMtgRatesDataTable8[[#This Row],[Combined with Bloomberg Coupon]]-C185</f>
        <v>2.923110079336011E-2</v>
      </c>
      <c r="E184" s="37">
        <f t="shared" si="4"/>
        <v>49.294049395711973</v>
      </c>
      <c r="F184" s="36">
        <f>LN(CurrentMtgRatesDataTable8[[#This Row],[Combined with Bloomberg Coupon]]/C185)</f>
        <v>1.2543498517903552E-2</v>
      </c>
      <c r="G184" s="37">
        <f t="shared" si="5"/>
        <v>21.003280501613926</v>
      </c>
      <c r="I184" s="26" t="s">
        <v>1235</v>
      </c>
      <c r="J184" s="27">
        <v>126.30662489159999</v>
      </c>
      <c r="K184" s="27" t="s">
        <v>1502</v>
      </c>
      <c r="N184" s="26" t="s">
        <v>1235</v>
      </c>
      <c r="O184" s="28">
        <v>126.30662489159999</v>
      </c>
      <c r="P184" s="28" t="s">
        <v>1501</v>
      </c>
      <c r="Q184" s="36">
        <f>VLOOKUP(CurrentMtgRatesDataTable824[[#This Row],[asOfDate]],CurrentMtgRatesDataTable8[],5,0)</f>
        <v>75.266447674991383</v>
      </c>
      <c r="R184" s="36">
        <f>CurrentMtgRatesDataTable824[[#This Row],[Realized Current Coupon Vol]]/CurrentMtgRatesDataTable824[[#This Row],[SeriesNumValue]]</f>
        <v>0.59590261191435701</v>
      </c>
    </row>
    <row r="185" spans="1:18">
      <c r="A185" s="26" t="s">
        <v>1792</v>
      </c>
      <c r="B185" s="28">
        <v>2.3157936267169901</v>
      </c>
      <c r="C1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2.3157936267169901</v>
      </c>
      <c r="D185" s="36">
        <f>CurrentMtgRatesDataTable8[[#This Row],[Combined with Bloomberg Coupon]]-C186</f>
        <v>-1.7628978342898449E-3</v>
      </c>
      <c r="E185" s="37">
        <f t="shared" si="4"/>
        <v>49.413151487169927</v>
      </c>
      <c r="F185" s="36">
        <f>LN(CurrentMtgRatesDataTable8[[#This Row],[Combined with Bloomberg Coupon]]/C186)</f>
        <v>-7.6096036854719122E-4</v>
      </c>
      <c r="G185" s="37">
        <f t="shared" si="5"/>
        <v>21.07599820215048</v>
      </c>
      <c r="I185" s="26" t="s">
        <v>1234</v>
      </c>
      <c r="J185" s="27">
        <v>127.85742434639999</v>
      </c>
      <c r="K185" s="27" t="s">
        <v>1502</v>
      </c>
      <c r="N185" s="26" t="s">
        <v>1234</v>
      </c>
      <c r="O185" s="28">
        <v>127.85742434639999</v>
      </c>
      <c r="P185" s="28" t="s">
        <v>1501</v>
      </c>
      <c r="Q185" s="36">
        <f>VLOOKUP(CurrentMtgRatesDataTable824[[#This Row],[asOfDate]],CurrentMtgRatesDataTable8[],5,0)</f>
        <v>76.332795631847077</v>
      </c>
      <c r="R185" s="36">
        <f>CurrentMtgRatesDataTable824[[#This Row],[Realized Current Coupon Vol]]/CurrentMtgRatesDataTable824[[#This Row],[SeriesNumValue]]</f>
        <v>0.59701496430149492</v>
      </c>
    </row>
    <row r="186" spans="1:18">
      <c r="A186" s="26" t="s">
        <v>1793</v>
      </c>
      <c r="B186" s="28">
        <v>2.3175565245512799</v>
      </c>
      <c r="C1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2.3175565245512799</v>
      </c>
      <c r="D186" s="36">
        <f>CurrentMtgRatesDataTable8[[#This Row],[Combined with Bloomberg Coupon]]-C187</f>
        <v>1.3946977981360131E-2</v>
      </c>
      <c r="E186" s="37">
        <f t="shared" si="4"/>
        <v>49.986987749448161</v>
      </c>
      <c r="F186" s="36">
        <f>LN(CurrentMtgRatesDataTable8[[#This Row],[Combined with Bloomberg Coupon]]/C187)</f>
        <v>6.0361476360244401E-3</v>
      </c>
      <c r="G186" s="37">
        <f t="shared" si="5"/>
        <v>21.360386864537702</v>
      </c>
      <c r="I186" s="26" t="s">
        <v>1233</v>
      </c>
      <c r="J186" s="27">
        <v>125.2707629403</v>
      </c>
      <c r="K186" s="27" t="s">
        <v>1502</v>
      </c>
      <c r="N186" s="26" t="s">
        <v>1233</v>
      </c>
      <c r="O186" s="28">
        <v>125.2707629403</v>
      </c>
      <c r="P186" s="28" t="s">
        <v>1501</v>
      </c>
      <c r="Q186" s="36">
        <f>VLOOKUP(CurrentMtgRatesDataTable824[[#This Row],[asOfDate]],CurrentMtgRatesDataTable8[],5,0)</f>
        <v>76.003347998011449</v>
      </c>
      <c r="R186" s="36">
        <f>CurrentMtgRatesDataTable824[[#This Row],[Realized Current Coupon Vol]]/CurrentMtgRatesDataTable824[[#This Row],[SeriesNumValue]]</f>
        <v>0.60671258172373543</v>
      </c>
    </row>
    <row r="187" spans="1:18">
      <c r="A187" s="26" t="s">
        <v>1794</v>
      </c>
      <c r="B187" s="28">
        <v>2.3036095465699198</v>
      </c>
      <c r="C1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2.3036095465699198</v>
      </c>
      <c r="D187" s="36">
        <f>CurrentMtgRatesDataTable8[[#This Row],[Combined with Bloomberg Coupon]]-C188</f>
        <v>-1.6850311150170327E-2</v>
      </c>
      <c r="E187" s="37">
        <f t="shared" si="4"/>
        <v>52.702729333967113</v>
      </c>
      <c r="F187" s="36">
        <f>LN(CurrentMtgRatesDataTable8[[#This Row],[Combined with Bloomberg Coupon]]/C188)</f>
        <v>-7.288119733035568E-3</v>
      </c>
      <c r="G187" s="37">
        <f t="shared" si="5"/>
        <v>22.671289954655517</v>
      </c>
      <c r="I187" s="26" t="s">
        <v>1232</v>
      </c>
      <c r="J187" s="27">
        <v>122.8842414845</v>
      </c>
      <c r="K187" s="27" t="s">
        <v>1502</v>
      </c>
      <c r="N187" s="26" t="s">
        <v>1232</v>
      </c>
      <c r="O187" s="28">
        <v>122.8842414845</v>
      </c>
      <c r="P187" s="28" t="s">
        <v>1501</v>
      </c>
      <c r="Q187" s="36">
        <f>VLOOKUP(CurrentMtgRatesDataTable824[[#This Row],[asOfDate]],CurrentMtgRatesDataTable8[],5,0)</f>
        <v>76.552444316449652</v>
      </c>
      <c r="R187" s="36">
        <f>CurrentMtgRatesDataTable824[[#This Row],[Realized Current Coupon Vol]]/CurrentMtgRatesDataTable824[[#This Row],[SeriesNumValue]]</f>
        <v>0.62296388366530786</v>
      </c>
    </row>
    <row r="188" spans="1:18">
      <c r="A188" s="26" t="s">
        <v>1795</v>
      </c>
      <c r="B188" s="28">
        <v>2.3204598577200901</v>
      </c>
      <c r="C1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2.3204598577200901</v>
      </c>
      <c r="D188" s="36">
        <f>CurrentMtgRatesDataTable8[[#This Row],[Combined with Bloomberg Coupon]]-C189</f>
        <v>-3.3717232648419859E-2</v>
      </c>
      <c r="E188" s="37">
        <f t="shared" si="4"/>
        <v>52.603851148118039</v>
      </c>
      <c r="F188" s="36">
        <f>LN(CurrentMtgRatesDataTable8[[#This Row],[Combined with Bloomberg Coupon]]/C189)</f>
        <v>-1.4425854990966951E-2</v>
      </c>
      <c r="G188" s="37">
        <f t="shared" si="5"/>
        <v>22.62896998819652</v>
      </c>
      <c r="I188" s="26" t="s">
        <v>1231</v>
      </c>
      <c r="J188" s="27">
        <v>123.489972353</v>
      </c>
      <c r="K188" s="27" t="s">
        <v>1502</v>
      </c>
      <c r="N188" s="26" t="s">
        <v>1231</v>
      </c>
      <c r="O188" s="28">
        <v>123.489972353</v>
      </c>
      <c r="P188" s="28" t="s">
        <v>1501</v>
      </c>
      <c r="Q188" s="36">
        <f>VLOOKUP(CurrentMtgRatesDataTable824[[#This Row],[asOfDate]],CurrentMtgRatesDataTable8[],5,0)</f>
        <v>76.815842585895453</v>
      </c>
      <c r="R188" s="36">
        <f>CurrentMtgRatesDataTable824[[#This Row],[Realized Current Coupon Vol]]/CurrentMtgRatesDataTable824[[#This Row],[SeriesNumValue]]</f>
        <v>0.6220411351807168</v>
      </c>
    </row>
    <row r="189" spans="1:18">
      <c r="A189" s="26" t="s">
        <v>1796</v>
      </c>
      <c r="B189" s="28">
        <v>2.35417709036851</v>
      </c>
      <c r="C1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2.35417709036851</v>
      </c>
      <c r="D189" s="36">
        <f>CurrentMtgRatesDataTable8[[#This Row],[Combined with Bloomberg Coupon]]-C190</f>
        <v>-6.8812786241959856E-2</v>
      </c>
      <c r="E189" s="37">
        <f t="shared" si="4"/>
        <v>52.765462951683674</v>
      </c>
      <c r="F189" s="36">
        <f>LN(CurrentMtgRatesDataTable8[[#This Row],[Combined with Bloomberg Coupon]]/C190)</f>
        <v>-2.8811028224432406E-2</v>
      </c>
      <c r="G189" s="37">
        <f t="shared" si="5"/>
        <v>22.714689947978179</v>
      </c>
      <c r="I189" s="26" t="s">
        <v>1230</v>
      </c>
      <c r="J189" s="27">
        <v>121.8087887856</v>
      </c>
      <c r="K189" s="27" t="s">
        <v>1502</v>
      </c>
      <c r="N189" s="26" t="s">
        <v>1230</v>
      </c>
      <c r="O189" s="28">
        <v>121.8087887856</v>
      </c>
      <c r="P189" s="28" t="s">
        <v>1501</v>
      </c>
      <c r="Q189" s="36">
        <f>VLOOKUP(CurrentMtgRatesDataTable824[[#This Row],[asOfDate]],CurrentMtgRatesDataTable8[],5,0)</f>
        <v>77.050969938391262</v>
      </c>
      <c r="R189" s="36">
        <f>CurrentMtgRatesDataTable824[[#This Row],[Realized Current Coupon Vol]]/CurrentMtgRatesDataTable824[[#This Row],[SeriesNumValue]]</f>
        <v>0.63255673672292589</v>
      </c>
    </row>
    <row r="190" spans="1:18">
      <c r="A190" s="26" t="s">
        <v>1797</v>
      </c>
      <c r="B190" s="28">
        <v>2.4229898766104698</v>
      </c>
      <c r="C1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2.4229898766104698</v>
      </c>
      <c r="D190" s="36">
        <f>CurrentMtgRatesDataTable8[[#This Row],[Combined with Bloomberg Coupon]]-C191</f>
        <v>-2.423994771061011E-2</v>
      </c>
      <c r="E190" s="37">
        <f t="shared" si="4"/>
        <v>50.756754482550114</v>
      </c>
      <c r="F190" s="36">
        <f>LN(CurrentMtgRatesDataTable8[[#This Row],[Combined with Bloomberg Coupon]]/C191)</f>
        <v>-9.9544371144751984E-3</v>
      </c>
      <c r="G190" s="37">
        <f t="shared" si="5"/>
        <v>21.897603195009474</v>
      </c>
      <c r="I190" s="26" t="s">
        <v>1229</v>
      </c>
      <c r="J190" s="27">
        <v>121.26440771670001</v>
      </c>
      <c r="K190" s="27" t="s">
        <v>1502</v>
      </c>
      <c r="N190" s="26" t="s">
        <v>1229</v>
      </c>
      <c r="O190" s="28">
        <v>121.26440771670001</v>
      </c>
      <c r="P190" s="28" t="s">
        <v>1501</v>
      </c>
      <c r="Q190" s="36">
        <f>VLOOKUP(CurrentMtgRatesDataTable824[[#This Row],[asOfDate]],CurrentMtgRatesDataTable8[],5,0)</f>
        <v>79.597276963983219</v>
      </c>
      <c r="R190" s="36">
        <f>CurrentMtgRatesDataTable824[[#This Row],[Realized Current Coupon Vol]]/CurrentMtgRatesDataTable824[[#This Row],[SeriesNumValue]]</f>
        <v>0.65639439026445212</v>
      </c>
    </row>
    <row r="191" spans="1:18">
      <c r="A191" s="26" t="s">
        <v>1798</v>
      </c>
      <c r="B191" s="28">
        <v>2.4472298243210799</v>
      </c>
      <c r="C1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2.4472298243210799</v>
      </c>
      <c r="D191" s="36">
        <f>CurrentMtgRatesDataTable8[[#This Row],[Combined with Bloomberg Coupon]]-C192</f>
        <v>-2.051363273363993E-2</v>
      </c>
      <c r="E191" s="37">
        <f t="shared" si="4"/>
        <v>50.459707158340173</v>
      </c>
      <c r="F191" s="36">
        <f>LN(CurrentMtgRatesDataTable8[[#This Row],[Combined with Bloomberg Coupon]]/C192)</f>
        <v>-8.3474520307099728E-3</v>
      </c>
      <c r="G191" s="37">
        <f t="shared" si="5"/>
        <v>21.780889632118054</v>
      </c>
      <c r="I191" s="26" t="s">
        <v>1228</v>
      </c>
      <c r="J191" s="27">
        <v>121.1490442644</v>
      </c>
      <c r="K191" s="27" t="s">
        <v>1502</v>
      </c>
      <c r="N191" s="26" t="s">
        <v>1228</v>
      </c>
      <c r="O191" s="28">
        <v>121.1490442644</v>
      </c>
      <c r="P191" s="28" t="s">
        <v>1501</v>
      </c>
      <c r="Q191" s="36">
        <f>VLOOKUP(CurrentMtgRatesDataTable824[[#This Row],[asOfDate]],CurrentMtgRatesDataTable8[],5,0)</f>
        <v>79.632684861554921</v>
      </c>
      <c r="R191" s="36">
        <f>CurrentMtgRatesDataTable824[[#This Row],[Realized Current Coupon Vol]]/CurrentMtgRatesDataTable824[[#This Row],[SeriesNumValue]]</f>
        <v>0.65731170514033688</v>
      </c>
    </row>
    <row r="192" spans="1:18">
      <c r="A192" s="26" t="s">
        <v>1799</v>
      </c>
      <c r="B192" s="28">
        <v>2.4677434570547199</v>
      </c>
      <c r="C1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2.4677434570547199</v>
      </c>
      <c r="D192" s="36">
        <f>CurrentMtgRatesDataTable8[[#This Row],[Combined with Bloomberg Coupon]]-C193</f>
        <v>-2.7765711856799768E-3</v>
      </c>
      <c r="E192" s="37">
        <f t="shared" si="4"/>
        <v>57.357116630397663</v>
      </c>
      <c r="F192" s="36">
        <f>LN(CurrentMtgRatesDataTable8[[#This Row],[Combined with Bloomberg Coupon]]/C193)</f>
        <v>-1.124513297654549E-3</v>
      </c>
      <c r="G192" s="37">
        <f t="shared" si="5"/>
        <v>24.671687868735901</v>
      </c>
      <c r="I192" s="26" t="s">
        <v>1227</v>
      </c>
      <c r="J192" s="27">
        <v>121.514353056</v>
      </c>
      <c r="K192" s="27" t="s">
        <v>1502</v>
      </c>
      <c r="N192" s="26" t="s">
        <v>1227</v>
      </c>
      <c r="O192" s="28">
        <v>121.514353056</v>
      </c>
      <c r="P192" s="28" t="s">
        <v>1501</v>
      </c>
      <c r="Q192" s="36">
        <f>VLOOKUP(CurrentMtgRatesDataTable824[[#This Row],[asOfDate]],CurrentMtgRatesDataTable8[],5,0)</f>
        <v>79.081983960738626</v>
      </c>
      <c r="R192" s="36">
        <f>CurrentMtgRatesDataTable824[[#This Row],[Realized Current Coupon Vol]]/CurrentMtgRatesDataTable824[[#This Row],[SeriesNumValue]]</f>
        <v>0.65080364559315573</v>
      </c>
    </row>
    <row r="193" spans="1:18">
      <c r="A193" s="26" t="s">
        <v>1800</v>
      </c>
      <c r="B193" s="28">
        <v>2.4705200282403998</v>
      </c>
      <c r="C1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2.4705200282403998</v>
      </c>
      <c r="D193" s="36">
        <f>CurrentMtgRatesDataTable8[[#This Row],[Combined with Bloomberg Coupon]]-C194</f>
        <v>1.5815023231979808E-2</v>
      </c>
      <c r="E193" s="37">
        <f t="shared" si="4"/>
        <v>61.687925867430529</v>
      </c>
      <c r="F193" s="36">
        <f>LN(CurrentMtgRatesDataTable8[[#This Row],[Combined with Bloomberg Coupon]]/C194)</f>
        <v>6.4220730951889664E-3</v>
      </c>
      <c r="G193" s="37">
        <f t="shared" si="5"/>
        <v>26.319592223806808</v>
      </c>
      <c r="I193" s="26" t="s">
        <v>1226</v>
      </c>
      <c r="J193" s="27">
        <v>120.5418928608</v>
      </c>
      <c r="K193" s="27" t="s">
        <v>1502</v>
      </c>
      <c r="N193" s="26" t="s">
        <v>1226</v>
      </c>
      <c r="O193" s="28">
        <v>120.5418928608</v>
      </c>
      <c r="P193" s="28" t="s">
        <v>1501</v>
      </c>
      <c r="Q193" s="36">
        <f>VLOOKUP(CurrentMtgRatesDataTable824[[#This Row],[asOfDate]],CurrentMtgRatesDataTable8[],5,0)</f>
        <v>79.201925080077956</v>
      </c>
      <c r="R193" s="36">
        <f>CurrentMtgRatesDataTable824[[#This Row],[Realized Current Coupon Vol]]/CurrentMtgRatesDataTable824[[#This Row],[SeriesNumValue]]</f>
        <v>0.6570489578385762</v>
      </c>
    </row>
    <row r="194" spans="1:18">
      <c r="A194" s="26" t="s">
        <v>1801</v>
      </c>
      <c r="B194" s="28">
        <v>2.45470500500842</v>
      </c>
      <c r="C1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2.45470500500842</v>
      </c>
      <c r="D194" s="36">
        <f>CurrentMtgRatesDataTable8[[#This Row],[Combined with Bloomberg Coupon]]-C195</f>
        <v>6.6136309700004503E-4</v>
      </c>
      <c r="E194" s="37">
        <f t="shared" si="4"/>
        <v>61.778996601901824</v>
      </c>
      <c r="F194" s="36">
        <f>LN(CurrentMtgRatesDataTable8[[#This Row],[Combined with Bloomberg Coupon]]/C195)</f>
        <v>2.6946301331485487E-4</v>
      </c>
      <c r="G194" s="37">
        <f t="shared" si="5"/>
        <v>26.351553494859125</v>
      </c>
      <c r="I194" s="26" t="s">
        <v>1225</v>
      </c>
      <c r="J194" s="27">
        <v>120.0092730468</v>
      </c>
      <c r="K194" s="27" t="s">
        <v>1502</v>
      </c>
      <c r="N194" s="26" t="s">
        <v>1225</v>
      </c>
      <c r="O194" s="28">
        <v>120.0092730468</v>
      </c>
      <c r="P194" s="28" t="s">
        <v>1501</v>
      </c>
      <c r="Q194" s="36">
        <f>VLOOKUP(CurrentMtgRatesDataTable824[[#This Row],[asOfDate]],CurrentMtgRatesDataTable8[],5,0)</f>
        <v>78.982292816984383</v>
      </c>
      <c r="R194" s="36">
        <f>CurrentMtgRatesDataTable824[[#This Row],[Realized Current Coupon Vol]]/CurrentMtgRatesDataTable824[[#This Row],[SeriesNumValue]]</f>
        <v>0.65813491584257544</v>
      </c>
    </row>
    <row r="195" spans="1:18">
      <c r="A195" s="26" t="s">
        <v>1802</v>
      </c>
      <c r="B195" s="28">
        <v>2.45404364191142</v>
      </c>
      <c r="C1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2.45404364191142</v>
      </c>
      <c r="D195" s="36">
        <f>CurrentMtgRatesDataTable8[[#This Row],[Combined with Bloomberg Coupon]]-C196</f>
        <v>8.7940791228700022E-3</v>
      </c>
      <c r="E195" s="37">
        <f t="shared" si="4"/>
        <v>61.783306034614938</v>
      </c>
      <c r="F195" s="36">
        <f>LN(CurrentMtgRatesDataTable8[[#This Row],[Combined with Bloomberg Coupon]]/C196)</f>
        <v>3.5899417324274873E-3</v>
      </c>
      <c r="G195" s="37">
        <f t="shared" si="5"/>
        <v>26.35313056306169</v>
      </c>
      <c r="I195" s="26" t="s">
        <v>1224</v>
      </c>
      <c r="J195" s="27">
        <v>121.397447094</v>
      </c>
      <c r="K195" s="27" t="s">
        <v>1502</v>
      </c>
      <c r="N195" s="26" t="s">
        <v>1224</v>
      </c>
      <c r="O195" s="28">
        <v>121.397447094</v>
      </c>
      <c r="P195" s="28" t="s">
        <v>1501</v>
      </c>
      <c r="Q195" s="36">
        <f>VLOOKUP(CurrentMtgRatesDataTable824[[#This Row],[asOfDate]],CurrentMtgRatesDataTable8[],5,0)</f>
        <v>84.452600379344815</v>
      </c>
      <c r="R195" s="36">
        <f>CurrentMtgRatesDataTable824[[#This Row],[Realized Current Coupon Vol]]/CurrentMtgRatesDataTable824[[#This Row],[SeriesNumValue]]</f>
        <v>0.69567031598244244</v>
      </c>
    </row>
    <row r="196" spans="1:18">
      <c r="A196" s="26" t="s">
        <v>1803</v>
      </c>
      <c r="B196" s="28">
        <v>2.44524956278855</v>
      </c>
      <c r="C1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2.44524956278855</v>
      </c>
      <c r="D196" s="36">
        <f>CurrentMtgRatesDataTable8[[#This Row],[Combined with Bloomberg Coupon]]-C197</f>
        <v>-3.070004028931006E-2</v>
      </c>
      <c r="E196" s="37">
        <f t="shared" si="4"/>
        <v>61.808754487346931</v>
      </c>
      <c r="F196" s="36">
        <f>LN(CurrentMtgRatesDataTable8[[#This Row],[Combined with Bloomberg Coupon]]/C197)</f>
        <v>-1.2476812058181078E-2</v>
      </c>
      <c r="G196" s="37">
        <f t="shared" si="5"/>
        <v>26.36207441833881</v>
      </c>
      <c r="I196" s="26" t="s">
        <v>1223</v>
      </c>
      <c r="J196" s="27">
        <v>121.70462185</v>
      </c>
      <c r="K196" s="27" t="s">
        <v>1502</v>
      </c>
      <c r="N196" s="26" t="s">
        <v>1223</v>
      </c>
      <c r="O196" s="28">
        <v>121.70462185</v>
      </c>
      <c r="P196" s="28" t="s">
        <v>1501</v>
      </c>
      <c r="Q196" s="36">
        <f>VLOOKUP(CurrentMtgRatesDataTable824[[#This Row],[asOfDate]],CurrentMtgRatesDataTable8[],5,0)</f>
        <v>84.408433266350883</v>
      </c>
      <c r="R196" s="36">
        <f>CurrentMtgRatesDataTable824[[#This Row],[Realized Current Coupon Vol]]/CurrentMtgRatesDataTable824[[#This Row],[SeriesNumValue]]</f>
        <v>0.6935515840177674</v>
      </c>
    </row>
    <row r="197" spans="1:18">
      <c r="A197" s="26" t="s">
        <v>1804</v>
      </c>
      <c r="B197" s="28">
        <v>2.4759496030778601</v>
      </c>
      <c r="C1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2.4759496030778601</v>
      </c>
      <c r="D197" s="36">
        <f>CurrentMtgRatesDataTable8[[#This Row],[Combined with Bloomberg Coupon]]-C198</f>
        <v>3.3089066574500059E-2</v>
      </c>
      <c r="E197" s="37">
        <f t="shared" ref="E197:E260" si="6">STDEVA(D197:D256)*SQRT(250)*100</f>
        <v>61.706798865223519</v>
      </c>
      <c r="F197" s="36">
        <f>LN(CurrentMtgRatesDataTable8[[#This Row],[Combined with Bloomberg Coupon]]/C198)</f>
        <v>1.3454296782085944E-2</v>
      </c>
      <c r="G197" s="37">
        <f t="shared" ref="G197:G260" si="7">STDEVA(F197:F256)*SQRT(250)*100</f>
        <v>26.320602502194866</v>
      </c>
      <c r="I197" s="26" t="s">
        <v>1222</v>
      </c>
      <c r="J197" s="27">
        <v>123.0273249127</v>
      </c>
      <c r="K197" s="27" t="s">
        <v>1502</v>
      </c>
      <c r="N197" s="26" t="s">
        <v>1222</v>
      </c>
      <c r="O197" s="28">
        <v>123.0273249127</v>
      </c>
      <c r="P197" s="28" t="s">
        <v>1501</v>
      </c>
      <c r="Q197" s="36">
        <f>VLOOKUP(CurrentMtgRatesDataTable824[[#This Row],[asOfDate]],CurrentMtgRatesDataTable8[],5,0)</f>
        <v>84.464319616042431</v>
      </c>
      <c r="R197" s="36">
        <f>CurrentMtgRatesDataTable824[[#This Row],[Realized Current Coupon Vol]]/CurrentMtgRatesDataTable824[[#This Row],[SeriesNumValue]]</f>
        <v>0.68654926599418609</v>
      </c>
    </row>
    <row r="198" spans="1:18">
      <c r="A198" s="26" t="s">
        <v>1805</v>
      </c>
      <c r="B198" s="28">
        <v>2.44286053650336</v>
      </c>
      <c r="C1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2.44286053650336</v>
      </c>
      <c r="D198" s="36">
        <f>CurrentMtgRatesDataTable8[[#This Row],[Combined with Bloomberg Coupon]]-C199</f>
        <v>-4.4520303655999349E-3</v>
      </c>
      <c r="E198" s="37">
        <f t="shared" si="6"/>
        <v>62.103004303384488</v>
      </c>
      <c r="F198" s="36">
        <f>LN(CurrentMtgRatesDataTable8[[#This Row],[Combined with Bloomberg Coupon]]/C199)</f>
        <v>-1.8208073626387457E-3</v>
      </c>
      <c r="G198" s="37">
        <f t="shared" si="7"/>
        <v>26.475229155792633</v>
      </c>
      <c r="I198" s="26" t="s">
        <v>1221</v>
      </c>
      <c r="J198" s="27">
        <v>121.0609212156</v>
      </c>
      <c r="K198" s="27" t="s">
        <v>1502</v>
      </c>
      <c r="N198" s="26" t="s">
        <v>1221</v>
      </c>
      <c r="O198" s="28">
        <v>121.0609212156</v>
      </c>
      <c r="P198" s="28" t="s">
        <v>1501</v>
      </c>
      <c r="Q198" s="36">
        <f>VLOOKUP(CurrentMtgRatesDataTable824[[#This Row],[asOfDate]],CurrentMtgRatesDataTable8[],5,0)</f>
        <v>84.463966875376144</v>
      </c>
      <c r="R198" s="36">
        <f>CurrentMtgRatesDataTable824[[#This Row],[Realized Current Coupon Vol]]/CurrentMtgRatesDataTable824[[#This Row],[SeriesNumValue]]</f>
        <v>0.6976980352309764</v>
      </c>
    </row>
    <row r="199" spans="1:18">
      <c r="A199" s="26" t="s">
        <v>1806</v>
      </c>
      <c r="B199" s="28">
        <v>2.4473125668689599</v>
      </c>
      <c r="C1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2.4473125668689599</v>
      </c>
      <c r="D199" s="36">
        <f>CurrentMtgRatesDataTable8[[#This Row],[Combined with Bloomberg Coupon]]-C200</f>
        <v>6.3025283944859734E-2</v>
      </c>
      <c r="E199" s="37">
        <f t="shared" si="6"/>
        <v>62.21795448021188</v>
      </c>
      <c r="F199" s="36">
        <f>LN(CurrentMtgRatesDataTable8[[#This Row],[Combined with Bloomberg Coupon]]/C200)</f>
        <v>2.6090264501610186E-2</v>
      </c>
      <c r="G199" s="37">
        <f t="shared" si="7"/>
        <v>26.520497716207085</v>
      </c>
      <c r="I199" s="26" t="s">
        <v>1220</v>
      </c>
      <c r="J199" s="27">
        <v>120.3836805183</v>
      </c>
      <c r="K199" s="27" t="s">
        <v>1502</v>
      </c>
      <c r="N199" s="26" t="s">
        <v>1220</v>
      </c>
      <c r="O199" s="28">
        <v>120.3836805183</v>
      </c>
      <c r="P199" s="28" t="s">
        <v>1501</v>
      </c>
      <c r="Q199" s="36">
        <f>VLOOKUP(CurrentMtgRatesDataTable824[[#This Row],[asOfDate]],CurrentMtgRatesDataTable8[],5,0)</f>
        <v>87.749961706858187</v>
      </c>
      <c r="R199" s="36">
        <f>CurrentMtgRatesDataTable824[[#This Row],[Realized Current Coupon Vol]]/CurrentMtgRatesDataTable824[[#This Row],[SeriesNumValue]]</f>
        <v>0.7289190804688761</v>
      </c>
    </row>
    <row r="200" spans="1:18">
      <c r="A200" s="26" t="s">
        <v>1807</v>
      </c>
      <c r="B200" s="28">
        <v>2.3842872829241002</v>
      </c>
      <c r="C2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2.3842872829241002</v>
      </c>
      <c r="D200" s="36">
        <f>CurrentMtgRatesDataTable8[[#This Row],[Combined with Bloomberg Coupon]]-C201</f>
        <v>3.907146292179009E-2</v>
      </c>
      <c r="E200" s="37">
        <f t="shared" si="6"/>
        <v>60.914416334484969</v>
      </c>
      <c r="F200" s="36">
        <f>LN(CurrentMtgRatesDataTable8[[#This Row],[Combined with Bloomberg Coupon]]/C201)</f>
        <v>1.6522814745779182E-2</v>
      </c>
      <c r="G200" s="37">
        <f t="shared" si="7"/>
        <v>25.995420349441279</v>
      </c>
      <c r="I200" s="26" t="s">
        <v>1219</v>
      </c>
      <c r="J200" s="27">
        <v>119.989711314</v>
      </c>
      <c r="K200" s="27" t="s">
        <v>1502</v>
      </c>
      <c r="N200" s="26" t="s">
        <v>1219</v>
      </c>
      <c r="O200" s="28">
        <v>119.989711314</v>
      </c>
      <c r="P200" s="28" t="s">
        <v>1501</v>
      </c>
      <c r="Q200" s="36">
        <f>VLOOKUP(CurrentMtgRatesDataTable824[[#This Row],[asOfDate]],CurrentMtgRatesDataTable8[],5,0)</f>
        <v>89.233464077835976</v>
      </c>
      <c r="R200" s="36">
        <f>CurrentMtgRatesDataTable824[[#This Row],[Realized Current Coupon Vol]]/CurrentMtgRatesDataTable824[[#This Row],[SeriesNumValue]]</f>
        <v>0.74367596271918446</v>
      </c>
    </row>
    <row r="201" spans="1:18">
      <c r="A201" s="26" t="s">
        <v>1808</v>
      </c>
      <c r="B201" s="28">
        <v>2.3452158200023101</v>
      </c>
      <c r="C2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2.3452158200023101</v>
      </c>
      <c r="D201" s="36">
        <f>CurrentMtgRatesDataTable8[[#This Row],[Combined with Bloomberg Coupon]]-C202</f>
        <v>-4.5549660536297054E-3</v>
      </c>
      <c r="E201" s="37">
        <f t="shared" si="6"/>
        <v>60.371963670821081</v>
      </c>
      <c r="F201" s="36">
        <f>LN(CurrentMtgRatesDataTable8[[#This Row],[Combined with Bloomberg Coupon]]/C202)</f>
        <v>-1.9403537709190642E-3</v>
      </c>
      <c r="G201" s="37">
        <f t="shared" si="7"/>
        <v>25.767390110495352</v>
      </c>
      <c r="I201" s="26" t="s">
        <v>1218</v>
      </c>
      <c r="J201" s="27">
        <v>119.20457856020001</v>
      </c>
      <c r="K201" s="27" t="s">
        <v>1502</v>
      </c>
      <c r="N201" s="26" t="s">
        <v>1218</v>
      </c>
      <c r="O201" s="28">
        <v>119.20457856020001</v>
      </c>
      <c r="P201" s="28" t="s">
        <v>1501</v>
      </c>
      <c r="Q201" s="36">
        <f>VLOOKUP(CurrentMtgRatesDataTable824[[#This Row],[asOfDate]],CurrentMtgRatesDataTable8[],5,0)</f>
        <v>88.940929291541721</v>
      </c>
      <c r="R201" s="36">
        <f>CurrentMtgRatesDataTable824[[#This Row],[Realized Current Coupon Vol]]/CurrentMtgRatesDataTable824[[#This Row],[SeriesNumValue]]</f>
        <v>0.74612007664307367</v>
      </c>
    </row>
    <row r="202" spans="1:18">
      <c r="A202" s="26" t="s">
        <v>1809</v>
      </c>
      <c r="B202" s="28">
        <v>2.3497707860559398</v>
      </c>
      <c r="C2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2.3497707860559398</v>
      </c>
      <c r="D202" s="36">
        <f>CurrentMtgRatesDataTable8[[#This Row],[Combined with Bloomberg Coupon]]-C203</f>
        <v>-4.6569449820090369E-2</v>
      </c>
      <c r="E202" s="37">
        <f t="shared" si="6"/>
        <v>60.394701470667343</v>
      </c>
      <c r="F202" s="36">
        <f>LN(CurrentMtgRatesDataTable8[[#This Row],[Combined with Bloomberg Coupon]]/C203)</f>
        <v>-1.9624886239230237E-2</v>
      </c>
      <c r="G202" s="37">
        <f t="shared" si="7"/>
        <v>25.775923508175815</v>
      </c>
      <c r="I202" s="26" t="s">
        <v>1217</v>
      </c>
      <c r="J202" s="27">
        <v>118.6966002618</v>
      </c>
      <c r="K202" s="27" t="s">
        <v>1502</v>
      </c>
      <c r="N202" s="26" t="s">
        <v>1217</v>
      </c>
      <c r="O202" s="28">
        <v>118.6966002618</v>
      </c>
      <c r="P202" s="28" t="s">
        <v>1501</v>
      </c>
      <c r="Q202" s="36">
        <f>VLOOKUP(CurrentMtgRatesDataTable824[[#This Row],[asOfDate]],CurrentMtgRatesDataTable8[],5,0)</f>
        <v>89.159919218340931</v>
      </c>
      <c r="R202" s="36">
        <f>CurrentMtgRatesDataTable824[[#This Row],[Realized Current Coupon Vol]]/CurrentMtgRatesDataTable824[[#This Row],[SeriesNumValue]]</f>
        <v>0.75115815467071279</v>
      </c>
    </row>
    <row r="203" spans="1:18">
      <c r="A203" s="26" t="s">
        <v>1810</v>
      </c>
      <c r="B203" s="28">
        <v>2.3963402358760302</v>
      </c>
      <c r="C2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2.3963402358760302</v>
      </c>
      <c r="D203" s="36">
        <f>CurrentMtgRatesDataTable8[[#This Row],[Combined with Bloomberg Coupon]]-C204</f>
        <v>1.6024534917760125E-2</v>
      </c>
      <c r="E203" s="37">
        <f t="shared" si="6"/>
        <v>59.760181195314466</v>
      </c>
      <c r="F203" s="36">
        <f>LN(CurrentMtgRatesDataTable8[[#This Row],[Combined with Bloomberg Coupon]]/C204)</f>
        <v>6.7095454416915305E-3</v>
      </c>
      <c r="G203" s="37">
        <f t="shared" si="7"/>
        <v>25.508745923504776</v>
      </c>
      <c r="I203" s="26" t="s">
        <v>1216</v>
      </c>
      <c r="J203" s="27">
        <v>118.076450861</v>
      </c>
      <c r="K203" s="27" t="s">
        <v>1502</v>
      </c>
      <c r="N203" s="26" t="s">
        <v>1216</v>
      </c>
      <c r="O203" s="28">
        <v>118.076450861</v>
      </c>
      <c r="P203" s="28" t="s">
        <v>1501</v>
      </c>
      <c r="Q203" s="36">
        <f>VLOOKUP(CurrentMtgRatesDataTable824[[#This Row],[asOfDate]],CurrentMtgRatesDataTable8[],5,0)</f>
        <v>89.074455440532702</v>
      </c>
      <c r="R203" s="36">
        <f>CurrentMtgRatesDataTable824[[#This Row],[Realized Current Coupon Vol]]/CurrentMtgRatesDataTable824[[#This Row],[SeriesNumValue]]</f>
        <v>0.75437951251932067</v>
      </c>
    </row>
    <row r="204" spans="1:18">
      <c r="A204" s="26" t="s">
        <v>1811</v>
      </c>
      <c r="B204" s="28">
        <v>2.3803157009582701</v>
      </c>
      <c r="C2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2.3803157009582701</v>
      </c>
      <c r="D204" s="36">
        <f>CurrentMtgRatesDataTable8[[#This Row],[Combined with Bloomberg Coupon]]-C205</f>
        <v>1.3702161165160209E-2</v>
      </c>
      <c r="E204" s="37">
        <f t="shared" si="6"/>
        <v>59.708370257248788</v>
      </c>
      <c r="F204" s="36">
        <f>LN(CurrentMtgRatesDataTable8[[#This Row],[Combined with Bloomberg Coupon]]/C205)</f>
        <v>5.7730791954865527E-3</v>
      </c>
      <c r="G204" s="37">
        <f t="shared" si="7"/>
        <v>25.485491935033671</v>
      </c>
      <c r="I204" s="26" t="s">
        <v>1215</v>
      </c>
      <c r="J204" s="27">
        <v>117.9512752614</v>
      </c>
      <c r="K204" s="27" t="s">
        <v>1502</v>
      </c>
      <c r="N204" s="26" t="s">
        <v>1215</v>
      </c>
      <c r="O204" s="28">
        <v>117.9512752614</v>
      </c>
      <c r="P204" s="28" t="s">
        <v>1501</v>
      </c>
      <c r="Q204" s="36">
        <f>VLOOKUP(CurrentMtgRatesDataTable824[[#This Row],[asOfDate]],CurrentMtgRatesDataTable8[],5,0)</f>
        <v>90.623539794694551</v>
      </c>
      <c r="R204" s="36">
        <f>CurrentMtgRatesDataTable824[[#This Row],[Realized Current Coupon Vol]]/CurrentMtgRatesDataTable824[[#This Row],[SeriesNumValue]]</f>
        <v>0.76831335306767512</v>
      </c>
    </row>
    <row r="205" spans="1:18">
      <c r="A205" s="26" t="s">
        <v>1812</v>
      </c>
      <c r="B205" s="28">
        <v>2.3666135397931098</v>
      </c>
      <c r="C2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2.3666135397931098</v>
      </c>
      <c r="D205" s="36">
        <f>CurrentMtgRatesDataTable8[[#This Row],[Combined with Bloomberg Coupon]]-C206</f>
        <v>-7.7583774351008827E-4</v>
      </c>
      <c r="E205" s="37">
        <f t="shared" si="6"/>
        <v>59.630349437598063</v>
      </c>
      <c r="F205" s="36">
        <f>LN(CurrentMtgRatesDataTable8[[#This Row],[Combined with Bloomberg Coupon]]/C206)</f>
        <v>-3.277724006531536E-4</v>
      </c>
      <c r="G205" s="37">
        <f t="shared" si="7"/>
        <v>25.452735959710537</v>
      </c>
      <c r="I205" s="26" t="s">
        <v>1214</v>
      </c>
      <c r="J205" s="27">
        <v>117.9889785126</v>
      </c>
      <c r="K205" s="27" t="s">
        <v>1502</v>
      </c>
      <c r="N205" s="26" t="s">
        <v>1214</v>
      </c>
      <c r="O205" s="28">
        <v>117.9889785126</v>
      </c>
      <c r="P205" s="28" t="s">
        <v>1501</v>
      </c>
      <c r="Q205" s="36">
        <f>VLOOKUP(CurrentMtgRatesDataTable824[[#This Row],[asOfDate]],CurrentMtgRatesDataTable8[],5,0)</f>
        <v>86.842765942177081</v>
      </c>
      <c r="R205" s="36">
        <f>CurrentMtgRatesDataTable824[[#This Row],[Realized Current Coupon Vol]]/CurrentMtgRatesDataTable824[[#This Row],[SeriesNumValue]]</f>
        <v>0.73602439004845843</v>
      </c>
    </row>
    <row r="206" spans="1:18">
      <c r="A206" s="26" t="s">
        <v>1813</v>
      </c>
      <c r="B206" s="28">
        <v>2.3673893775366199</v>
      </c>
      <c r="C2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2.3673893775366199</v>
      </c>
      <c r="D206" s="36">
        <f>CurrentMtgRatesDataTable8[[#This Row],[Combined with Bloomberg Coupon]]-C207</f>
        <v>3.7102173466001531E-3</v>
      </c>
      <c r="E206" s="37">
        <f t="shared" si="6"/>
        <v>59.630678945689198</v>
      </c>
      <c r="F206" s="36">
        <f>LN(CurrentMtgRatesDataTable8[[#This Row],[Combined with Bloomberg Coupon]]/C207)</f>
        <v>1.5684482596765048E-3</v>
      </c>
      <c r="G206" s="37">
        <f t="shared" si="7"/>
        <v>25.452883597772143</v>
      </c>
      <c r="I206" s="26" t="s">
        <v>1213</v>
      </c>
      <c r="J206" s="27">
        <v>117.38060844899999</v>
      </c>
      <c r="K206" s="27" t="s">
        <v>1502</v>
      </c>
      <c r="N206" s="26" t="s">
        <v>1213</v>
      </c>
      <c r="O206" s="28">
        <v>117.38060844899999</v>
      </c>
      <c r="P206" s="28" t="s">
        <v>1501</v>
      </c>
      <c r="Q206" s="36">
        <f>VLOOKUP(CurrentMtgRatesDataTable824[[#This Row],[asOfDate]],CurrentMtgRatesDataTable8[],5,0)</f>
        <v>85.603191984252291</v>
      </c>
      <c r="R206" s="36">
        <f>CurrentMtgRatesDataTable824[[#This Row],[Realized Current Coupon Vol]]/CurrentMtgRatesDataTable824[[#This Row],[SeriesNumValue]]</f>
        <v>0.72927882309832737</v>
      </c>
    </row>
    <row r="207" spans="1:18">
      <c r="A207" s="26" t="s">
        <v>1814</v>
      </c>
      <c r="B207" s="28">
        <v>2.3636791601900198</v>
      </c>
      <c r="C2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2.3636791601900198</v>
      </c>
      <c r="D207" s="36">
        <f>CurrentMtgRatesDataTable8[[#This Row],[Combined with Bloomberg Coupon]]-C208</f>
        <v>-3.3469630447280352E-2</v>
      </c>
      <c r="E207" s="37">
        <f t="shared" si="6"/>
        <v>59.654154734282457</v>
      </c>
      <c r="F207" s="36">
        <f>LN(CurrentMtgRatesDataTable8[[#This Row],[Combined with Bloomberg Coupon]]/C208)</f>
        <v>-1.4060655923309479E-2</v>
      </c>
      <c r="G207" s="37">
        <f t="shared" si="7"/>
        <v>25.46136099929031</v>
      </c>
      <c r="I207" s="26" t="s">
        <v>1212</v>
      </c>
      <c r="J207" s="27">
        <v>117.531438554</v>
      </c>
      <c r="K207" s="27" t="s">
        <v>1502</v>
      </c>
      <c r="N207" s="26" t="s">
        <v>1212</v>
      </c>
      <c r="O207" s="28">
        <v>117.531438554</v>
      </c>
      <c r="P207" s="28" t="s">
        <v>1501</v>
      </c>
      <c r="Q207" s="36">
        <f>VLOOKUP(CurrentMtgRatesDataTable824[[#This Row],[asOfDate]],CurrentMtgRatesDataTable8[],5,0)</f>
        <v>86.343953415817523</v>
      </c>
      <c r="R207" s="36">
        <f>CurrentMtgRatesDataTable824[[#This Row],[Realized Current Coupon Vol]]/CurrentMtgRatesDataTable824[[#This Row],[SeriesNumValue]]</f>
        <v>0.73464559336731561</v>
      </c>
    </row>
    <row r="208" spans="1:18">
      <c r="A208" s="26" t="s">
        <v>1815</v>
      </c>
      <c r="B208" s="28">
        <v>2.3971487906373001</v>
      </c>
      <c r="C2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2.3971487906373001</v>
      </c>
      <c r="D208" s="36">
        <f>CurrentMtgRatesDataTable8[[#This Row],[Combined with Bloomberg Coupon]]-C209</f>
        <v>4.2393418685230166E-2</v>
      </c>
      <c r="E208" s="37">
        <f t="shared" si="6"/>
        <v>62.222477843701576</v>
      </c>
      <c r="F208" s="36">
        <f>LN(CurrentMtgRatesDataTable8[[#This Row],[Combined with Bloomberg Coupon]]/C209)</f>
        <v>1.7843181172696496E-2</v>
      </c>
      <c r="G208" s="37">
        <f t="shared" si="7"/>
        <v>26.371446647306396</v>
      </c>
      <c r="I208" s="26" t="s">
        <v>1211</v>
      </c>
      <c r="J208" s="27">
        <v>115.77227236669999</v>
      </c>
      <c r="K208" s="27" t="s">
        <v>1502</v>
      </c>
      <c r="N208" s="26" t="s">
        <v>1211</v>
      </c>
      <c r="O208" s="28">
        <v>115.77227236669999</v>
      </c>
      <c r="P208" s="28" t="s">
        <v>1501</v>
      </c>
      <c r="Q208" s="36">
        <f>VLOOKUP(CurrentMtgRatesDataTable824[[#This Row],[asOfDate]],CurrentMtgRatesDataTable8[],5,0)</f>
        <v>86.587083708106675</v>
      </c>
      <c r="R208" s="36">
        <f>CurrentMtgRatesDataTable824[[#This Row],[Realized Current Coupon Vol]]/CurrentMtgRatesDataTable824[[#This Row],[SeriesNumValue]]</f>
        <v>0.74790864805562918</v>
      </c>
    </row>
    <row r="209" spans="1:18">
      <c r="A209" s="26" t="s">
        <v>1816</v>
      </c>
      <c r="B209" s="28">
        <v>2.35475537195207</v>
      </c>
      <c r="C2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2.35475537195207</v>
      </c>
      <c r="D209" s="36">
        <f>CurrentMtgRatesDataTable8[[#This Row],[Combined with Bloomberg Coupon]]-C210</f>
        <v>5.9375460709500949E-3</v>
      </c>
      <c r="E209" s="37">
        <f t="shared" si="6"/>
        <v>61.511452597129527</v>
      </c>
      <c r="F209" s="36">
        <f>LN(CurrentMtgRatesDataTable8[[#This Row],[Combined with Bloomberg Coupon]]/C210)</f>
        <v>2.5246972780434826E-3</v>
      </c>
      <c r="G209" s="37">
        <f t="shared" si="7"/>
        <v>26.074915989758985</v>
      </c>
      <c r="I209" s="26" t="s">
        <v>1210</v>
      </c>
      <c r="J209" s="27">
        <v>115.9609883584</v>
      </c>
      <c r="K209" s="27" t="s">
        <v>1502</v>
      </c>
      <c r="N209" s="26" t="s">
        <v>1210</v>
      </c>
      <c r="O209" s="28">
        <v>115.9609883584</v>
      </c>
      <c r="P209" s="28" t="s">
        <v>1501</v>
      </c>
      <c r="Q209" s="36">
        <f>VLOOKUP(CurrentMtgRatesDataTable824[[#This Row],[asOfDate]],CurrentMtgRatesDataTable8[],5,0)</f>
        <v>88.034629946249808</v>
      </c>
      <c r="R209" s="36">
        <f>CurrentMtgRatesDataTable824[[#This Row],[Realized Current Coupon Vol]]/CurrentMtgRatesDataTable824[[#This Row],[SeriesNumValue]]</f>
        <v>0.75917453958017034</v>
      </c>
    </row>
    <row r="210" spans="1:18">
      <c r="A210" s="26" t="s">
        <v>1817</v>
      </c>
      <c r="B210" s="28">
        <v>2.3488178258811199</v>
      </c>
      <c r="C2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2.3488178258811199</v>
      </c>
      <c r="D210" s="36">
        <f>CurrentMtgRatesDataTable8[[#This Row],[Combined with Bloomberg Coupon]]-C211</f>
        <v>3.4231175391599145E-3</v>
      </c>
      <c r="E210" s="37">
        <f t="shared" si="6"/>
        <v>61.601082045531072</v>
      </c>
      <c r="F210" s="36">
        <f>LN(CurrentMtgRatesDataTable8[[#This Row],[Combined with Bloomberg Coupon]]/C211)</f>
        <v>1.4584419094646019E-3</v>
      </c>
      <c r="G210" s="37">
        <f t="shared" si="7"/>
        <v>26.105094535114613</v>
      </c>
      <c r="I210" s="26" t="s">
        <v>1209</v>
      </c>
      <c r="J210" s="27">
        <v>114.504123552</v>
      </c>
      <c r="K210" s="27" t="s">
        <v>1502</v>
      </c>
      <c r="N210" s="26" t="s">
        <v>1209</v>
      </c>
      <c r="O210" s="28">
        <v>114.504123552</v>
      </c>
      <c r="P210" s="28" t="s">
        <v>1501</v>
      </c>
      <c r="Q210" s="36">
        <f>VLOOKUP(CurrentMtgRatesDataTable824[[#This Row],[asOfDate]],CurrentMtgRatesDataTable8[],5,0)</f>
        <v>88.168882081166061</v>
      </c>
      <c r="R210" s="36">
        <f>CurrentMtgRatesDataTable824[[#This Row],[Realized Current Coupon Vol]]/CurrentMtgRatesDataTable824[[#This Row],[SeriesNumValue]]</f>
        <v>0.77000617397962745</v>
      </c>
    </row>
    <row r="211" spans="1:18">
      <c r="A211" s="26" t="s">
        <v>1818</v>
      </c>
      <c r="B211" s="28">
        <v>2.34539470834196</v>
      </c>
      <c r="C2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2.34539470834196</v>
      </c>
      <c r="D211" s="36">
        <f>CurrentMtgRatesDataTable8[[#This Row],[Combined with Bloomberg Coupon]]-C212</f>
        <v>-5.3714051971200938E-3</v>
      </c>
      <c r="E211" s="37">
        <f t="shared" si="6"/>
        <v>61.598997449155725</v>
      </c>
      <c r="F211" s="36">
        <f>LN(CurrentMtgRatesDataTable8[[#This Row],[Combined with Bloomberg Coupon]]/C212)</f>
        <v>-2.2875739325069655E-3</v>
      </c>
      <c r="G211" s="37">
        <f t="shared" si="7"/>
        <v>26.102904597626736</v>
      </c>
      <c r="I211" s="26" t="s">
        <v>1208</v>
      </c>
      <c r="J211" s="27">
        <v>112.2733446586</v>
      </c>
      <c r="K211" s="27" t="s">
        <v>1502</v>
      </c>
      <c r="N211" s="26" t="s">
        <v>1208</v>
      </c>
      <c r="O211" s="28">
        <v>112.2733446586</v>
      </c>
      <c r="P211" s="28" t="s">
        <v>1501</v>
      </c>
      <c r="Q211" s="36">
        <f>VLOOKUP(CurrentMtgRatesDataTable824[[#This Row],[asOfDate]],CurrentMtgRatesDataTable8[],5,0)</f>
        <v>89.18316638368448</v>
      </c>
      <c r="R211" s="36">
        <f>CurrentMtgRatesDataTable824[[#This Row],[Realized Current Coupon Vol]]/CurrentMtgRatesDataTable824[[#This Row],[SeriesNumValue]]</f>
        <v>0.79433962402092884</v>
      </c>
    </row>
    <row r="212" spans="1:18">
      <c r="A212" s="26" t="s">
        <v>1819</v>
      </c>
      <c r="B212" s="28">
        <v>2.35076611353908</v>
      </c>
      <c r="C2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2.35076611353908</v>
      </c>
      <c r="D212" s="36">
        <f>CurrentMtgRatesDataTable8[[#This Row],[Combined with Bloomberg Coupon]]-C213</f>
        <v>-2.3641833690129843E-2</v>
      </c>
      <c r="E212" s="37">
        <f t="shared" si="6"/>
        <v>61.618395386431132</v>
      </c>
      <c r="F212" s="36">
        <f>LN(CurrentMtgRatesDataTable8[[#This Row],[Combined with Bloomberg Coupon]]/C213)</f>
        <v>-1.0006840243618892E-2</v>
      </c>
      <c r="G212" s="37">
        <f t="shared" si="7"/>
        <v>26.109961747676074</v>
      </c>
      <c r="I212" s="26" t="s">
        <v>1207</v>
      </c>
      <c r="J212" s="27">
        <v>112.0826893088</v>
      </c>
      <c r="K212" s="27" t="s">
        <v>1502</v>
      </c>
      <c r="N212" s="26" t="s">
        <v>1207</v>
      </c>
      <c r="O212" s="28">
        <v>112.0826893088</v>
      </c>
      <c r="P212" s="28" t="s">
        <v>1501</v>
      </c>
      <c r="Q212" s="36">
        <f>VLOOKUP(CurrentMtgRatesDataTable824[[#This Row],[asOfDate]],CurrentMtgRatesDataTable8[],5,0)</f>
        <v>84.898464507906297</v>
      </c>
      <c r="R212" s="36">
        <f>CurrentMtgRatesDataTable824[[#This Row],[Realized Current Coupon Vol]]/CurrentMtgRatesDataTable824[[#This Row],[SeriesNumValue]]</f>
        <v>0.75746277173990528</v>
      </c>
    </row>
    <row r="213" spans="1:18">
      <c r="A213" s="26" t="s">
        <v>1820</v>
      </c>
      <c r="B213" s="28">
        <v>2.3744079472292099</v>
      </c>
      <c r="C2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2.3744079472292099</v>
      </c>
      <c r="D213" s="36">
        <f>CurrentMtgRatesDataTable8[[#This Row],[Combined with Bloomberg Coupon]]-C214</f>
        <v>5.2392240689429936E-2</v>
      </c>
      <c r="E213" s="37">
        <f t="shared" si="6"/>
        <v>62.082881086542962</v>
      </c>
      <c r="F213" s="36">
        <f>LN(CurrentMtgRatesDataTable8[[#This Row],[Combined with Bloomberg Coupon]]/C214)</f>
        <v>2.2312473550824739E-2</v>
      </c>
      <c r="G213" s="37">
        <f t="shared" si="7"/>
        <v>26.255892439879752</v>
      </c>
      <c r="I213" s="26" t="s">
        <v>1206</v>
      </c>
      <c r="J213" s="27">
        <v>111.473453638</v>
      </c>
      <c r="K213" s="27" t="s">
        <v>1502</v>
      </c>
      <c r="N213" s="26" t="s">
        <v>1206</v>
      </c>
      <c r="O213" s="28">
        <v>111.473453638</v>
      </c>
      <c r="P213" s="28" t="s">
        <v>1501</v>
      </c>
      <c r="Q213" s="36">
        <f>VLOOKUP(CurrentMtgRatesDataTable824[[#This Row],[asOfDate]],CurrentMtgRatesDataTable8[],5,0)</f>
        <v>84.855971992166502</v>
      </c>
      <c r="R213" s="36">
        <f>CurrentMtgRatesDataTable824[[#This Row],[Realized Current Coupon Vol]]/CurrentMtgRatesDataTable824[[#This Row],[SeriesNumValue]]</f>
        <v>0.76122134214777837</v>
      </c>
    </row>
    <row r="214" spans="1:18">
      <c r="A214" s="26" t="s">
        <v>1821</v>
      </c>
      <c r="B214" s="28">
        <v>2.32201570653978</v>
      </c>
      <c r="C2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2.32201570653978</v>
      </c>
      <c r="D214" s="36">
        <f>CurrentMtgRatesDataTable8[[#This Row],[Combined with Bloomberg Coupon]]-C215</f>
        <v>-2.759027532089009E-2</v>
      </c>
      <c r="E214" s="37">
        <f t="shared" si="6"/>
        <v>61.189748655621898</v>
      </c>
      <c r="F214" s="36">
        <f>LN(CurrentMtgRatesDataTable8[[#This Row],[Combined with Bloomberg Coupon]]/C215)</f>
        <v>-1.1811999323163134E-2</v>
      </c>
      <c r="G214" s="37">
        <f t="shared" si="7"/>
        <v>25.858644823741511</v>
      </c>
      <c r="I214" s="26" t="s">
        <v>1205</v>
      </c>
      <c r="J214" s="27">
        <v>111.0579487391</v>
      </c>
      <c r="K214" s="27" t="s">
        <v>1502</v>
      </c>
      <c r="N214" s="26" t="s">
        <v>1205</v>
      </c>
      <c r="O214" s="28">
        <v>111.0579487391</v>
      </c>
      <c r="P214" s="28" t="s">
        <v>1501</v>
      </c>
      <c r="Q214" s="36">
        <f>VLOOKUP(CurrentMtgRatesDataTable824[[#This Row],[asOfDate]],CurrentMtgRatesDataTable8[],5,0)</f>
        <v>82.823917462227683</v>
      </c>
      <c r="R214" s="36">
        <f>CurrentMtgRatesDataTable824[[#This Row],[Realized Current Coupon Vol]]/CurrentMtgRatesDataTable824[[#This Row],[SeriesNumValue]]</f>
        <v>0.7457720802749529</v>
      </c>
    </row>
    <row r="215" spans="1:18">
      <c r="A215" s="26" t="s">
        <v>1822</v>
      </c>
      <c r="B215" s="28">
        <v>2.34960598186067</v>
      </c>
      <c r="C2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2.34960598186067</v>
      </c>
      <c r="D215" s="36">
        <f>CurrentMtgRatesDataTable8[[#This Row],[Combined with Bloomberg Coupon]]-C216</f>
        <v>-9.1412260921699406E-3</v>
      </c>
      <c r="E215" s="37">
        <f t="shared" si="6"/>
        <v>61.164860507564178</v>
      </c>
      <c r="F215" s="36">
        <f>LN(CurrentMtgRatesDataTable8[[#This Row],[Combined with Bloomberg Coupon]]/C216)</f>
        <v>-3.882987197129551E-3</v>
      </c>
      <c r="G215" s="37">
        <f t="shared" si="7"/>
        <v>25.833631609439848</v>
      </c>
      <c r="I215" s="26" t="s">
        <v>1204</v>
      </c>
      <c r="J215" s="27">
        <v>109.0055029406</v>
      </c>
      <c r="K215" s="27" t="s">
        <v>1502</v>
      </c>
      <c r="N215" s="26" t="s">
        <v>1204</v>
      </c>
      <c r="O215" s="28">
        <v>109.0055029406</v>
      </c>
      <c r="P215" s="28" t="s">
        <v>1501</v>
      </c>
      <c r="Q215" s="36">
        <f>VLOOKUP(CurrentMtgRatesDataTable824[[#This Row],[asOfDate]],CurrentMtgRatesDataTable8[],5,0)</f>
        <v>82.867833413349985</v>
      </c>
      <c r="R215" s="36">
        <f>CurrentMtgRatesDataTable824[[#This Row],[Realized Current Coupon Vol]]/CurrentMtgRatesDataTable824[[#This Row],[SeriesNumValue]]</f>
        <v>0.7602169723349369</v>
      </c>
    </row>
    <row r="216" spans="1:18">
      <c r="A216" s="26" t="s">
        <v>1823</v>
      </c>
      <c r="B216" s="28">
        <v>2.35874720795284</v>
      </c>
      <c r="C2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2.35874720795284</v>
      </c>
      <c r="D216" s="36">
        <f>CurrentMtgRatesDataTable8[[#This Row],[Combined with Bloomberg Coupon]]-C217</f>
        <v>1.6738064838059952E-2</v>
      </c>
      <c r="E216" s="37">
        <f t="shared" si="6"/>
        <v>61.159468078986464</v>
      </c>
      <c r="F216" s="36">
        <f>LN(CurrentMtgRatesDataTable8[[#This Row],[Combined with Bloomberg Coupon]]/C217)</f>
        <v>7.1214648569523755E-3</v>
      </c>
      <c r="G216" s="37">
        <f t="shared" si="7"/>
        <v>25.83063640367309</v>
      </c>
      <c r="I216" s="26" t="s">
        <v>1203</v>
      </c>
      <c r="J216" s="27">
        <v>107.85679629960001</v>
      </c>
      <c r="K216" s="27" t="s">
        <v>1502</v>
      </c>
      <c r="N216" s="26" t="s">
        <v>1203</v>
      </c>
      <c r="O216" s="28">
        <v>107.85679629960001</v>
      </c>
      <c r="P216" s="28" t="s">
        <v>1501</v>
      </c>
      <c r="Q216" s="36">
        <f>VLOOKUP(CurrentMtgRatesDataTable824[[#This Row],[asOfDate]],CurrentMtgRatesDataTable8[],5,0)</f>
        <v>84.01723833999479</v>
      </c>
      <c r="R216" s="36">
        <f>CurrentMtgRatesDataTable824[[#This Row],[Realized Current Coupon Vol]]/CurrentMtgRatesDataTable824[[#This Row],[SeriesNumValue]]</f>
        <v>0.77897027561077647</v>
      </c>
    </row>
    <row r="217" spans="1:18">
      <c r="A217" s="26" t="s">
        <v>1824</v>
      </c>
      <c r="B217" s="28">
        <v>2.34200914311478</v>
      </c>
      <c r="C2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2.34200914311478</v>
      </c>
      <c r="D217" s="36">
        <f>CurrentMtgRatesDataTable8[[#This Row],[Combined with Bloomberg Coupon]]-C218</f>
        <v>2.7391608315070037E-2</v>
      </c>
      <c r="E217" s="37">
        <f t="shared" si="6"/>
        <v>61.027074718407682</v>
      </c>
      <c r="F217" s="36">
        <f>LN(CurrentMtgRatesDataTable8[[#This Row],[Combined with Bloomberg Coupon]]/C218)</f>
        <v>1.1764707005533203E-2</v>
      </c>
      <c r="G217" s="37">
        <f t="shared" si="7"/>
        <v>25.773957253323378</v>
      </c>
      <c r="I217" s="26" t="s">
        <v>1202</v>
      </c>
      <c r="J217" s="27">
        <v>107.04968914769999</v>
      </c>
      <c r="K217" s="27" t="s">
        <v>1502</v>
      </c>
      <c r="N217" s="26" t="s">
        <v>1202</v>
      </c>
      <c r="O217" s="28">
        <v>107.04968914769999</v>
      </c>
      <c r="P217" s="28" t="s">
        <v>1501</v>
      </c>
      <c r="Q217" s="36">
        <f>VLOOKUP(CurrentMtgRatesDataTable824[[#This Row],[asOfDate]],CurrentMtgRatesDataTable8[],5,0)</f>
        <v>84.387930596144756</v>
      </c>
      <c r="R217" s="36">
        <f>CurrentMtgRatesDataTable824[[#This Row],[Realized Current Coupon Vol]]/CurrentMtgRatesDataTable824[[#This Row],[SeriesNumValue]]</f>
        <v>0.78830617134919412</v>
      </c>
    </row>
    <row r="218" spans="1:18">
      <c r="A218" s="26" t="s">
        <v>1825</v>
      </c>
      <c r="B218" s="28">
        <v>2.31461753479971</v>
      </c>
      <c r="C2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2.31461753479971</v>
      </c>
      <c r="D218" s="36">
        <f>CurrentMtgRatesDataTable8[[#This Row],[Combined with Bloomberg Coupon]]-C219</f>
        <v>-3.51585059361601E-2</v>
      </c>
      <c r="E218" s="37">
        <f t="shared" si="6"/>
        <v>61.296151785767236</v>
      </c>
      <c r="F218" s="36">
        <f>LN(CurrentMtgRatesDataTable8[[#This Row],[Combined with Bloomberg Coupon]]/C219)</f>
        <v>-1.5075559660390082E-2</v>
      </c>
      <c r="G218" s="37">
        <f t="shared" si="7"/>
        <v>25.830578821687638</v>
      </c>
      <c r="I218" s="26" t="s">
        <v>1201</v>
      </c>
      <c r="J218" s="27">
        <v>107.8295367555</v>
      </c>
      <c r="K218" s="27" t="s">
        <v>1502</v>
      </c>
      <c r="N218" s="26" t="s">
        <v>1201</v>
      </c>
      <c r="O218" s="28">
        <v>107.8295367555</v>
      </c>
      <c r="P218" s="28" t="s">
        <v>1501</v>
      </c>
      <c r="Q218" s="36">
        <f>VLOOKUP(CurrentMtgRatesDataTable824[[#This Row],[asOfDate]],CurrentMtgRatesDataTable8[],5,0)</f>
        <v>84.518780939727634</v>
      </c>
      <c r="R218" s="36">
        <f>CurrentMtgRatesDataTable824[[#This Row],[Realized Current Coupon Vol]]/CurrentMtgRatesDataTable824[[#This Row],[SeriesNumValue]]</f>
        <v>0.78381845534003591</v>
      </c>
    </row>
    <row r="219" spans="1:18">
      <c r="A219" s="26" t="s">
        <v>1826</v>
      </c>
      <c r="B219" s="28">
        <v>2.3497760407358701</v>
      </c>
      <c r="C2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2.3497760407358701</v>
      </c>
      <c r="D219" s="36">
        <f>CurrentMtgRatesDataTable8[[#This Row],[Combined with Bloomberg Coupon]]-C220</f>
        <v>5.5698990755769895E-2</v>
      </c>
      <c r="E219" s="37">
        <f t="shared" si="6"/>
        <v>65.228676542169367</v>
      </c>
      <c r="F219" s="36">
        <f>LN(CurrentMtgRatesDataTable8[[#This Row],[Combined with Bloomberg Coupon]]/C220)</f>
        <v>2.3989416045706785E-2</v>
      </c>
      <c r="G219" s="37">
        <f t="shared" si="7"/>
        <v>27.19105671471771</v>
      </c>
      <c r="I219" s="26" t="s">
        <v>1200</v>
      </c>
      <c r="J219" s="27">
        <v>107.2634567365</v>
      </c>
      <c r="K219" s="27" t="s">
        <v>1502</v>
      </c>
      <c r="N219" s="26" t="s">
        <v>1200</v>
      </c>
      <c r="O219" s="28">
        <v>107.2634567365</v>
      </c>
      <c r="P219" s="28" t="s">
        <v>1501</v>
      </c>
      <c r="Q219" s="36">
        <f>VLOOKUP(CurrentMtgRatesDataTable824[[#This Row],[asOfDate]],CurrentMtgRatesDataTable8[],5,0)</f>
        <v>83.606768183911868</v>
      </c>
      <c r="R219" s="36">
        <f>CurrentMtgRatesDataTable824[[#This Row],[Realized Current Coupon Vol]]/CurrentMtgRatesDataTable824[[#This Row],[SeriesNumValue]]</f>
        <v>0.77945248761931663</v>
      </c>
    </row>
    <row r="220" spans="1:18">
      <c r="A220" s="26" t="s">
        <v>1827</v>
      </c>
      <c r="B220" s="28">
        <v>2.2940770499801002</v>
      </c>
      <c r="C2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2.2940770499801002</v>
      </c>
      <c r="D220" s="36">
        <f>CurrentMtgRatesDataTable8[[#This Row],[Combined with Bloomberg Coupon]]-C221</f>
        <v>-3.7113427909529761E-2</v>
      </c>
      <c r="E220" s="37">
        <f t="shared" si="6"/>
        <v>64.373902008785066</v>
      </c>
      <c r="F220" s="36">
        <f>LN(CurrentMtgRatesDataTable8[[#This Row],[Combined with Bloomberg Coupon]]/C221)</f>
        <v>-1.6048466057158834E-2</v>
      </c>
      <c r="G220" s="37">
        <f t="shared" si="7"/>
        <v>26.792912046396967</v>
      </c>
      <c r="I220" s="26" t="s">
        <v>1199</v>
      </c>
      <c r="J220" s="27">
        <v>106.5840923657</v>
      </c>
      <c r="K220" s="27" t="s">
        <v>1502</v>
      </c>
      <c r="N220" s="26" t="s">
        <v>1199</v>
      </c>
      <c r="O220" s="28">
        <v>106.5840923657</v>
      </c>
      <c r="P220" s="28" t="s">
        <v>1501</v>
      </c>
      <c r="Q220" s="36">
        <f>VLOOKUP(CurrentMtgRatesDataTable824[[#This Row],[asOfDate]],CurrentMtgRatesDataTable8[],5,0)</f>
        <v>83.630169854485914</v>
      </c>
      <c r="R220" s="36">
        <f>CurrentMtgRatesDataTable824[[#This Row],[Realized Current Coupon Vol]]/CurrentMtgRatesDataTable824[[#This Row],[SeriesNumValue]]</f>
        <v>0.78464025914432867</v>
      </c>
    </row>
    <row r="221" spans="1:18">
      <c r="A221" s="26" t="s">
        <v>1828</v>
      </c>
      <c r="B221" s="28">
        <v>2.33119047788963</v>
      </c>
      <c r="C2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2.33119047788963</v>
      </c>
      <c r="D221" s="36">
        <f>CurrentMtgRatesDataTable8[[#This Row],[Combined with Bloomberg Coupon]]-C222</f>
        <v>-3.793771847688987E-2</v>
      </c>
      <c r="E221" s="37">
        <f t="shared" si="6"/>
        <v>64.632198584806503</v>
      </c>
      <c r="F221" s="36">
        <f>LN(CurrentMtgRatesDataTable8[[#This Row],[Combined with Bloomberg Coupon]]/C222)</f>
        <v>-1.6142966027897162E-2</v>
      </c>
      <c r="G221" s="37">
        <f t="shared" si="7"/>
        <v>26.867161108626053</v>
      </c>
      <c r="I221" s="26" t="s">
        <v>1198</v>
      </c>
      <c r="J221" s="27">
        <v>106.9708489472</v>
      </c>
      <c r="K221" s="27" t="s">
        <v>1502</v>
      </c>
      <c r="N221" s="26" t="s">
        <v>1198</v>
      </c>
      <c r="O221" s="28">
        <v>106.9708489472</v>
      </c>
      <c r="P221" s="28" t="s">
        <v>1501</v>
      </c>
      <c r="Q221" s="36">
        <f>VLOOKUP(CurrentMtgRatesDataTable824[[#This Row],[asOfDate]],CurrentMtgRatesDataTable8[],5,0)</f>
        <v>83.757552513188287</v>
      </c>
      <c r="R221" s="36">
        <f>CurrentMtgRatesDataTable824[[#This Row],[Realized Current Coupon Vol]]/CurrentMtgRatesDataTable824[[#This Row],[SeriesNumValue]]</f>
        <v>0.78299418334550552</v>
      </c>
    </row>
    <row r="222" spans="1:18">
      <c r="A222" s="26" t="s">
        <v>1829</v>
      </c>
      <c r="B222" s="28">
        <v>2.3691281963665198</v>
      </c>
      <c r="C2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2.3691281963665198</v>
      </c>
      <c r="D222" s="36">
        <f>CurrentMtgRatesDataTable8[[#This Row],[Combined with Bloomberg Coupon]]-C223</f>
        <v>7.3652993290997948E-3</v>
      </c>
      <c r="E222" s="37">
        <f t="shared" si="6"/>
        <v>64.739697135131522</v>
      </c>
      <c r="F222" s="36">
        <f>LN(CurrentMtgRatesDataTable8[[#This Row],[Combined with Bloomberg Coupon]]/C223)</f>
        <v>3.1137073901459566E-3</v>
      </c>
      <c r="G222" s="37">
        <f t="shared" si="7"/>
        <v>26.885422412128783</v>
      </c>
      <c r="I222" s="26" t="s">
        <v>1197</v>
      </c>
      <c r="J222" s="27">
        <v>106.57517367139999</v>
      </c>
      <c r="K222" s="27" t="s">
        <v>1502</v>
      </c>
      <c r="N222" s="26" t="s">
        <v>1197</v>
      </c>
      <c r="O222" s="28">
        <v>106.57517367139999</v>
      </c>
      <c r="P222" s="28" t="s">
        <v>1501</v>
      </c>
      <c r="Q222" s="36">
        <f>VLOOKUP(CurrentMtgRatesDataTable824[[#This Row],[asOfDate]],CurrentMtgRatesDataTable8[],5,0)</f>
        <v>83.394859992904159</v>
      </c>
      <c r="R222" s="36">
        <f>CurrentMtgRatesDataTable824[[#This Row],[Realized Current Coupon Vol]]/CurrentMtgRatesDataTable824[[#This Row],[SeriesNumValue]]</f>
        <v>0.78249799761089767</v>
      </c>
    </row>
    <row r="223" spans="1:18">
      <c r="A223" s="26" t="s">
        <v>1830</v>
      </c>
      <c r="B223" s="28">
        <v>2.36176289703742</v>
      </c>
      <c r="C2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2.36176289703742</v>
      </c>
      <c r="D223" s="36">
        <f>CurrentMtgRatesDataTable8[[#This Row],[Combined with Bloomberg Coupon]]-C224</f>
        <v>6.5543253381500133E-2</v>
      </c>
      <c r="E223" s="37">
        <f t="shared" si="6"/>
        <v>64.777256355806927</v>
      </c>
      <c r="F223" s="36">
        <f>LN(CurrentMtgRatesDataTable8[[#This Row],[Combined with Bloomberg Coupon]]/C224)</f>
        <v>2.8144192954187297E-2</v>
      </c>
      <c r="G223" s="37">
        <f t="shared" si="7"/>
        <v>26.898539348824396</v>
      </c>
      <c r="I223" s="26" t="s">
        <v>1196</v>
      </c>
      <c r="J223" s="27">
        <v>106.3286873917</v>
      </c>
      <c r="K223" s="27" t="s">
        <v>1502</v>
      </c>
      <c r="N223" s="26" t="s">
        <v>1196</v>
      </c>
      <c r="O223" s="28">
        <v>106.3286873917</v>
      </c>
      <c r="P223" s="28" t="s">
        <v>1501</v>
      </c>
      <c r="Q223" s="36">
        <f>VLOOKUP(CurrentMtgRatesDataTable824[[#This Row],[asOfDate]],CurrentMtgRatesDataTable8[],5,0)</f>
        <v>84.694152795147218</v>
      </c>
      <c r="R223" s="36">
        <f>CurrentMtgRatesDataTable824[[#This Row],[Realized Current Coupon Vol]]/CurrentMtgRatesDataTable824[[#This Row],[SeriesNumValue]]</f>
        <v>0.79653153699853185</v>
      </c>
    </row>
    <row r="224" spans="1:18">
      <c r="A224" s="26" t="s">
        <v>1831</v>
      </c>
      <c r="B224" s="28">
        <v>2.2962196436559199</v>
      </c>
      <c r="C2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2.2962196436559199</v>
      </c>
      <c r="D224" s="36">
        <f>CurrentMtgRatesDataTable8[[#This Row],[Combined with Bloomberg Coupon]]-C225</f>
        <v>-3.9309617027510235E-2</v>
      </c>
      <c r="E224" s="37">
        <f t="shared" si="6"/>
        <v>63.217212804102431</v>
      </c>
      <c r="F224" s="36">
        <f>LN(CurrentMtgRatesDataTable8[[#This Row],[Combined with Bloomberg Coupon]]/C225)</f>
        <v>-1.6974392045632478E-2</v>
      </c>
      <c r="G224" s="37">
        <f t="shared" si="7"/>
        <v>26.207510844941961</v>
      </c>
      <c r="I224" s="26" t="s">
        <v>1195</v>
      </c>
      <c r="J224" s="27">
        <v>105.0246634059</v>
      </c>
      <c r="K224" s="27" t="s">
        <v>1502</v>
      </c>
      <c r="N224" s="26" t="s">
        <v>1195</v>
      </c>
      <c r="O224" s="28">
        <v>105.0246634059</v>
      </c>
      <c r="P224" s="28" t="s">
        <v>1501</v>
      </c>
      <c r="Q224" s="36">
        <f>VLOOKUP(CurrentMtgRatesDataTable824[[#This Row],[asOfDate]],CurrentMtgRatesDataTable8[],5,0)</f>
        <v>84.485153892699202</v>
      </c>
      <c r="R224" s="36">
        <f>CurrentMtgRatesDataTable824[[#This Row],[Realized Current Coupon Vol]]/CurrentMtgRatesDataTable824[[#This Row],[SeriesNumValue]]</f>
        <v>0.80443156067237687</v>
      </c>
    </row>
    <row r="225" spans="1:18">
      <c r="A225" s="26" t="s">
        <v>1832</v>
      </c>
      <c r="B225" s="28">
        <v>2.3355292606834301</v>
      </c>
      <c r="C2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2.3355292606834301</v>
      </c>
      <c r="D225" s="36">
        <f>CurrentMtgRatesDataTable8[[#This Row],[Combined with Bloomberg Coupon]]-C226</f>
        <v>7.0054741330602965E-3</v>
      </c>
      <c r="E225" s="37">
        <f t="shared" si="6"/>
        <v>62.89848700703886</v>
      </c>
      <c r="F225" s="36">
        <f>LN(CurrentMtgRatesDataTable8[[#This Row],[Combined with Bloomberg Coupon]]/C226)</f>
        <v>3.0040307562315999E-3</v>
      </c>
      <c r="G225" s="37">
        <f t="shared" si="7"/>
        <v>26.05541582529407</v>
      </c>
      <c r="I225" s="26" t="s">
        <v>1194</v>
      </c>
      <c r="J225" s="27">
        <v>105.11212319720001</v>
      </c>
      <c r="K225" s="27" t="s">
        <v>1502</v>
      </c>
      <c r="N225" s="26" t="s">
        <v>1194</v>
      </c>
      <c r="O225" s="28">
        <v>105.11212319720001</v>
      </c>
      <c r="P225" s="28" t="s">
        <v>1501</v>
      </c>
      <c r="Q225" s="36">
        <f>VLOOKUP(CurrentMtgRatesDataTable824[[#This Row],[asOfDate]],CurrentMtgRatesDataTable8[],5,0)</f>
        <v>84.970812724744874</v>
      </c>
      <c r="R225" s="36">
        <f>CurrentMtgRatesDataTable824[[#This Row],[Realized Current Coupon Vol]]/CurrentMtgRatesDataTable824[[#This Row],[SeriesNumValue]]</f>
        <v>0.80838261220669871</v>
      </c>
    </row>
    <row r="226" spans="1:18">
      <c r="A226" s="26" t="s">
        <v>1833</v>
      </c>
      <c r="B226" s="28">
        <v>2.3285237865503698</v>
      </c>
      <c r="C2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2.3285237865503698</v>
      </c>
      <c r="D226" s="36">
        <f>CurrentMtgRatesDataTable8[[#This Row],[Combined with Bloomberg Coupon]]-C227</f>
        <v>3.8198089927329981E-2</v>
      </c>
      <c r="E226" s="37">
        <f t="shared" si="6"/>
        <v>62.907841695080315</v>
      </c>
      <c r="F226" s="36">
        <f>LN(CurrentMtgRatesDataTable8[[#This Row],[Combined with Bloomberg Coupon]]/C227)</f>
        <v>1.6540465731827336E-2</v>
      </c>
      <c r="G226" s="37">
        <f t="shared" si="7"/>
        <v>26.056971177949883</v>
      </c>
      <c r="I226" s="26" t="s">
        <v>1193</v>
      </c>
      <c r="J226" s="27">
        <v>104.6399452725</v>
      </c>
      <c r="K226" s="27" t="s">
        <v>1502</v>
      </c>
      <c r="N226" s="26" t="s">
        <v>1193</v>
      </c>
      <c r="O226" s="28">
        <v>104.6399452725</v>
      </c>
      <c r="P226" s="28" t="s">
        <v>1501</v>
      </c>
      <c r="Q226" s="36">
        <f>VLOOKUP(CurrentMtgRatesDataTable824[[#This Row],[asOfDate]],CurrentMtgRatesDataTable8[],5,0)</f>
        <v>84.6453254091373</v>
      </c>
      <c r="R226" s="36">
        <f>CurrentMtgRatesDataTable824[[#This Row],[Realized Current Coupon Vol]]/CurrentMtgRatesDataTable824[[#This Row],[SeriesNumValue]]</f>
        <v>0.80891981727156537</v>
      </c>
    </row>
    <row r="227" spans="1:18">
      <c r="A227" s="26" t="s">
        <v>1834</v>
      </c>
      <c r="B227" s="28">
        <v>2.2903256966230399</v>
      </c>
      <c r="C2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2.2903256966230399</v>
      </c>
      <c r="D227" s="36">
        <f>CurrentMtgRatesDataTable8[[#This Row],[Combined with Bloomberg Coupon]]-C228</f>
        <v>2.4449626112049927E-2</v>
      </c>
      <c r="E227" s="37">
        <f t="shared" si="6"/>
        <v>62.325999599488448</v>
      </c>
      <c r="F227" s="36">
        <f>LN(CurrentMtgRatesDataTable8[[#This Row],[Combined with Bloomberg Coupon]]/C228)</f>
        <v>1.0732562802522634E-2</v>
      </c>
      <c r="G227" s="37">
        <f t="shared" si="7"/>
        <v>25.795110862759486</v>
      </c>
      <c r="I227" s="26" t="s">
        <v>1192</v>
      </c>
      <c r="J227" s="27">
        <v>105.11951482800001</v>
      </c>
      <c r="K227" s="27" t="s">
        <v>1502</v>
      </c>
      <c r="N227" s="26" t="s">
        <v>1192</v>
      </c>
      <c r="O227" s="28">
        <v>105.11951482800001</v>
      </c>
      <c r="P227" s="28" t="s">
        <v>1501</v>
      </c>
      <c r="Q227" s="36">
        <f>VLOOKUP(CurrentMtgRatesDataTable824[[#This Row],[asOfDate]],CurrentMtgRatesDataTable8[],5,0)</f>
        <v>85.344683234139168</v>
      </c>
      <c r="R227" s="36">
        <f>CurrentMtgRatesDataTable824[[#This Row],[Realized Current Coupon Vol]]/CurrentMtgRatesDataTable824[[#This Row],[SeriesNumValue]]</f>
        <v>0.81188239285334352</v>
      </c>
    </row>
    <row r="228" spans="1:18">
      <c r="A228" s="26" t="s">
        <v>1835</v>
      </c>
      <c r="B228" s="28">
        <v>2.2658760705109899</v>
      </c>
      <c r="C2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2.2658760705109899</v>
      </c>
      <c r="D228" s="36">
        <f>CurrentMtgRatesDataTable8[[#This Row],[Combined with Bloomberg Coupon]]-C229</f>
        <v>-5.5618840675419889E-2</v>
      </c>
      <c r="E228" s="37">
        <f t="shared" si="6"/>
        <v>62.380938984284938</v>
      </c>
      <c r="F228" s="36">
        <f>LN(CurrentMtgRatesDataTable8[[#This Row],[Combined with Bloomberg Coupon]]/C229)</f>
        <v>-2.424986618846374E-2</v>
      </c>
      <c r="G228" s="37">
        <f t="shared" si="7"/>
        <v>25.790908403653535</v>
      </c>
      <c r="I228" s="26" t="s">
        <v>1191</v>
      </c>
      <c r="J228" s="27">
        <v>104.6233016994</v>
      </c>
      <c r="K228" s="27" t="s">
        <v>1502</v>
      </c>
      <c r="N228" s="26" t="s">
        <v>1191</v>
      </c>
      <c r="O228" s="28">
        <v>104.6233016994</v>
      </c>
      <c r="P228" s="28" t="s">
        <v>1501</v>
      </c>
      <c r="Q228" s="36">
        <f>VLOOKUP(CurrentMtgRatesDataTable824[[#This Row],[asOfDate]],CurrentMtgRatesDataTable8[],5,0)</f>
        <v>84.481387140739031</v>
      </c>
      <c r="R228" s="36">
        <f>CurrentMtgRatesDataTable824[[#This Row],[Realized Current Coupon Vol]]/CurrentMtgRatesDataTable824[[#This Row],[SeriesNumValue]]</f>
        <v>0.80748156260130255</v>
      </c>
    </row>
    <row r="229" spans="1:18">
      <c r="A229" s="26" t="s">
        <v>1836</v>
      </c>
      <c r="B229" s="28">
        <v>2.3214949111864098</v>
      </c>
      <c r="C2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2.3214949111864098</v>
      </c>
      <c r="D229" s="36">
        <f>CurrentMtgRatesDataTable8[[#This Row],[Combined with Bloomberg Coupon]]-C230</f>
        <v>-2.0044750971460079E-2</v>
      </c>
      <c r="E229" s="37">
        <f t="shared" si="6"/>
        <v>61.506100878912875</v>
      </c>
      <c r="F229" s="36">
        <f>LN(CurrentMtgRatesDataTable8[[#This Row],[Combined with Bloomberg Coupon]]/C230)</f>
        <v>-8.5973518413532991E-3</v>
      </c>
      <c r="G229" s="37">
        <f t="shared" si="7"/>
        <v>25.382908675972093</v>
      </c>
      <c r="I229" s="26" t="s">
        <v>1190</v>
      </c>
      <c r="J229" s="27">
        <v>102.9043271285</v>
      </c>
      <c r="K229" s="27" t="s">
        <v>1502</v>
      </c>
      <c r="N229" s="26" t="s">
        <v>1190</v>
      </c>
      <c r="O229" s="28">
        <v>102.9043271285</v>
      </c>
      <c r="P229" s="28" t="s">
        <v>1501</v>
      </c>
      <c r="Q229" s="36">
        <f>VLOOKUP(CurrentMtgRatesDataTable824[[#This Row],[asOfDate]],CurrentMtgRatesDataTable8[],5,0)</f>
        <v>84.118818861198761</v>
      </c>
      <c r="R229" s="36">
        <f>CurrentMtgRatesDataTable824[[#This Row],[Realized Current Coupon Vol]]/CurrentMtgRatesDataTable824[[#This Row],[SeriesNumValue]]</f>
        <v>0.81744685776096504</v>
      </c>
    </row>
    <row r="230" spans="1:18">
      <c r="A230" s="26" t="s">
        <v>1837</v>
      </c>
      <c r="B230" s="28">
        <v>2.3415396621578699</v>
      </c>
      <c r="C2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2.3415396621578699</v>
      </c>
      <c r="D230" s="36">
        <f>CurrentMtgRatesDataTable8[[#This Row],[Combined with Bloomberg Coupon]]-C231</f>
        <v>-4.9774880243179886E-2</v>
      </c>
      <c r="E230" s="37">
        <f t="shared" si="6"/>
        <v>62.517226682564697</v>
      </c>
      <c r="F230" s="36">
        <f>LN(CurrentMtgRatesDataTable8[[#This Row],[Combined with Bloomberg Coupon]]/C231)</f>
        <v>-2.1034544200205736E-2</v>
      </c>
      <c r="G230" s="37">
        <f t="shared" si="7"/>
        <v>25.741069903191789</v>
      </c>
      <c r="I230" s="26" t="s">
        <v>1189</v>
      </c>
      <c r="J230" s="27">
        <v>101.94378739290001</v>
      </c>
      <c r="K230" s="27" t="s">
        <v>1502</v>
      </c>
      <c r="N230" s="26" t="s">
        <v>1189</v>
      </c>
      <c r="O230" s="28">
        <v>101.94378739290001</v>
      </c>
      <c r="P230" s="28" t="s">
        <v>1501</v>
      </c>
      <c r="Q230" s="36">
        <f>VLOOKUP(CurrentMtgRatesDataTable824[[#This Row],[asOfDate]],CurrentMtgRatesDataTable8[],5,0)</f>
        <v>83.975921200586939</v>
      </c>
      <c r="R230" s="36">
        <f>CurrentMtgRatesDataTable824[[#This Row],[Realized Current Coupon Vol]]/CurrentMtgRatesDataTable824[[#This Row],[SeriesNumValue]]</f>
        <v>0.82374731553710689</v>
      </c>
    </row>
    <row r="231" spans="1:18">
      <c r="A231" s="26" t="s">
        <v>1838</v>
      </c>
      <c r="B231" s="28">
        <v>2.3913145424010498</v>
      </c>
      <c r="C2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2.3913145424010498</v>
      </c>
      <c r="D231" s="36">
        <f>CurrentMtgRatesDataTable8[[#This Row],[Combined with Bloomberg Coupon]]-C232</f>
        <v>8.5805126391296227E-3</v>
      </c>
      <c r="E231" s="37">
        <f t="shared" si="6"/>
        <v>62.556453422484182</v>
      </c>
      <c r="F231" s="36">
        <f>LN(CurrentMtgRatesDataTable8[[#This Row],[Combined with Bloomberg Coupon]]/C232)</f>
        <v>3.594652106642201E-3</v>
      </c>
      <c r="G231" s="37">
        <f t="shared" si="7"/>
        <v>25.704141909711996</v>
      </c>
      <c r="I231" s="26" t="s">
        <v>1188</v>
      </c>
      <c r="J231" s="27">
        <v>102.9580305201</v>
      </c>
      <c r="K231" s="27" t="s">
        <v>1502</v>
      </c>
      <c r="N231" s="26" t="s">
        <v>1188</v>
      </c>
      <c r="O231" s="28">
        <v>102.9580305201</v>
      </c>
      <c r="P231" s="28" t="s">
        <v>1501</v>
      </c>
      <c r="Q231" s="36">
        <f>VLOOKUP(CurrentMtgRatesDataTable824[[#This Row],[asOfDate]],CurrentMtgRatesDataTable8[],5,0)</f>
        <v>83.9228027813284</v>
      </c>
      <c r="R231" s="36">
        <f>CurrentMtgRatesDataTable824[[#This Row],[Realized Current Coupon Vol]]/CurrentMtgRatesDataTable824[[#This Row],[SeriesNumValue]]</f>
        <v>0.81511662914865646</v>
      </c>
    </row>
    <row r="232" spans="1:18">
      <c r="A232" s="26" t="s">
        <v>1839</v>
      </c>
      <c r="B232" s="28">
        <v>2.3827340297619202</v>
      </c>
      <c r="C2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2.3827340297619202</v>
      </c>
      <c r="D232" s="36">
        <f>CurrentMtgRatesDataTable8[[#This Row],[Combined with Bloomberg Coupon]]-C233</f>
        <v>1.0366098675970381E-2</v>
      </c>
      <c r="E232" s="37">
        <f t="shared" si="6"/>
        <v>62.58178600382552</v>
      </c>
      <c r="F232" s="36">
        <f>LN(CurrentMtgRatesDataTable8[[#This Row],[Combined with Bloomberg Coupon]]/C233)</f>
        <v>4.3599969811695637E-3</v>
      </c>
      <c r="G232" s="37">
        <f t="shared" si="7"/>
        <v>25.710655776992187</v>
      </c>
      <c r="I232" s="26" t="s">
        <v>1187</v>
      </c>
      <c r="J232" s="27">
        <v>101.3579714056</v>
      </c>
      <c r="K232" s="27" t="s">
        <v>1502</v>
      </c>
      <c r="N232" s="26" t="s">
        <v>1187</v>
      </c>
      <c r="O232" s="28">
        <v>101.3579714056</v>
      </c>
      <c r="P232" s="28" t="s">
        <v>1501</v>
      </c>
      <c r="Q232" s="36">
        <f>VLOOKUP(CurrentMtgRatesDataTable824[[#This Row],[asOfDate]],CurrentMtgRatesDataTable8[],5,0)</f>
        <v>83.443778900301112</v>
      </c>
      <c r="R232" s="36">
        <f>CurrentMtgRatesDataTable824[[#This Row],[Realized Current Coupon Vol]]/CurrentMtgRatesDataTable824[[#This Row],[SeriesNumValue]]</f>
        <v>0.82325817834679815</v>
      </c>
    </row>
    <row r="233" spans="1:18">
      <c r="A233" s="26" t="s">
        <v>1840</v>
      </c>
      <c r="B233" s="28">
        <v>2.3723679310859498</v>
      </c>
      <c r="C2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2.3723679310859498</v>
      </c>
      <c r="D233" s="36">
        <f>CurrentMtgRatesDataTable8[[#This Row],[Combined with Bloomberg Coupon]]-C234</f>
        <v>2.1502193243879919E-2</v>
      </c>
      <c r="E233" s="37">
        <f t="shared" si="6"/>
        <v>63.163865068514092</v>
      </c>
      <c r="F233" s="36">
        <f>LN(CurrentMtgRatesDataTable8[[#This Row],[Combined with Bloomberg Coupon]]/C234)</f>
        <v>9.1049239967963113E-3</v>
      </c>
      <c r="G233" s="37">
        <f t="shared" si="7"/>
        <v>25.913372238421307</v>
      </c>
      <c r="I233" s="26" t="s">
        <v>1186</v>
      </c>
      <c r="J233" s="27">
        <v>101.87283684489999</v>
      </c>
      <c r="K233" s="27" t="s">
        <v>1502</v>
      </c>
      <c r="N233" s="26" t="s">
        <v>1186</v>
      </c>
      <c r="O233" s="28">
        <v>101.87283684489999</v>
      </c>
      <c r="P233" s="28" t="s">
        <v>1501</v>
      </c>
      <c r="Q233" s="36">
        <f>VLOOKUP(CurrentMtgRatesDataTable824[[#This Row],[asOfDate]],CurrentMtgRatesDataTable8[],5,0)</f>
        <v>83.066053226752331</v>
      </c>
      <c r="R233" s="36">
        <f>CurrentMtgRatesDataTable824[[#This Row],[Realized Current Coupon Vol]]/CurrentMtgRatesDataTable824[[#This Row],[SeriesNumValue]]</f>
        <v>0.8153896151259562</v>
      </c>
    </row>
    <row r="234" spans="1:18">
      <c r="A234" s="26" t="s">
        <v>1841</v>
      </c>
      <c r="B234" s="28">
        <v>2.3508657378420699</v>
      </c>
      <c r="C2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2.3508657378420699</v>
      </c>
      <c r="D234" s="36">
        <f>CurrentMtgRatesDataTable8[[#This Row],[Combined with Bloomberg Coupon]]-C235</f>
        <v>4.087667580599863E-3</v>
      </c>
      <c r="E234" s="37">
        <f t="shared" si="6"/>
        <v>63.501877495886283</v>
      </c>
      <c r="F234" s="36">
        <f>LN(CurrentMtgRatesDataTable8[[#This Row],[Combined with Bloomberg Coupon]]/C235)</f>
        <v>1.7403058977055064E-3</v>
      </c>
      <c r="G234" s="37">
        <f t="shared" si="7"/>
        <v>26.008814533773648</v>
      </c>
      <c r="I234" s="26" t="s">
        <v>1185</v>
      </c>
      <c r="J234" s="27">
        <v>101.6510458212</v>
      </c>
      <c r="K234" s="27" t="s">
        <v>1502</v>
      </c>
      <c r="N234" s="26" t="s">
        <v>1185</v>
      </c>
      <c r="O234" s="28">
        <v>101.6510458212</v>
      </c>
      <c r="P234" s="28" t="s">
        <v>1501</v>
      </c>
      <c r="Q234" s="36">
        <f>VLOOKUP(CurrentMtgRatesDataTable824[[#This Row],[asOfDate]],CurrentMtgRatesDataTable8[],5,0)</f>
        <v>83.522528841220861</v>
      </c>
      <c r="R234" s="36">
        <f>CurrentMtgRatesDataTable824[[#This Row],[Realized Current Coupon Vol]]/CurrentMtgRatesDataTable824[[#This Row],[SeriesNumValue]]</f>
        <v>0.8216593166009678</v>
      </c>
    </row>
    <row r="235" spans="1:18">
      <c r="A235" s="26" t="s">
        <v>1842</v>
      </c>
      <c r="B235" s="28">
        <v>2.34677807026147</v>
      </c>
      <c r="C2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2.34677807026147</v>
      </c>
      <c r="D235" s="36">
        <f>CurrentMtgRatesDataTable8[[#This Row],[Combined with Bloomberg Coupon]]-C236</f>
        <v>1.8745035141880084E-2</v>
      </c>
      <c r="E235" s="37">
        <f t="shared" si="6"/>
        <v>63.605319674523898</v>
      </c>
      <c r="F235" s="36">
        <f>LN(CurrentMtgRatesDataTable8[[#This Row],[Combined with Bloomberg Coupon]]/C236)</f>
        <v>8.0196333858380143E-3</v>
      </c>
      <c r="G235" s="37">
        <f t="shared" si="7"/>
        <v>26.043837831474885</v>
      </c>
      <c r="I235" s="26" t="s">
        <v>1184</v>
      </c>
      <c r="J235" s="27">
        <v>102.351160322</v>
      </c>
      <c r="K235" s="27" t="s">
        <v>1502</v>
      </c>
      <c r="N235" s="26" t="s">
        <v>1184</v>
      </c>
      <c r="O235" s="28">
        <v>102.351160322</v>
      </c>
      <c r="P235" s="28" t="s">
        <v>1501</v>
      </c>
      <c r="Q235" s="36">
        <f>VLOOKUP(CurrentMtgRatesDataTable824[[#This Row],[asOfDate]],CurrentMtgRatesDataTable8[],5,0)</f>
        <v>83.290812388179802</v>
      </c>
      <c r="R235" s="36">
        <f>CurrentMtgRatesDataTable824[[#This Row],[Realized Current Coupon Vol]]/CurrentMtgRatesDataTable824[[#This Row],[SeriesNumValue]]</f>
        <v>0.81377496968421525</v>
      </c>
    </row>
    <row r="236" spans="1:18">
      <c r="A236" s="26" t="s">
        <v>1843</v>
      </c>
      <c r="B236" s="28">
        <v>2.3280330351195899</v>
      </c>
      <c r="C2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2.3280330351195899</v>
      </c>
      <c r="D236" s="36">
        <f>CurrentMtgRatesDataTable8[[#This Row],[Combined with Bloomberg Coupon]]-C237</f>
        <v>-2.6675417404709911E-2</v>
      </c>
      <c r="E236" s="37">
        <f t="shared" si="6"/>
        <v>63.458549022490686</v>
      </c>
      <c r="F236" s="36">
        <f>LN(CurrentMtgRatesDataTable8[[#This Row],[Combined with Bloomberg Coupon]]/C237)</f>
        <v>-1.1393200339893902E-2</v>
      </c>
      <c r="G236" s="37">
        <f t="shared" si="7"/>
        <v>25.97684747932464</v>
      </c>
      <c r="I236" s="26" t="s">
        <v>1183</v>
      </c>
      <c r="J236" s="27">
        <v>102.3522288775</v>
      </c>
      <c r="K236" s="27" t="s">
        <v>1502</v>
      </c>
      <c r="N236" s="26" t="s">
        <v>1183</v>
      </c>
      <c r="O236" s="28">
        <v>102.3522288775</v>
      </c>
      <c r="P236" s="28" t="s">
        <v>1501</v>
      </c>
      <c r="Q236" s="36">
        <f>VLOOKUP(CurrentMtgRatesDataTable824[[#This Row],[asOfDate]],CurrentMtgRatesDataTable8[],5,0)</f>
        <v>83.087538045151035</v>
      </c>
      <c r="R236" s="36">
        <f>CurrentMtgRatesDataTable824[[#This Row],[Realized Current Coupon Vol]]/CurrentMtgRatesDataTable824[[#This Row],[SeriesNumValue]]</f>
        <v>0.81178044637009461</v>
      </c>
    </row>
    <row r="237" spans="1:18">
      <c r="A237" s="26" t="s">
        <v>1844</v>
      </c>
      <c r="B237" s="28">
        <v>2.3547084525242998</v>
      </c>
      <c r="C2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2.3547084525242998</v>
      </c>
      <c r="D237" s="36">
        <f>CurrentMtgRatesDataTable8[[#This Row],[Combined with Bloomberg Coupon]]-C238</f>
        <v>-4.0487962089703622E-3</v>
      </c>
      <c r="E237" s="37">
        <f t="shared" si="6"/>
        <v>63.432192036341753</v>
      </c>
      <c r="F237" s="36">
        <f>LN(CurrentMtgRatesDataTable8[[#This Row],[Combined with Bloomberg Coupon]]/C238)</f>
        <v>-1.7179703688938995E-3</v>
      </c>
      <c r="G237" s="37">
        <f t="shared" si="7"/>
        <v>25.952055402036944</v>
      </c>
      <c r="I237" s="26" t="s">
        <v>1182</v>
      </c>
      <c r="J237" s="27">
        <v>101.92371314739999</v>
      </c>
      <c r="K237" s="27" t="s">
        <v>1502</v>
      </c>
      <c r="N237" s="26" t="s">
        <v>1182</v>
      </c>
      <c r="O237" s="28">
        <v>101.92371314739999</v>
      </c>
      <c r="P237" s="28" t="s">
        <v>1501</v>
      </c>
      <c r="Q237" s="36">
        <f>VLOOKUP(CurrentMtgRatesDataTable824[[#This Row],[asOfDate]],CurrentMtgRatesDataTable8[],5,0)</f>
        <v>83.271071131763136</v>
      </c>
      <c r="R237" s="36">
        <f>CurrentMtgRatesDataTable824[[#This Row],[Realized Current Coupon Vol]]/CurrentMtgRatesDataTable824[[#This Row],[SeriesNumValue]]</f>
        <v>0.81699408862134182</v>
      </c>
    </row>
    <row r="238" spans="1:18">
      <c r="A238" s="26" t="s">
        <v>1845</v>
      </c>
      <c r="B238" s="28">
        <v>2.3587572487332702</v>
      </c>
      <c r="C2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2.3587572487332702</v>
      </c>
      <c r="D238" s="36">
        <f>CurrentMtgRatesDataTable8[[#This Row],[Combined with Bloomberg Coupon]]-C239</f>
        <v>4.5484381815930064E-2</v>
      </c>
      <c r="E238" s="37">
        <f t="shared" si="6"/>
        <v>63.565847053765054</v>
      </c>
      <c r="F238" s="36">
        <f>LN(CurrentMtgRatesDataTable8[[#This Row],[Combined with Bloomberg Coupon]]/C239)</f>
        <v>1.9471543531939531E-2</v>
      </c>
      <c r="G238" s="37">
        <f t="shared" si="7"/>
        <v>26.000443685996288</v>
      </c>
      <c r="I238" s="26" t="s">
        <v>1181</v>
      </c>
      <c r="J238" s="27">
        <v>100.5078462036</v>
      </c>
      <c r="K238" s="27" t="s">
        <v>1502</v>
      </c>
      <c r="N238" s="26" t="s">
        <v>1181</v>
      </c>
      <c r="O238" s="28">
        <v>100.5078462036</v>
      </c>
      <c r="P238" s="28" t="s">
        <v>1501</v>
      </c>
      <c r="Q238" s="36">
        <f>VLOOKUP(CurrentMtgRatesDataTable824[[#This Row],[asOfDate]],CurrentMtgRatesDataTable8[],5,0)</f>
        <v>83.293830318144558</v>
      </c>
      <c r="R238" s="36">
        <f>CurrentMtgRatesDataTable824[[#This Row],[Realized Current Coupon Vol]]/CurrentMtgRatesDataTable824[[#This Row],[SeriesNumValue]]</f>
        <v>0.82872963121123111</v>
      </c>
    </row>
    <row r="239" spans="1:18">
      <c r="A239" s="26" t="s">
        <v>1846</v>
      </c>
      <c r="B239" s="28">
        <v>2.3132728669173401</v>
      </c>
      <c r="C2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2.3132728669173401</v>
      </c>
      <c r="D239" s="36">
        <f>CurrentMtgRatesDataTable8[[#This Row],[Combined with Bloomberg Coupon]]-C240</f>
        <v>3.5189355790699928E-2</v>
      </c>
      <c r="E239" s="37">
        <f t="shared" si="6"/>
        <v>65.160305074792817</v>
      </c>
      <c r="F239" s="36">
        <f>LN(CurrentMtgRatesDataTable8[[#This Row],[Combined with Bloomberg Coupon]]/C240)</f>
        <v>1.5328823090908036E-2</v>
      </c>
      <c r="G239" s="37">
        <f t="shared" si="7"/>
        <v>26.52637412852582</v>
      </c>
      <c r="I239" s="26" t="s">
        <v>1180</v>
      </c>
      <c r="J239" s="27">
        <v>98.652172642400004</v>
      </c>
      <c r="K239" s="27" t="s">
        <v>1502</v>
      </c>
      <c r="N239" s="26" t="s">
        <v>1180</v>
      </c>
      <c r="O239" s="28">
        <v>98.652172642400004</v>
      </c>
      <c r="P239" s="28" t="s">
        <v>1501</v>
      </c>
      <c r="Q239" s="36">
        <f>VLOOKUP(CurrentMtgRatesDataTable824[[#This Row],[asOfDate]],CurrentMtgRatesDataTable8[],5,0)</f>
        <v>83.860540651158573</v>
      </c>
      <c r="R239" s="36">
        <f>CurrentMtgRatesDataTable824[[#This Row],[Realized Current Coupon Vol]]/CurrentMtgRatesDataTable824[[#This Row],[SeriesNumValue]]</f>
        <v>0.85006278528848034</v>
      </c>
    </row>
    <row r="240" spans="1:18">
      <c r="A240" s="26" t="s">
        <v>1847</v>
      </c>
      <c r="B240" s="28">
        <v>2.2780835111266402</v>
      </c>
      <c r="C2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2.2780835111266402</v>
      </c>
      <c r="D240" s="36">
        <f>CurrentMtgRatesDataTable8[[#This Row],[Combined with Bloomberg Coupon]]-C241</f>
        <v>-2.5513840276179867E-2</v>
      </c>
      <c r="E240" s="37">
        <f t="shared" si="6"/>
        <v>64.946037597199307</v>
      </c>
      <c r="F240" s="36">
        <f>LN(CurrentMtgRatesDataTable8[[#This Row],[Combined with Bloomberg Coupon]]/C241)</f>
        <v>-1.1137442687442869E-2</v>
      </c>
      <c r="G240" s="37">
        <f t="shared" si="7"/>
        <v>26.406632919352823</v>
      </c>
      <c r="I240" s="26" t="s">
        <v>1179</v>
      </c>
      <c r="J240" s="27">
        <v>98.387590515499994</v>
      </c>
      <c r="K240" s="27" t="s">
        <v>1502</v>
      </c>
      <c r="N240" s="26" t="s">
        <v>1179</v>
      </c>
      <c r="O240" s="28">
        <v>98.387590515499994</v>
      </c>
      <c r="P240" s="28" t="s">
        <v>1501</v>
      </c>
      <c r="Q240" s="36">
        <f>VLOOKUP(CurrentMtgRatesDataTable824[[#This Row],[asOfDate]],CurrentMtgRatesDataTable8[],5,0)</f>
        <v>83.91882712591277</v>
      </c>
      <c r="R240" s="36">
        <f>CurrentMtgRatesDataTable824[[#This Row],[Realized Current Coupon Vol]]/CurrentMtgRatesDataTable824[[#This Row],[SeriesNumValue]]</f>
        <v>0.85294117567288308</v>
      </c>
    </row>
    <row r="241" spans="1:18">
      <c r="A241" s="26" t="s">
        <v>1848</v>
      </c>
      <c r="B241" s="28">
        <v>2.3035973514028201</v>
      </c>
      <c r="C2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2.3035973514028201</v>
      </c>
      <c r="D241" s="36">
        <f>CurrentMtgRatesDataTable8[[#This Row],[Combined with Bloomberg Coupon]]-C242</f>
        <v>5.3713677801430215E-2</v>
      </c>
      <c r="E241" s="37">
        <f t="shared" si="6"/>
        <v>64.850407121425306</v>
      </c>
      <c r="F241" s="36">
        <f>LN(CurrentMtgRatesDataTable8[[#This Row],[Combined with Bloomberg Coupon]]/C242)</f>
        <v>2.3593452627158073E-2</v>
      </c>
      <c r="G241" s="37">
        <f t="shared" si="7"/>
        <v>26.356553223861169</v>
      </c>
      <c r="I241" s="26" t="s">
        <v>1178</v>
      </c>
      <c r="J241" s="27">
        <v>95.814124249499997</v>
      </c>
      <c r="K241" s="27" t="s">
        <v>1502</v>
      </c>
      <c r="N241" s="26" t="s">
        <v>1178</v>
      </c>
      <c r="O241" s="28">
        <v>95.814124249499997</v>
      </c>
      <c r="P241" s="28" t="s">
        <v>1501</v>
      </c>
      <c r="Q241" s="36">
        <f>VLOOKUP(CurrentMtgRatesDataTable824[[#This Row],[asOfDate]],CurrentMtgRatesDataTable8[],5,0)</f>
        <v>82.529924836681062</v>
      </c>
      <c r="R241" s="36">
        <f>CurrentMtgRatesDataTable824[[#This Row],[Realized Current Coupon Vol]]/CurrentMtgRatesDataTable824[[#This Row],[SeriesNumValue]]</f>
        <v>0.86135447652553943</v>
      </c>
    </row>
    <row r="242" spans="1:18">
      <c r="A242" s="26" t="s">
        <v>1849</v>
      </c>
      <c r="B242" s="28">
        <v>2.2498836736013899</v>
      </c>
      <c r="C2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2.2498836736013899</v>
      </c>
      <c r="D242" s="36">
        <f>CurrentMtgRatesDataTable8[[#This Row],[Combined with Bloomberg Coupon]]-C243</f>
        <v>2.8170500688149858E-2</v>
      </c>
      <c r="E242" s="37">
        <f t="shared" si="6"/>
        <v>63.757051674270002</v>
      </c>
      <c r="F242" s="36">
        <f>LN(CurrentMtgRatesDataTable8[[#This Row],[Combined with Bloomberg Coupon]]/C243)</f>
        <v>1.2599916470512899E-2</v>
      </c>
      <c r="G242" s="37">
        <f t="shared" si="7"/>
        <v>25.840074443016643</v>
      </c>
      <c r="I242" s="26" t="s">
        <v>1177</v>
      </c>
      <c r="J242" s="27">
        <v>93.548678336999998</v>
      </c>
      <c r="K242" s="27" t="s">
        <v>1502</v>
      </c>
      <c r="N242" s="26" t="s">
        <v>1177</v>
      </c>
      <c r="O242" s="28">
        <v>93.548678336999998</v>
      </c>
      <c r="P242" s="28" t="s">
        <v>1501</v>
      </c>
      <c r="Q242" s="36">
        <f>VLOOKUP(CurrentMtgRatesDataTable824[[#This Row],[asOfDate]],CurrentMtgRatesDataTable8[],5,0)</f>
        <v>84.233530894452812</v>
      </c>
      <c r="R242" s="36">
        <f>CurrentMtgRatesDataTable824[[#This Row],[Realized Current Coupon Vol]]/CurrentMtgRatesDataTable824[[#This Row],[SeriesNumValue]]</f>
        <v>0.9004245959628604</v>
      </c>
    </row>
    <row r="243" spans="1:18">
      <c r="A243" s="26" t="s">
        <v>1850</v>
      </c>
      <c r="B243" s="28">
        <v>2.22171317291324</v>
      </c>
      <c r="C2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2.22171317291324</v>
      </c>
      <c r="D243" s="36">
        <f>CurrentMtgRatesDataTable8[[#This Row],[Combined with Bloomberg Coupon]]-C244</f>
        <v>-1.102234796426016E-2</v>
      </c>
      <c r="E243" s="37">
        <f t="shared" si="6"/>
        <v>63.409307597018682</v>
      </c>
      <c r="F243" s="36">
        <f>LN(CurrentMtgRatesDataTable8[[#This Row],[Combined with Bloomberg Coupon]]/C244)</f>
        <v>-4.9489268901515117E-3</v>
      </c>
      <c r="G243" s="37">
        <f t="shared" si="7"/>
        <v>25.670503037184663</v>
      </c>
      <c r="I243" s="26" t="s">
        <v>1176</v>
      </c>
      <c r="J243" s="27">
        <v>94.405671629400004</v>
      </c>
      <c r="K243" s="27" t="s">
        <v>1502</v>
      </c>
      <c r="N243" s="26" t="s">
        <v>1176</v>
      </c>
      <c r="O243" s="28">
        <v>94.405671629400004</v>
      </c>
      <c r="P243" s="28" t="s">
        <v>1501</v>
      </c>
      <c r="Q243" s="36">
        <f>VLOOKUP(CurrentMtgRatesDataTable824[[#This Row],[asOfDate]],CurrentMtgRatesDataTable8[],5,0)</f>
        <v>86.750969327430468</v>
      </c>
      <c r="R243" s="36">
        <f>CurrentMtgRatesDataTable824[[#This Row],[Realized Current Coupon Vol]]/CurrentMtgRatesDataTable824[[#This Row],[SeriesNumValue]]</f>
        <v>0.91891692342363784</v>
      </c>
    </row>
    <row r="244" spans="1:18">
      <c r="A244" s="26" t="s">
        <v>1851</v>
      </c>
      <c r="B244" s="28">
        <v>2.2327355208775002</v>
      </c>
      <c r="C2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2.2327355208775002</v>
      </c>
      <c r="D244" s="36">
        <f>CurrentMtgRatesDataTable8[[#This Row],[Combined with Bloomberg Coupon]]-C245</f>
        <v>3.3908343881880132E-2</v>
      </c>
      <c r="E244" s="37">
        <f t="shared" si="6"/>
        <v>63.418979332308346</v>
      </c>
      <c r="F244" s="36">
        <f>LN(CurrentMtgRatesDataTable8[[#This Row],[Combined with Bloomberg Coupon]]/C245)</f>
        <v>1.530340782825188E-2</v>
      </c>
      <c r="G244" s="37">
        <f t="shared" si="7"/>
        <v>25.671639547216436</v>
      </c>
      <c r="I244" s="26" t="s">
        <v>1175</v>
      </c>
      <c r="J244" s="27">
        <v>96.553722628599999</v>
      </c>
      <c r="K244" s="27" t="s">
        <v>1502</v>
      </c>
      <c r="N244" s="26" t="s">
        <v>1175</v>
      </c>
      <c r="O244" s="28">
        <v>96.553722628599999</v>
      </c>
      <c r="P244" s="28" t="s">
        <v>1501</v>
      </c>
      <c r="Q244" s="36">
        <f>VLOOKUP(CurrentMtgRatesDataTable824[[#This Row],[asOfDate]],CurrentMtgRatesDataTable8[],5,0)</f>
        <v>87.430198701348374</v>
      </c>
      <c r="R244" s="36">
        <f>CurrentMtgRatesDataTable824[[#This Row],[Realized Current Coupon Vol]]/CurrentMtgRatesDataTable824[[#This Row],[SeriesNumValue]]</f>
        <v>0.90550831517552322</v>
      </c>
    </row>
    <row r="245" spans="1:18">
      <c r="A245" s="26" t="s">
        <v>1852</v>
      </c>
      <c r="B245" s="28">
        <v>2.19882717699562</v>
      </c>
      <c r="C2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2.19882717699562</v>
      </c>
      <c r="D245" s="36">
        <f>CurrentMtgRatesDataTable8[[#This Row],[Combined with Bloomberg Coupon]]-C246</f>
        <v>3.9203735693099873E-2</v>
      </c>
      <c r="E245" s="37">
        <f t="shared" si="6"/>
        <v>63.881356208678341</v>
      </c>
      <c r="F245" s="36">
        <f>LN(CurrentMtgRatesDataTable8[[#This Row],[Combined with Bloomberg Coupon]]/C246)</f>
        <v>1.79902430815457E-2</v>
      </c>
      <c r="G245" s="37">
        <f t="shared" si="7"/>
        <v>25.808448914940662</v>
      </c>
      <c r="I245" s="26" t="s">
        <v>1174</v>
      </c>
      <c r="J245" s="27">
        <v>98.624010796500002</v>
      </c>
      <c r="K245" s="27" t="s">
        <v>1502</v>
      </c>
      <c r="N245" s="26" t="s">
        <v>1174</v>
      </c>
      <c r="O245" s="28">
        <v>98.624010796500002</v>
      </c>
      <c r="P245" s="28" t="s">
        <v>1501</v>
      </c>
      <c r="Q245" s="36">
        <f>VLOOKUP(CurrentMtgRatesDataTable824[[#This Row],[asOfDate]],CurrentMtgRatesDataTable8[],5,0)</f>
        <v>87.808782598164186</v>
      </c>
      <c r="R245" s="36">
        <f>CurrentMtgRatesDataTable824[[#This Row],[Realized Current Coupon Vol]]/CurrentMtgRatesDataTable824[[#This Row],[SeriesNumValue]]</f>
        <v>0.89033879162902962</v>
      </c>
    </row>
    <row r="246" spans="1:18">
      <c r="A246" s="26" t="s">
        <v>1853</v>
      </c>
      <c r="B246" s="28">
        <v>2.1596234413025202</v>
      </c>
      <c r="C2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2.1596234413025202</v>
      </c>
      <c r="D246" s="36">
        <f>CurrentMtgRatesDataTable8[[#This Row],[Combined with Bloomberg Coupon]]-C247</f>
        <v>-8.0176081304679681E-2</v>
      </c>
      <c r="E246" s="37">
        <f t="shared" si="6"/>
        <v>63.23896786779828</v>
      </c>
      <c r="F246" s="36">
        <f>LN(CurrentMtgRatesDataTable8[[#This Row],[Combined with Bloomberg Coupon]]/C247)</f>
        <v>-3.6452489257575063E-2</v>
      </c>
      <c r="G246" s="37">
        <f t="shared" si="7"/>
        <v>25.477415852425338</v>
      </c>
      <c r="I246" s="26" t="s">
        <v>1173</v>
      </c>
      <c r="J246" s="27">
        <v>96.284495538000002</v>
      </c>
      <c r="K246" s="27" t="s">
        <v>1502</v>
      </c>
      <c r="N246" s="26" t="s">
        <v>1173</v>
      </c>
      <c r="O246" s="28">
        <v>96.284495538000002</v>
      </c>
      <c r="P246" s="28" t="s">
        <v>1501</v>
      </c>
      <c r="Q246" s="36">
        <f>VLOOKUP(CurrentMtgRatesDataTable824[[#This Row],[asOfDate]],CurrentMtgRatesDataTable8[],5,0)</f>
        <v>90.402434554130167</v>
      </c>
      <c r="R246" s="36">
        <f>CurrentMtgRatesDataTable824[[#This Row],[Realized Current Coupon Vol]]/CurrentMtgRatesDataTable824[[#This Row],[SeriesNumValue]]</f>
        <v>0.93890957260560814</v>
      </c>
    </row>
    <row r="247" spans="1:18">
      <c r="A247" s="26" t="s">
        <v>1854</v>
      </c>
      <c r="B247" s="28">
        <v>2.2397995226071998</v>
      </c>
      <c r="C2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2.2397995226071998</v>
      </c>
      <c r="D247" s="36">
        <f>CurrentMtgRatesDataTable8[[#This Row],[Combined with Bloomberg Coupon]]-C248</f>
        <v>-7.6868465170001343E-3</v>
      </c>
      <c r="E247" s="37">
        <f t="shared" si="6"/>
        <v>61.317800884884043</v>
      </c>
      <c r="F247" s="36">
        <f>LN(CurrentMtgRatesDataTable8[[#This Row],[Combined with Bloomberg Coupon]]/C248)</f>
        <v>-3.4260594138230834E-3</v>
      </c>
      <c r="G247" s="37">
        <f t="shared" si="7"/>
        <v>24.478549066645261</v>
      </c>
      <c r="I247" s="26" t="s">
        <v>1172</v>
      </c>
      <c r="J247" s="27">
        <v>94.7933094614</v>
      </c>
      <c r="K247" s="27" t="s">
        <v>1502</v>
      </c>
      <c r="N247" s="26" t="s">
        <v>1172</v>
      </c>
      <c r="O247" s="28">
        <v>94.7933094614</v>
      </c>
      <c r="P247" s="28" t="s">
        <v>1501</v>
      </c>
      <c r="Q247" s="36">
        <f>VLOOKUP(CurrentMtgRatesDataTable824[[#This Row],[asOfDate]],CurrentMtgRatesDataTable8[],5,0)</f>
        <v>89.69094533642506</v>
      </c>
      <c r="R247" s="36">
        <f>CurrentMtgRatesDataTable824[[#This Row],[Realized Current Coupon Vol]]/CurrentMtgRatesDataTable824[[#This Row],[SeriesNumValue]]</f>
        <v>0.94617379481773833</v>
      </c>
    </row>
    <row r="248" spans="1:18">
      <c r="A248" s="26" t="s">
        <v>1855</v>
      </c>
      <c r="B248" s="28">
        <v>2.2474863691242</v>
      </c>
      <c r="C2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2.2474863691242</v>
      </c>
      <c r="D248" s="36">
        <f>CurrentMtgRatesDataTable8[[#This Row],[Combined with Bloomberg Coupon]]-C249</f>
        <v>-3.9066600393499851E-2</v>
      </c>
      <c r="E248" s="37">
        <f t="shared" si="6"/>
        <v>61.968827340016453</v>
      </c>
      <c r="F248" s="36">
        <f>LN(CurrentMtgRatesDataTable8[[#This Row],[Combined with Bloomberg Coupon]]/C249)</f>
        <v>-1.7233007608812499E-2</v>
      </c>
      <c r="G248" s="37">
        <f t="shared" si="7"/>
        <v>24.736780285563132</v>
      </c>
      <c r="I248" s="26" t="s">
        <v>1171</v>
      </c>
      <c r="J248" s="27">
        <v>94.846121023500004</v>
      </c>
      <c r="K248" s="27" t="s">
        <v>1502</v>
      </c>
      <c r="N248" s="26" t="s">
        <v>1171</v>
      </c>
      <c r="O248" s="28">
        <v>94.846121023500004</v>
      </c>
      <c r="P248" s="28" t="s">
        <v>1501</v>
      </c>
      <c r="Q248" s="36">
        <f>VLOOKUP(CurrentMtgRatesDataTable824[[#This Row],[asOfDate]],CurrentMtgRatesDataTable8[],5,0)</f>
        <v>92.87230738023689</v>
      </c>
      <c r="R248" s="36">
        <f>CurrentMtgRatesDataTable824[[#This Row],[Realized Current Coupon Vol]]/CurrentMtgRatesDataTable824[[#This Row],[SeriesNumValue]]</f>
        <v>0.97918930556185779</v>
      </c>
    </row>
    <row r="249" spans="1:18">
      <c r="A249" s="26" t="s">
        <v>1856</v>
      </c>
      <c r="B249" s="28">
        <v>2.2865529695176998</v>
      </c>
      <c r="C2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2.2865529695176998</v>
      </c>
      <c r="D249" s="36">
        <f>CurrentMtgRatesDataTable8[[#This Row],[Combined with Bloomberg Coupon]]-C250</f>
        <v>-5.9399033868801077E-3</v>
      </c>
      <c r="E249" s="37">
        <f t="shared" si="6"/>
        <v>61.947655732555674</v>
      </c>
      <c r="F249" s="36">
        <f>LN(CurrentMtgRatesDataTable8[[#This Row],[Combined with Bloomberg Coupon]]/C250)</f>
        <v>-2.5943862206232642E-3</v>
      </c>
      <c r="G249" s="37">
        <f t="shared" si="7"/>
        <v>24.690683822136279</v>
      </c>
      <c r="I249" s="26" t="s">
        <v>1170</v>
      </c>
      <c r="J249" s="27">
        <v>94.855595027999996</v>
      </c>
      <c r="K249" s="27" t="s">
        <v>1502</v>
      </c>
      <c r="N249" s="26" t="s">
        <v>1170</v>
      </c>
      <c r="O249" s="28">
        <v>94.855595027999996</v>
      </c>
      <c r="P249" s="28" t="s">
        <v>1501</v>
      </c>
      <c r="Q249" s="36">
        <f>VLOOKUP(CurrentMtgRatesDataTable824[[#This Row],[asOfDate]],CurrentMtgRatesDataTable8[],5,0)</f>
        <v>95.935773123275169</v>
      </c>
      <c r="R249" s="36">
        <f>CurrentMtgRatesDataTable824[[#This Row],[Realized Current Coupon Vol]]/CurrentMtgRatesDataTable824[[#This Row],[SeriesNumValue]]</f>
        <v>1.011387605496084</v>
      </c>
    </row>
    <row r="250" spans="1:18">
      <c r="A250" s="26" t="s">
        <v>1857</v>
      </c>
      <c r="B250" s="28">
        <v>2.2924928729045799</v>
      </c>
      <c r="C2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2.2924928729045799</v>
      </c>
      <c r="D250" s="36">
        <f>CurrentMtgRatesDataTable8[[#This Row],[Combined with Bloomberg Coupon]]-C251</f>
        <v>2.7401552816499475E-3</v>
      </c>
      <c r="E250" s="37">
        <f t="shared" si="6"/>
        <v>62.319509384791928</v>
      </c>
      <c r="F250" s="36">
        <f>LN(CurrentMtgRatesDataTable8[[#This Row],[Combined with Bloomberg Coupon]]/C251)</f>
        <v>1.1959881041460878E-3</v>
      </c>
      <c r="G250" s="37">
        <f t="shared" si="7"/>
        <v>24.837136573328113</v>
      </c>
      <c r="I250" s="26" t="s">
        <v>1169</v>
      </c>
      <c r="J250" s="27">
        <v>95.127740062000001</v>
      </c>
      <c r="K250" s="27" t="s">
        <v>1502</v>
      </c>
      <c r="N250" s="26" t="s">
        <v>1169</v>
      </c>
      <c r="O250" s="28">
        <v>95.127740062000001</v>
      </c>
      <c r="P250" s="28" t="s">
        <v>1501</v>
      </c>
      <c r="Q250" s="36">
        <f>VLOOKUP(CurrentMtgRatesDataTable824[[#This Row],[asOfDate]],CurrentMtgRatesDataTable8[],5,0)</f>
        <v>93.344005417042666</v>
      </c>
      <c r="R250" s="36">
        <f>CurrentMtgRatesDataTable824[[#This Row],[Realized Current Coupon Vol]]/CurrentMtgRatesDataTable824[[#This Row],[SeriesNumValue]]</f>
        <v>0.98124905896224612</v>
      </c>
    </row>
    <row r="251" spans="1:18">
      <c r="A251" s="26" t="s">
        <v>1858</v>
      </c>
      <c r="B251" s="28">
        <v>2.28975271762293</v>
      </c>
      <c r="C2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2.28975271762293</v>
      </c>
      <c r="D251" s="36">
        <f>CurrentMtgRatesDataTable8[[#This Row],[Combined with Bloomberg Coupon]]-C252</f>
        <v>-0.13263512875396</v>
      </c>
      <c r="E251" s="37">
        <f t="shared" si="6"/>
        <v>62.310066225819064</v>
      </c>
      <c r="F251" s="36">
        <f>LN(CurrentMtgRatesDataTable8[[#This Row],[Combined with Bloomberg Coupon]]/C252)</f>
        <v>-5.6309938901084974E-2</v>
      </c>
      <c r="G251" s="37">
        <f t="shared" si="7"/>
        <v>24.832305004852628</v>
      </c>
      <c r="I251" s="26" t="s">
        <v>1168</v>
      </c>
      <c r="J251" s="27">
        <v>94.422977431000007</v>
      </c>
      <c r="K251" s="27" t="s">
        <v>1502</v>
      </c>
      <c r="N251" s="26" t="s">
        <v>1168</v>
      </c>
      <c r="O251" s="28">
        <v>94.422977431000007</v>
      </c>
      <c r="P251" s="28" t="s">
        <v>1501</v>
      </c>
      <c r="Q251" s="36">
        <f>VLOOKUP(CurrentMtgRatesDataTable824[[#This Row],[asOfDate]],CurrentMtgRatesDataTable8[],5,0)</f>
        <v>93.876800066526485</v>
      </c>
      <c r="R251" s="36">
        <f>CurrentMtgRatesDataTable824[[#This Row],[Realized Current Coupon Vol]]/CurrentMtgRatesDataTable824[[#This Row],[SeriesNumValue]]</f>
        <v>0.99421563077829611</v>
      </c>
    </row>
    <row r="252" spans="1:18">
      <c r="A252" s="26" t="s">
        <v>1859</v>
      </c>
      <c r="B252" s="28">
        <v>2.42238784637689</v>
      </c>
      <c r="C2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2.42238784637689</v>
      </c>
      <c r="D252" s="36">
        <f>CurrentMtgRatesDataTable8[[#This Row],[Combined with Bloomberg Coupon]]-C253</f>
        <v>-0.11047830617409993</v>
      </c>
      <c r="E252" s="37">
        <f t="shared" si="6"/>
        <v>56.309935544967118</v>
      </c>
      <c r="F252" s="36">
        <f>LN(CurrentMtgRatesDataTable8[[#This Row],[Combined with Bloomberg Coupon]]/C253)</f>
        <v>-4.4597761085392214E-2</v>
      </c>
      <c r="G252" s="37">
        <f t="shared" si="7"/>
        <v>22.094462736848943</v>
      </c>
      <c r="I252" s="26" t="s">
        <v>1167</v>
      </c>
      <c r="J252" s="27">
        <v>94.564109891399994</v>
      </c>
      <c r="K252" s="27" t="s">
        <v>1502</v>
      </c>
      <c r="N252" s="26" t="s">
        <v>1167</v>
      </c>
      <c r="O252" s="28">
        <v>94.564109891399994</v>
      </c>
      <c r="P252" s="28" t="s">
        <v>1501</v>
      </c>
      <c r="Q252" s="36">
        <f>VLOOKUP(CurrentMtgRatesDataTable824[[#This Row],[asOfDate]],CurrentMtgRatesDataTable8[],5,0)</f>
        <v>94.006792540379692</v>
      </c>
      <c r="R252" s="36">
        <f>CurrentMtgRatesDataTable824[[#This Row],[Realized Current Coupon Vol]]/CurrentMtgRatesDataTable824[[#This Row],[SeriesNumValue]]</f>
        <v>0.99410646013947213</v>
      </c>
    </row>
    <row r="253" spans="1:18">
      <c r="A253" s="26" t="s">
        <v>1860</v>
      </c>
      <c r="B253" s="28">
        <v>2.5328661525509899</v>
      </c>
      <c r="C2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2.5328661525509899</v>
      </c>
      <c r="D253" s="36">
        <f>CurrentMtgRatesDataTable8[[#This Row],[Combined with Bloomberg Coupon]]-C254</f>
        <v>2.2416205858899918E-2</v>
      </c>
      <c r="E253" s="37">
        <f t="shared" si="6"/>
        <v>52.743209943293046</v>
      </c>
      <c r="F253" s="36">
        <f>LN(CurrentMtgRatesDataTable8[[#This Row],[Combined with Bloomberg Coupon]]/C254)</f>
        <v>8.889529442645927E-3</v>
      </c>
      <c r="G253" s="37">
        <f t="shared" si="7"/>
        <v>20.578077332197811</v>
      </c>
      <c r="I253" s="26" t="s">
        <v>1166</v>
      </c>
      <c r="J253" s="27">
        <v>95.980601736400004</v>
      </c>
      <c r="K253" s="27" t="s">
        <v>1502</v>
      </c>
      <c r="N253" s="26" t="s">
        <v>1166</v>
      </c>
      <c r="O253" s="28">
        <v>95.980601736400004</v>
      </c>
      <c r="P253" s="28" t="s">
        <v>1501</v>
      </c>
      <c r="Q253" s="36">
        <f>VLOOKUP(CurrentMtgRatesDataTable824[[#This Row],[asOfDate]],CurrentMtgRatesDataTable8[],5,0)</f>
        <v>94.203009206213622</v>
      </c>
      <c r="R253" s="36">
        <f>CurrentMtgRatesDataTable824[[#This Row],[Realized Current Coupon Vol]]/CurrentMtgRatesDataTable824[[#This Row],[SeriesNumValue]]</f>
        <v>0.98147966882862081</v>
      </c>
    </row>
    <row r="254" spans="1:18">
      <c r="A254" s="26" t="s">
        <v>1861</v>
      </c>
      <c r="B254" s="28">
        <v>2.51044994669209</v>
      </c>
      <c r="C2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2.51044994669209</v>
      </c>
      <c r="D254" s="36">
        <f>CurrentMtgRatesDataTable8[[#This Row],[Combined with Bloomberg Coupon]]-C255</f>
        <v>-4.87976077296981E-3</v>
      </c>
      <c r="E254" s="37">
        <f t="shared" si="6"/>
        <v>52.583203530725328</v>
      </c>
      <c r="F254" s="36">
        <f>LN(CurrentMtgRatesDataTable8[[#This Row],[Combined with Bloomberg Coupon]]/C255)</f>
        <v>-1.9418926583367978E-3</v>
      </c>
      <c r="G254" s="37">
        <f t="shared" si="7"/>
        <v>20.512471975319425</v>
      </c>
      <c r="I254" s="26" t="s">
        <v>1165</v>
      </c>
      <c r="J254" s="27">
        <v>94.790492814700002</v>
      </c>
      <c r="K254" s="27" t="s">
        <v>1502</v>
      </c>
      <c r="N254" s="26" t="s">
        <v>1165</v>
      </c>
      <c r="O254" s="28">
        <v>94.790492814700002</v>
      </c>
      <c r="P254" s="28" t="s">
        <v>1501</v>
      </c>
      <c r="Q254" s="36">
        <f>VLOOKUP(CurrentMtgRatesDataTable824[[#This Row],[asOfDate]],CurrentMtgRatesDataTable8[],5,0)</f>
        <v>100.5098838610335</v>
      </c>
      <c r="R254" s="36">
        <f>CurrentMtgRatesDataTable824[[#This Row],[Realized Current Coupon Vol]]/CurrentMtgRatesDataTable824[[#This Row],[SeriesNumValue]]</f>
        <v>1.0603371802013306</v>
      </c>
    </row>
    <row r="255" spans="1:18">
      <c r="A255" s="26" t="s">
        <v>1862</v>
      </c>
      <c r="B255" s="28">
        <v>2.5153297074650598</v>
      </c>
      <c r="C2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2.5153297074650598</v>
      </c>
      <c r="D255" s="36">
        <f>CurrentMtgRatesDataTable8[[#This Row],[Combined with Bloomberg Coupon]]-C256</f>
        <v>1.2045618226869781E-2</v>
      </c>
      <c r="E255" s="37">
        <f t="shared" si="6"/>
        <v>56.073396482777916</v>
      </c>
      <c r="F255" s="36">
        <f>LN(CurrentMtgRatesDataTable8[[#This Row],[Combined with Bloomberg Coupon]]/C256)</f>
        <v>4.8003858619602669E-3</v>
      </c>
      <c r="G255" s="37">
        <f t="shared" si="7"/>
        <v>21.806971464937423</v>
      </c>
      <c r="I255" s="26" t="s">
        <v>1164</v>
      </c>
      <c r="J255" s="27">
        <v>96.774491339999997</v>
      </c>
      <c r="K255" s="27" t="s">
        <v>1502</v>
      </c>
      <c r="N255" s="26" t="s">
        <v>1164</v>
      </c>
      <c r="O255" s="28">
        <v>96.774491339999997</v>
      </c>
      <c r="P255" s="28" t="s">
        <v>1501</v>
      </c>
      <c r="Q255" s="36">
        <f>VLOOKUP(CurrentMtgRatesDataTable824[[#This Row],[asOfDate]],CurrentMtgRatesDataTable8[],5,0)</f>
        <v>99.116848449442045</v>
      </c>
      <c r="R255" s="36">
        <f>CurrentMtgRatesDataTable824[[#This Row],[Realized Current Coupon Vol]]/CurrentMtgRatesDataTable824[[#This Row],[SeriesNumValue]]</f>
        <v>1.0242042823166344</v>
      </c>
    </row>
    <row r="256" spans="1:18">
      <c r="A256" s="26" t="s">
        <v>1863</v>
      </c>
      <c r="B256" s="28">
        <v>2.50328408923819</v>
      </c>
      <c r="C2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2.50328408923819</v>
      </c>
      <c r="D256" s="36">
        <f>CurrentMtgRatesDataTable8[[#This Row],[Combined with Bloomberg Coupon]]-C257</f>
        <v>2.4275866109980004E-2</v>
      </c>
      <c r="E256" s="37">
        <f t="shared" si="6"/>
        <v>56.034725688003626</v>
      </c>
      <c r="F256" s="36">
        <f>LN(CurrentMtgRatesDataTable8[[#This Row],[Combined with Bloomberg Coupon]]/C257)</f>
        <v>9.7449353423353959E-3</v>
      </c>
      <c r="G256" s="37">
        <f t="shared" si="7"/>
        <v>21.788941862905055</v>
      </c>
      <c r="I256" s="26" t="s">
        <v>1163</v>
      </c>
      <c r="J256" s="27">
        <v>96.656304786299998</v>
      </c>
      <c r="K256" s="27" t="s">
        <v>1502</v>
      </c>
      <c r="N256" s="26" t="s">
        <v>1163</v>
      </c>
      <c r="O256" s="28">
        <v>96.656304786299998</v>
      </c>
      <c r="P256" s="28" t="s">
        <v>1501</v>
      </c>
      <c r="Q256" s="36">
        <f>VLOOKUP(CurrentMtgRatesDataTable824[[#This Row],[asOfDate]],CurrentMtgRatesDataTable8[],5,0)</f>
        <v>102.2678834846844</v>
      </c>
      <c r="R256" s="36">
        <f>CurrentMtgRatesDataTable824[[#This Row],[Realized Current Coupon Vol]]/CurrentMtgRatesDataTable824[[#This Row],[SeriesNumValue]]</f>
        <v>1.0580570373633793</v>
      </c>
    </row>
    <row r="257" spans="1:18">
      <c r="A257" s="26" t="s">
        <v>1864</v>
      </c>
      <c r="B257" s="28">
        <v>2.47900822312821</v>
      </c>
      <c r="C2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2.47900822312821</v>
      </c>
      <c r="D257" s="36">
        <f>CurrentMtgRatesDataTable8[[#This Row],[Combined with Bloomberg Coupon]]-C258</f>
        <v>4.748208841744983E-2</v>
      </c>
      <c r="E257" s="37">
        <f t="shared" si="6"/>
        <v>56.084859809365938</v>
      </c>
      <c r="F257" s="36">
        <f>LN(CurrentMtgRatesDataTable8[[#This Row],[Combined with Bloomberg Coupon]]/C258)</f>
        <v>1.933947096846703E-2</v>
      </c>
      <c r="G257" s="37">
        <f t="shared" si="7"/>
        <v>21.792867955979723</v>
      </c>
      <c r="I257" s="26" t="s">
        <v>1162</v>
      </c>
      <c r="J257" s="27">
        <v>99.060754384000006</v>
      </c>
      <c r="K257" s="27" t="s">
        <v>1502</v>
      </c>
      <c r="N257" s="26" t="s">
        <v>1162</v>
      </c>
      <c r="O257" s="28">
        <v>99.060754384000006</v>
      </c>
      <c r="P257" s="28" t="s">
        <v>1501</v>
      </c>
      <c r="Q257" s="36">
        <f>VLOOKUP(CurrentMtgRatesDataTable824[[#This Row],[asOfDate]],CurrentMtgRatesDataTable8[],5,0)</f>
        <v>105.1909157236047</v>
      </c>
      <c r="R257" s="36">
        <f>CurrentMtgRatesDataTable824[[#This Row],[Realized Current Coupon Vol]]/CurrentMtgRatesDataTable824[[#This Row],[SeriesNumValue]]</f>
        <v>1.0618828453076552</v>
      </c>
    </row>
    <row r="258" spans="1:18">
      <c r="A258" s="26" t="s">
        <v>1865</v>
      </c>
      <c r="B258" s="28">
        <v>2.4315261347107602</v>
      </c>
      <c r="C2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2.4315261347107602</v>
      </c>
      <c r="D258" s="36">
        <f>CurrentMtgRatesDataTable8[[#This Row],[Combined with Bloomberg Coupon]]-C259</f>
        <v>-1.8843994897289829E-2</v>
      </c>
      <c r="E258" s="37">
        <f t="shared" si="6"/>
        <v>55.969671002170642</v>
      </c>
      <c r="F258" s="36">
        <f>LN(CurrentMtgRatesDataTable8[[#This Row],[Combined with Bloomberg Coupon]]/C259)</f>
        <v>-7.7199872614852486E-3</v>
      </c>
      <c r="G258" s="37">
        <f t="shared" si="7"/>
        <v>21.680564462371652</v>
      </c>
      <c r="I258" s="26" t="s">
        <v>1161</v>
      </c>
      <c r="J258" s="27">
        <v>98.049209725799997</v>
      </c>
      <c r="K258" s="27" t="s">
        <v>1502</v>
      </c>
      <c r="N258" s="26" t="s">
        <v>1161</v>
      </c>
      <c r="O258" s="28">
        <v>98.049209725799997</v>
      </c>
      <c r="P258" s="28" t="s">
        <v>1501</v>
      </c>
      <c r="Q258" s="36">
        <f>VLOOKUP(CurrentMtgRatesDataTable824[[#This Row],[asOfDate]],CurrentMtgRatesDataTable8[],5,0)</f>
        <v>106.30925997497955</v>
      </c>
      <c r="R258" s="36">
        <f>CurrentMtgRatesDataTable824[[#This Row],[Realized Current Coupon Vol]]/CurrentMtgRatesDataTable824[[#This Row],[SeriesNumValue]]</f>
        <v>1.084243924783068</v>
      </c>
    </row>
    <row r="259" spans="1:18">
      <c r="A259" s="26" t="s">
        <v>1866</v>
      </c>
      <c r="B259" s="28">
        <v>2.45037012960805</v>
      </c>
      <c r="C2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2.45037012960805</v>
      </c>
      <c r="D259" s="36">
        <f>CurrentMtgRatesDataTable8[[#This Row],[Combined with Bloomberg Coupon]]-C260</f>
        <v>-1.7319981159459985E-2</v>
      </c>
      <c r="E259" s="37">
        <f t="shared" si="6"/>
        <v>56.085632873024934</v>
      </c>
      <c r="F259" s="36">
        <f>LN(CurrentMtgRatesDataTable8[[#This Row],[Combined with Bloomberg Coupon]]/C260)</f>
        <v>-7.0434488057485988E-3</v>
      </c>
      <c r="G259" s="37">
        <f t="shared" si="7"/>
        <v>21.71534226884738</v>
      </c>
      <c r="I259" s="26" t="s">
        <v>1160</v>
      </c>
      <c r="J259" s="27">
        <v>96.301624479599994</v>
      </c>
      <c r="K259" s="27" t="s">
        <v>1502</v>
      </c>
      <c r="N259" s="26" t="s">
        <v>1160</v>
      </c>
      <c r="O259" s="28">
        <v>96.301624479599994</v>
      </c>
      <c r="P259" s="28" t="s">
        <v>1501</v>
      </c>
      <c r="Q259" s="36">
        <f>VLOOKUP(CurrentMtgRatesDataTable824[[#This Row],[asOfDate]],CurrentMtgRatesDataTable8[],5,0)</f>
        <v>105.60280901423431</v>
      </c>
      <c r="R259" s="36">
        <f>CurrentMtgRatesDataTable824[[#This Row],[Realized Current Coupon Vol]]/CurrentMtgRatesDataTable824[[#This Row],[SeriesNumValue]]</f>
        <v>1.0965838799178784</v>
      </c>
    </row>
    <row r="260" spans="1:18">
      <c r="A260" s="26" t="s">
        <v>1867</v>
      </c>
      <c r="B260" s="28">
        <v>2.46769011076751</v>
      </c>
      <c r="C2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2.46769011076751</v>
      </c>
      <c r="D260" s="36">
        <f>CurrentMtgRatesDataTable8[[#This Row],[Combined with Bloomberg Coupon]]-C261</f>
        <v>8.6054231315499941E-3</v>
      </c>
      <c r="E260" s="37">
        <f t="shared" si="6"/>
        <v>57.323760756448848</v>
      </c>
      <c r="F260" s="36">
        <f>LN(CurrentMtgRatesDataTable8[[#This Row],[Combined with Bloomberg Coupon]]/C261)</f>
        <v>3.4933327521294308E-3</v>
      </c>
      <c r="G260" s="37">
        <f t="shared" si="7"/>
        <v>22.160640288678898</v>
      </c>
      <c r="I260" s="26" t="s">
        <v>1159</v>
      </c>
      <c r="J260" s="27">
        <v>97.584811172299993</v>
      </c>
      <c r="K260" s="27" t="s">
        <v>1502</v>
      </c>
      <c r="N260" s="26" t="s">
        <v>1159</v>
      </c>
      <c r="O260" s="28">
        <v>97.584811172299993</v>
      </c>
      <c r="P260" s="28" t="s">
        <v>1501</v>
      </c>
      <c r="Q260" s="36">
        <f>VLOOKUP(CurrentMtgRatesDataTable824[[#This Row],[asOfDate]],CurrentMtgRatesDataTable8[],5,0)</f>
        <v>106.06963859677117</v>
      </c>
      <c r="R260" s="36">
        <f>CurrentMtgRatesDataTable824[[#This Row],[Realized Current Coupon Vol]]/CurrentMtgRatesDataTable824[[#This Row],[SeriesNumValue]]</f>
        <v>1.0869482383840452</v>
      </c>
    </row>
    <row r="261" spans="1:18">
      <c r="A261" s="26" t="s">
        <v>1868</v>
      </c>
      <c r="B261" s="28">
        <v>2.45908468763596</v>
      </c>
      <c r="C2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2.45908468763596</v>
      </c>
      <c r="D261" s="36">
        <f>CurrentMtgRatesDataTable8[[#This Row],[Combined with Bloomberg Coupon]]-C262</f>
        <v>-1.0408773467270205E-2</v>
      </c>
      <c r="E261" s="37">
        <f t="shared" ref="E261:E324" si="8">STDEVA(D261:D320)*SQRT(250)*100</f>
        <v>57.277517348225658</v>
      </c>
      <c r="F261" s="36">
        <f>LN(CurrentMtgRatesDataTable8[[#This Row],[Combined with Bloomberg Coupon]]/C262)</f>
        <v>-4.2238506231651258E-3</v>
      </c>
      <c r="G261" s="37">
        <f t="shared" ref="G261:G324" si="9">STDEVA(F261:F320)*SQRT(250)*100</f>
        <v>22.140989036543115</v>
      </c>
      <c r="I261" s="26" t="s">
        <v>1158</v>
      </c>
      <c r="J261" s="27">
        <v>98.988124937999999</v>
      </c>
      <c r="K261" s="27" t="s">
        <v>1502</v>
      </c>
      <c r="N261" s="26" t="s">
        <v>1158</v>
      </c>
      <c r="O261" s="28">
        <v>98.988124937999999</v>
      </c>
      <c r="P261" s="28" t="s">
        <v>1501</v>
      </c>
      <c r="Q261" s="36">
        <f>VLOOKUP(CurrentMtgRatesDataTable824[[#This Row],[asOfDate]],CurrentMtgRatesDataTable8[],5,0)</f>
        <v>106.44663102864267</v>
      </c>
      <c r="R261" s="36">
        <f>CurrentMtgRatesDataTable824[[#This Row],[Realized Current Coupon Vol]]/CurrentMtgRatesDataTable824[[#This Row],[SeriesNumValue]]</f>
        <v>1.0753474832997818</v>
      </c>
    </row>
    <row r="262" spans="1:18">
      <c r="A262" s="26" t="s">
        <v>1869</v>
      </c>
      <c r="B262" s="28">
        <v>2.4694934611032302</v>
      </c>
      <c r="C2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2.4694934611032302</v>
      </c>
      <c r="D262" s="36">
        <f>CurrentMtgRatesDataTable8[[#This Row],[Combined with Bloomberg Coupon]]-C263</f>
        <v>-1.6239632152629913E-2</v>
      </c>
      <c r="E262" s="37">
        <f t="shared" si="8"/>
        <v>57.992354227609169</v>
      </c>
      <c r="F262" s="36">
        <f>LN(CurrentMtgRatesDataTable8[[#This Row],[Combined with Bloomberg Coupon]]/C263)</f>
        <v>-6.5545702564987589E-3</v>
      </c>
      <c r="G262" s="37">
        <f t="shared" si="9"/>
        <v>22.396440182743774</v>
      </c>
      <c r="I262" s="26" t="s">
        <v>1157</v>
      </c>
      <c r="J262" s="27">
        <v>100.5364244157</v>
      </c>
      <c r="K262" s="27" t="s">
        <v>1502</v>
      </c>
      <c r="N262" s="26" t="s">
        <v>1157</v>
      </c>
      <c r="O262" s="28">
        <v>100.5364244157</v>
      </c>
      <c r="P262" s="28" t="s">
        <v>1501</v>
      </c>
      <c r="Q262" s="36">
        <f>VLOOKUP(CurrentMtgRatesDataTable824[[#This Row],[asOfDate]],CurrentMtgRatesDataTable8[],5,0)</f>
        <v>109.05617561859511</v>
      </c>
      <c r="R262" s="36">
        <f>CurrentMtgRatesDataTable824[[#This Row],[Realized Current Coupon Vol]]/CurrentMtgRatesDataTable824[[#This Row],[SeriesNumValue]]</f>
        <v>1.0847429302604543</v>
      </c>
    </row>
    <row r="263" spans="1:18">
      <c r="A263" s="26" t="s">
        <v>1870</v>
      </c>
      <c r="B263" s="28">
        <v>2.4857330932558601</v>
      </c>
      <c r="C2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2.4857330932558601</v>
      </c>
      <c r="D263" s="36">
        <f>CurrentMtgRatesDataTable8[[#This Row],[Combined with Bloomberg Coupon]]-C264</f>
        <v>-1.4774679383180001E-2</v>
      </c>
      <c r="E263" s="37">
        <f t="shared" si="8"/>
        <v>58.702358653772144</v>
      </c>
      <c r="F263" s="36">
        <f>LN(CurrentMtgRatesDataTable8[[#This Row],[Combined with Bloomberg Coupon]]/C264)</f>
        <v>-5.9261969170157558E-3</v>
      </c>
      <c r="G263" s="37">
        <f t="shared" si="9"/>
        <v>22.637529318638407</v>
      </c>
      <c r="I263" s="26" t="s">
        <v>1156</v>
      </c>
      <c r="J263" s="27">
        <v>101.9632592008</v>
      </c>
      <c r="K263" s="27" t="s">
        <v>1502</v>
      </c>
      <c r="N263" s="26" t="s">
        <v>1156</v>
      </c>
      <c r="O263" s="28">
        <v>101.9632592008</v>
      </c>
      <c r="P263" s="28" t="s">
        <v>1501</v>
      </c>
      <c r="Q263" s="36">
        <f>VLOOKUP(CurrentMtgRatesDataTable824[[#This Row],[asOfDate]],CurrentMtgRatesDataTable8[],5,0)</f>
        <v>109.47727009955057</v>
      </c>
      <c r="R263" s="36">
        <f>CurrentMtgRatesDataTable824[[#This Row],[Realized Current Coupon Vol]]/CurrentMtgRatesDataTable824[[#This Row],[SeriesNumValue]]</f>
        <v>1.0736933181387716</v>
      </c>
    </row>
    <row r="264" spans="1:18">
      <c r="A264" s="26" t="s">
        <v>1871</v>
      </c>
      <c r="B264" s="28">
        <v>2.5005077726390401</v>
      </c>
      <c r="C2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2.5005077726390401</v>
      </c>
      <c r="D264" s="36">
        <f>CurrentMtgRatesDataTable8[[#This Row],[Combined with Bloomberg Coupon]]-C265</f>
        <v>-7.8933473536899612E-3</v>
      </c>
      <c r="E264" s="37">
        <f t="shared" si="8"/>
        <v>58.848104629416419</v>
      </c>
      <c r="F264" s="36">
        <f>LN(CurrentMtgRatesDataTable8[[#This Row],[Combined with Bloomberg Coupon]]/C265)</f>
        <v>-3.1517258775722152E-3</v>
      </c>
      <c r="G264" s="37">
        <f t="shared" si="9"/>
        <v>22.685458242256765</v>
      </c>
      <c r="I264" s="26" t="s">
        <v>1155</v>
      </c>
      <c r="J264" s="27">
        <v>101.4262170186</v>
      </c>
      <c r="K264" s="27" t="s">
        <v>1502</v>
      </c>
      <c r="N264" s="26" t="s">
        <v>1155</v>
      </c>
      <c r="O264" s="28">
        <v>101.4262170186</v>
      </c>
      <c r="P264" s="28" t="s">
        <v>1501</v>
      </c>
      <c r="Q264" s="36">
        <f>VLOOKUP(CurrentMtgRatesDataTable824[[#This Row],[asOfDate]],CurrentMtgRatesDataTable8[],5,0)</f>
        <v>109.90778745100826</v>
      </c>
      <c r="R264" s="36">
        <f>CurrentMtgRatesDataTable824[[#This Row],[Realized Current Coupon Vol]]/CurrentMtgRatesDataTable824[[#This Row],[SeriesNumValue]]</f>
        <v>1.0836230580388586</v>
      </c>
    </row>
    <row r="265" spans="1:18">
      <c r="A265" s="26" t="s">
        <v>1872</v>
      </c>
      <c r="B265" s="28">
        <v>2.5084011199927301</v>
      </c>
      <c r="C2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2.5084011199927301</v>
      </c>
      <c r="D265" s="36">
        <f>CurrentMtgRatesDataTable8[[#This Row],[Combined with Bloomberg Coupon]]-C266</f>
        <v>-5.062157140098833E-4</v>
      </c>
      <c r="E265" s="37">
        <f t="shared" si="8"/>
        <v>58.860482144533776</v>
      </c>
      <c r="F265" s="36">
        <f>LN(CurrentMtgRatesDataTable8[[#This Row],[Combined with Bloomberg Coupon]]/C266)</f>
        <v>-2.0178775939217692E-4</v>
      </c>
      <c r="G265" s="37">
        <f t="shared" si="9"/>
        <v>22.688846326490548</v>
      </c>
      <c r="I265" s="26" t="s">
        <v>1154</v>
      </c>
      <c r="J265" s="27">
        <v>101.13208894900001</v>
      </c>
      <c r="K265" s="27" t="s">
        <v>1502</v>
      </c>
      <c r="N265" s="26" t="s">
        <v>1154</v>
      </c>
      <c r="O265" s="28">
        <v>101.13208894900001</v>
      </c>
      <c r="P265" s="28" t="s">
        <v>1501</v>
      </c>
      <c r="Q265" s="36">
        <f>VLOOKUP(CurrentMtgRatesDataTable824[[#This Row],[asOfDate]],CurrentMtgRatesDataTable8[],5,0)</f>
        <v>110.36641678177874</v>
      </c>
      <c r="R265" s="36">
        <f>CurrentMtgRatesDataTable824[[#This Row],[Realized Current Coupon Vol]]/CurrentMtgRatesDataTable824[[#This Row],[SeriesNumValue]]</f>
        <v>1.0913095727453579</v>
      </c>
    </row>
    <row r="266" spans="1:18">
      <c r="A266" s="26" t="s">
        <v>1873</v>
      </c>
      <c r="B266" s="28">
        <v>2.50890733570674</v>
      </c>
      <c r="C2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2.50890733570674</v>
      </c>
      <c r="D266" s="36">
        <f>CurrentMtgRatesDataTable8[[#This Row],[Combined with Bloomberg Coupon]]-C267</f>
        <v>7.7999556910599566E-3</v>
      </c>
      <c r="E266" s="37">
        <f t="shared" si="8"/>
        <v>59.324034297219661</v>
      </c>
      <c r="F266" s="36">
        <f>LN(CurrentMtgRatesDataTable8[[#This Row],[Combined with Bloomberg Coupon]]/C267)</f>
        <v>3.1137481367362252E-3</v>
      </c>
      <c r="G266" s="37">
        <f t="shared" si="9"/>
        <v>22.852137933702156</v>
      </c>
      <c r="I266" s="26" t="s">
        <v>1153</v>
      </c>
      <c r="J266" s="27">
        <v>102.50992677639999</v>
      </c>
      <c r="K266" s="27" t="s">
        <v>1502</v>
      </c>
      <c r="N266" s="26" t="s">
        <v>1153</v>
      </c>
      <c r="O266" s="28">
        <v>102.50992677639999</v>
      </c>
      <c r="P266" s="28" t="s">
        <v>1501</v>
      </c>
      <c r="Q266" s="36">
        <f>VLOOKUP(CurrentMtgRatesDataTable824[[#This Row],[asOfDate]],CurrentMtgRatesDataTable8[],5,0)</f>
        <v>111.71271128888061</v>
      </c>
      <c r="R266" s="36">
        <f>CurrentMtgRatesDataTable824[[#This Row],[Realized Current Coupon Vol]]/CurrentMtgRatesDataTable824[[#This Row],[SeriesNumValue]]</f>
        <v>1.0897745691746927</v>
      </c>
    </row>
    <row r="267" spans="1:18">
      <c r="A267" s="26" t="s">
        <v>1874</v>
      </c>
      <c r="B267" s="28">
        <v>2.50110738001568</v>
      </c>
      <c r="C2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2.50110738001568</v>
      </c>
      <c r="D267" s="36">
        <f>CurrentMtgRatesDataTable8[[#This Row],[Combined with Bloomberg Coupon]]-C268</f>
        <v>-9.4054040641379899E-2</v>
      </c>
      <c r="E267" s="37">
        <f t="shared" si="8"/>
        <v>59.337507055637403</v>
      </c>
      <c r="F267" s="36">
        <f>LN(CurrentMtgRatesDataTable8[[#This Row],[Combined with Bloomberg Coupon]]/C268)</f>
        <v>-3.6915133369208479E-2</v>
      </c>
      <c r="G267" s="37">
        <f t="shared" si="9"/>
        <v>22.855157632460564</v>
      </c>
      <c r="I267" s="26" t="s">
        <v>1152</v>
      </c>
      <c r="J267" s="27">
        <v>103.8931856562</v>
      </c>
      <c r="K267" s="27" t="s">
        <v>1502</v>
      </c>
      <c r="N267" s="26" t="s">
        <v>1152</v>
      </c>
      <c r="O267" s="28">
        <v>103.8931856562</v>
      </c>
      <c r="P267" s="28" t="s">
        <v>1501</v>
      </c>
      <c r="Q267" s="36">
        <f>VLOOKUP(CurrentMtgRatesDataTable824[[#This Row],[asOfDate]],CurrentMtgRatesDataTable8[],5,0)</f>
        <v>111.19373488261704</v>
      </c>
      <c r="R267" s="36">
        <f>CurrentMtgRatesDataTable824[[#This Row],[Realized Current Coupon Vol]]/CurrentMtgRatesDataTable824[[#This Row],[SeriesNumValue]]</f>
        <v>1.0702697600454352</v>
      </c>
    </row>
    <row r="268" spans="1:18">
      <c r="A268" s="26" t="s">
        <v>1875</v>
      </c>
      <c r="B268" s="28">
        <v>2.5951614206570599</v>
      </c>
      <c r="C2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2.5951614206570599</v>
      </c>
      <c r="D268" s="36">
        <f>CurrentMtgRatesDataTable8[[#This Row],[Combined with Bloomberg Coupon]]-C269</f>
        <v>-1.0989396536579932E-2</v>
      </c>
      <c r="E268" s="37">
        <f t="shared" si="8"/>
        <v>58.016464533889476</v>
      </c>
      <c r="F268" s="36">
        <f>LN(CurrentMtgRatesDataTable8[[#This Row],[Combined with Bloomberg Coupon]]/C269)</f>
        <v>-4.225630912440049E-3</v>
      </c>
      <c r="G268" s="37">
        <f t="shared" si="9"/>
        <v>22.26548295032218</v>
      </c>
      <c r="I268" s="26" t="s">
        <v>1151</v>
      </c>
      <c r="J268" s="27">
        <v>103.5792994694</v>
      </c>
      <c r="K268" s="27" t="s">
        <v>1502</v>
      </c>
      <c r="N268" s="26" t="s">
        <v>1151</v>
      </c>
      <c r="O268" s="28">
        <v>103.5792994694</v>
      </c>
      <c r="P268" s="28" t="s">
        <v>1501</v>
      </c>
      <c r="Q268" s="36">
        <f>VLOOKUP(CurrentMtgRatesDataTable824[[#This Row],[asOfDate]],CurrentMtgRatesDataTable8[],5,0)</f>
        <v>111.21832061060186</v>
      </c>
      <c r="R268" s="36">
        <f>CurrentMtgRatesDataTable824[[#This Row],[Realized Current Coupon Vol]]/CurrentMtgRatesDataTable824[[#This Row],[SeriesNumValue]]</f>
        <v>1.0737504615336642</v>
      </c>
    </row>
    <row r="269" spans="1:18">
      <c r="A269" s="26" t="s">
        <v>1876</v>
      </c>
      <c r="B269" s="28">
        <v>2.6061508171936398</v>
      </c>
      <c r="C2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2.6061508171936398</v>
      </c>
      <c r="D269" s="36">
        <f>CurrentMtgRatesDataTable8[[#This Row],[Combined with Bloomberg Coupon]]-C270</f>
        <v>1.4897191326169956E-2</v>
      </c>
      <c r="E269" s="37">
        <f t="shared" si="8"/>
        <v>58.780146541081393</v>
      </c>
      <c r="F269" s="36">
        <f>LN(CurrentMtgRatesDataTable8[[#This Row],[Combined with Bloomberg Coupon]]/C270)</f>
        <v>5.7325660474177387E-3</v>
      </c>
      <c r="G269" s="37">
        <f t="shared" si="9"/>
        <v>22.546988615125869</v>
      </c>
      <c r="I269" s="26" t="s">
        <v>1150</v>
      </c>
      <c r="J269" s="27">
        <v>104.8063599048</v>
      </c>
      <c r="K269" s="27" t="s">
        <v>1502</v>
      </c>
      <c r="N269" s="26" t="s">
        <v>1150</v>
      </c>
      <c r="O269" s="28">
        <v>104.8063599048</v>
      </c>
      <c r="P269" s="28" t="s">
        <v>1501</v>
      </c>
      <c r="Q269" s="36">
        <f>VLOOKUP(CurrentMtgRatesDataTable824[[#This Row],[asOfDate]],CurrentMtgRatesDataTable8[],5,0)</f>
        <v>110.81059608116939</v>
      </c>
      <c r="R269" s="36">
        <f>CurrentMtgRatesDataTable824[[#This Row],[Realized Current Coupon Vol]]/CurrentMtgRatesDataTable824[[#This Row],[SeriesNumValue]]</f>
        <v>1.0572888532892784</v>
      </c>
    </row>
    <row r="270" spans="1:18">
      <c r="A270" s="26" t="s">
        <v>1877</v>
      </c>
      <c r="B270" s="28">
        <v>2.5912536258674699</v>
      </c>
      <c r="C2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2.5912536258674699</v>
      </c>
      <c r="D270" s="36">
        <f>CurrentMtgRatesDataTable8[[#This Row],[Combined with Bloomberg Coupon]]-C271</f>
        <v>-1.1339803292510275E-2</v>
      </c>
      <c r="E270" s="37">
        <f t="shared" si="8"/>
        <v>59.132276432289309</v>
      </c>
      <c r="F270" s="36">
        <f>LN(CurrentMtgRatesDataTable8[[#This Row],[Combined with Bloomberg Coupon]]/C271)</f>
        <v>-4.3666365955144018E-3</v>
      </c>
      <c r="G270" s="37">
        <f t="shared" si="9"/>
        <v>22.674990138519615</v>
      </c>
      <c r="I270" s="26" t="s">
        <v>1149</v>
      </c>
      <c r="J270" s="27">
        <v>103.726569716</v>
      </c>
      <c r="K270" s="27" t="s">
        <v>1502</v>
      </c>
      <c r="N270" s="26" t="s">
        <v>1149</v>
      </c>
      <c r="O270" s="28">
        <v>103.726569716</v>
      </c>
      <c r="P270" s="28" t="s">
        <v>1501</v>
      </c>
      <c r="Q270" s="36">
        <f>VLOOKUP(CurrentMtgRatesDataTable824[[#This Row],[asOfDate]],CurrentMtgRatesDataTable8[],5,0)</f>
        <v>113.20691177330433</v>
      </c>
      <c r="R270" s="36">
        <f>CurrentMtgRatesDataTable824[[#This Row],[Realized Current Coupon Vol]]/CurrentMtgRatesDataTable824[[#This Row],[SeriesNumValue]]</f>
        <v>1.0913974315670634</v>
      </c>
    </row>
    <row r="271" spans="1:18">
      <c r="A271" s="26" t="s">
        <v>1878</v>
      </c>
      <c r="B271" s="28">
        <v>2.6025934291599802</v>
      </c>
      <c r="C2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2.6025934291599802</v>
      </c>
      <c r="D271" s="36">
        <f>CurrentMtgRatesDataTable8[[#This Row],[Combined with Bloomberg Coupon]]-C272</f>
        <v>3.3855530851201188E-3</v>
      </c>
      <c r="E271" s="37">
        <f t="shared" si="8"/>
        <v>59.721323814811491</v>
      </c>
      <c r="F271" s="36">
        <f>LN(CurrentMtgRatesDataTable8[[#This Row],[Combined with Bloomberg Coupon]]/C272)</f>
        <v>1.3016850758019224E-3</v>
      </c>
      <c r="G271" s="37">
        <f t="shared" si="9"/>
        <v>22.897631424318231</v>
      </c>
      <c r="I271" s="26" t="s">
        <v>1148</v>
      </c>
      <c r="J271" s="27">
        <v>102.9106413713</v>
      </c>
      <c r="K271" s="27" t="s">
        <v>1502</v>
      </c>
      <c r="N271" s="26" t="s">
        <v>1148</v>
      </c>
      <c r="O271" s="28">
        <v>102.9106413713</v>
      </c>
      <c r="P271" s="28" t="s">
        <v>1501</v>
      </c>
      <c r="Q271" s="36">
        <f>VLOOKUP(CurrentMtgRatesDataTable824[[#This Row],[asOfDate]],CurrentMtgRatesDataTable8[],5,0)</f>
        <v>111.61007483017065</v>
      </c>
      <c r="R271" s="36">
        <f>CurrentMtgRatesDataTable824[[#This Row],[Realized Current Coupon Vol]]/CurrentMtgRatesDataTable824[[#This Row],[SeriesNumValue]]</f>
        <v>1.0845338571691845</v>
      </c>
    </row>
    <row r="272" spans="1:18">
      <c r="A272" s="26" t="s">
        <v>1879</v>
      </c>
      <c r="B272" s="28">
        <v>2.59920787607486</v>
      </c>
      <c r="C2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2.59920787607486</v>
      </c>
      <c r="D272" s="36">
        <f>CurrentMtgRatesDataTable8[[#This Row],[Combined with Bloomberg Coupon]]-C273</f>
        <v>-4.5908556958900171E-2</v>
      </c>
      <c r="E272" s="37">
        <f t="shared" si="8"/>
        <v>60.09752397110725</v>
      </c>
      <c r="F272" s="36">
        <f>LN(CurrentMtgRatesDataTable8[[#This Row],[Combined with Bloomberg Coupon]]/C273)</f>
        <v>-1.7508348831888926E-2</v>
      </c>
      <c r="G272" s="37">
        <f t="shared" si="9"/>
        <v>23.040484290963668</v>
      </c>
      <c r="I272" s="26" t="s">
        <v>1147</v>
      </c>
      <c r="J272" s="27">
        <v>104.1993947962</v>
      </c>
      <c r="K272" s="27" t="s">
        <v>1502</v>
      </c>
      <c r="N272" s="26" t="s">
        <v>1147</v>
      </c>
      <c r="O272" s="28">
        <v>104.1993947962</v>
      </c>
      <c r="P272" s="28" t="s">
        <v>1501</v>
      </c>
      <c r="Q272" s="36">
        <f>VLOOKUP(CurrentMtgRatesDataTable824[[#This Row],[asOfDate]],CurrentMtgRatesDataTable8[],5,0)</f>
        <v>111.72791627861412</v>
      </c>
      <c r="R272" s="36">
        <f>CurrentMtgRatesDataTable824[[#This Row],[Realized Current Coupon Vol]]/CurrentMtgRatesDataTable824[[#This Row],[SeriesNumValue]]</f>
        <v>1.0722511056531461</v>
      </c>
    </row>
    <row r="273" spans="1:20">
      <c r="A273" s="26" t="s">
        <v>1880</v>
      </c>
      <c r="B273" s="28">
        <v>2.6451164330337602</v>
      </c>
      <c r="C2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2.6451164330337602</v>
      </c>
      <c r="D273" s="36">
        <f>CurrentMtgRatesDataTable8[[#This Row],[Combined with Bloomberg Coupon]]-C274</f>
        <v>2.1101814412240127E-2</v>
      </c>
      <c r="E273" s="37">
        <f t="shared" si="8"/>
        <v>59.51325554968507</v>
      </c>
      <c r="F273" s="36">
        <f>LN(CurrentMtgRatesDataTable8[[#This Row],[Combined with Bloomberg Coupon]]/C274)</f>
        <v>8.0096422046496366E-3</v>
      </c>
      <c r="G273" s="37">
        <f t="shared" si="9"/>
        <v>22.818654341741205</v>
      </c>
      <c r="I273" s="26" t="s">
        <v>1146</v>
      </c>
      <c r="J273" s="27">
        <v>105.0962956291</v>
      </c>
      <c r="K273" s="27" t="s">
        <v>1502</v>
      </c>
      <c r="N273" s="26" t="s">
        <v>1146</v>
      </c>
      <c r="O273" s="28">
        <v>105.0962956291</v>
      </c>
      <c r="P273" s="28" t="s">
        <v>1501</v>
      </c>
      <c r="Q273" s="36">
        <f>VLOOKUP(CurrentMtgRatesDataTable824[[#This Row],[asOfDate]],CurrentMtgRatesDataTable8[],5,0)</f>
        <v>112.69515222311574</v>
      </c>
      <c r="R273" s="36">
        <f>CurrentMtgRatesDataTable824[[#This Row],[Realized Current Coupon Vol]]/CurrentMtgRatesDataTable824[[#This Row],[SeriesNumValue]]</f>
        <v>1.0723037529394299</v>
      </c>
    </row>
    <row r="274" spans="1:20">
      <c r="A274" s="26" t="s">
        <v>1881</v>
      </c>
      <c r="B274" s="28">
        <v>2.6240146186215201</v>
      </c>
      <c r="C2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2.6240146186215201</v>
      </c>
      <c r="D274" s="36">
        <f>CurrentMtgRatesDataTable8[[#This Row],[Combined with Bloomberg Coupon]]-C275</f>
        <v>1.6635770204279865E-2</v>
      </c>
      <c r="E274" s="37">
        <f t="shared" si="8"/>
        <v>62.048461808018494</v>
      </c>
      <c r="F274" s="36">
        <f>LN(CurrentMtgRatesDataTable8[[#This Row],[Combined with Bloomberg Coupon]]/C275)</f>
        <v>6.3599981094444192E-3</v>
      </c>
      <c r="G274" s="37">
        <f t="shared" si="9"/>
        <v>23.820856769652096</v>
      </c>
      <c r="I274" s="26" t="s">
        <v>1145</v>
      </c>
      <c r="J274" s="27">
        <v>106.07228007480001</v>
      </c>
      <c r="K274" s="27" t="s">
        <v>1502</v>
      </c>
      <c r="N274" s="26" t="s">
        <v>1145</v>
      </c>
      <c r="O274" s="28">
        <v>106.07228007480001</v>
      </c>
      <c r="P274" s="28" t="s">
        <v>1501</v>
      </c>
      <c r="Q274" s="36">
        <f>VLOOKUP(CurrentMtgRatesDataTable824[[#This Row],[asOfDate]],CurrentMtgRatesDataTable8[],5,0)</f>
        <v>114.0230484045041</v>
      </c>
      <c r="R274" s="36">
        <f>CurrentMtgRatesDataTable824[[#This Row],[Realized Current Coupon Vol]]/CurrentMtgRatesDataTable824[[#This Row],[SeriesNumValue]]</f>
        <v>1.0749561367408844</v>
      </c>
    </row>
    <row r="275" spans="1:20">
      <c r="A275" s="26" t="s">
        <v>1882</v>
      </c>
      <c r="B275" s="28">
        <v>2.6073788484172402</v>
      </c>
      <c r="C2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2.6073788484172402</v>
      </c>
      <c r="D275" s="36">
        <f>CurrentMtgRatesDataTable8[[#This Row],[Combined with Bloomberg Coupon]]-C276</f>
        <v>-7.1202287623299831E-3</v>
      </c>
      <c r="E275" s="37">
        <f t="shared" si="8"/>
        <v>62.270110562250927</v>
      </c>
      <c r="F275" s="36">
        <f>LN(CurrentMtgRatesDataTable8[[#This Row],[Combined with Bloomberg Coupon]]/C276)</f>
        <v>-2.7270776056102586E-3</v>
      </c>
      <c r="G275" s="37">
        <f t="shared" si="9"/>
        <v>23.911974261940546</v>
      </c>
      <c r="I275" s="26" t="s">
        <v>1144</v>
      </c>
      <c r="J275" s="27">
        <v>106.1935523688</v>
      </c>
      <c r="K275" s="27" t="s">
        <v>1502</v>
      </c>
      <c r="N275" s="26" t="s">
        <v>1144</v>
      </c>
      <c r="O275" s="28">
        <v>106.1935523688</v>
      </c>
      <c r="P275" s="28" t="s">
        <v>1501</v>
      </c>
      <c r="Q275" s="36">
        <f>VLOOKUP(CurrentMtgRatesDataTable824[[#This Row],[asOfDate]],CurrentMtgRatesDataTable8[],5,0)</f>
        <v>114.09944026454855</v>
      </c>
      <c r="R275" s="36">
        <f>CurrentMtgRatesDataTable824[[#This Row],[Realized Current Coupon Vol]]/CurrentMtgRatesDataTable824[[#This Row],[SeriesNumValue]]</f>
        <v>1.0744479087420691</v>
      </c>
    </row>
    <row r="276" spans="1:20">
      <c r="A276" s="26" t="s">
        <v>1883</v>
      </c>
      <c r="B276" s="28">
        <v>2.6144990771795702</v>
      </c>
      <c r="C2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2.6144990771795702</v>
      </c>
      <c r="D276" s="36">
        <f>CurrentMtgRatesDataTable8[[#This Row],[Combined with Bloomberg Coupon]]-C277</f>
        <v>3.6193199096001827E-3</v>
      </c>
      <c r="E276" s="37">
        <f t="shared" si="8"/>
        <v>63.493661332533236</v>
      </c>
      <c r="F276" s="36">
        <f>LN(CurrentMtgRatesDataTable8[[#This Row],[Combined with Bloomberg Coupon]]/C277)</f>
        <v>1.3852853938677396E-3</v>
      </c>
      <c r="G276" s="37">
        <f t="shared" si="9"/>
        <v>24.412508843495058</v>
      </c>
      <c r="I276" s="26" t="s">
        <v>1143</v>
      </c>
      <c r="J276" s="27">
        <v>107.603436933</v>
      </c>
      <c r="K276" s="27" t="s">
        <v>1502</v>
      </c>
      <c r="N276" s="26" t="s">
        <v>1143</v>
      </c>
      <c r="O276" s="28">
        <v>107.603436933</v>
      </c>
      <c r="P276" s="28" t="s">
        <v>1501</v>
      </c>
      <c r="Q276" s="36">
        <f>VLOOKUP(CurrentMtgRatesDataTable824[[#This Row],[asOfDate]],CurrentMtgRatesDataTable8[],5,0)</f>
        <v>113.95157881943778</v>
      </c>
      <c r="R276" s="36">
        <f>CurrentMtgRatesDataTable824[[#This Row],[Realized Current Coupon Vol]]/CurrentMtgRatesDataTable824[[#This Row],[SeriesNumValue]]</f>
        <v>1.0589957167482531</v>
      </c>
    </row>
    <row r="277" spans="1:20">
      <c r="A277" s="26" t="s">
        <v>1884</v>
      </c>
      <c r="B277" s="28">
        <v>2.61087975726997</v>
      </c>
      <c r="C2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2.61087975726997</v>
      </c>
      <c r="D277" s="36">
        <f>CurrentMtgRatesDataTable8[[#This Row],[Combined with Bloomberg Coupon]]-C278</f>
        <v>-4.7922998403440165E-2</v>
      </c>
      <c r="E277" s="37">
        <f t="shared" si="8"/>
        <v>63.696075880868477</v>
      </c>
      <c r="F277" s="36">
        <f>LN(CurrentMtgRatesDataTable8[[#This Row],[Combined with Bloomberg Coupon]]/C278)</f>
        <v>-1.8188693330136424E-2</v>
      </c>
      <c r="G277" s="37">
        <f t="shared" si="9"/>
        <v>24.496193990112062</v>
      </c>
      <c r="I277" s="26" t="s">
        <v>1142</v>
      </c>
      <c r="J277" s="27">
        <v>106.12855301880001</v>
      </c>
      <c r="K277" s="27" t="s">
        <v>1502</v>
      </c>
      <c r="N277" s="26" t="s">
        <v>1142</v>
      </c>
      <c r="O277" s="28">
        <v>106.12855301880001</v>
      </c>
      <c r="P277" s="28" t="s">
        <v>1501</v>
      </c>
      <c r="Q277" s="36">
        <f>VLOOKUP(CurrentMtgRatesDataTable824[[#This Row],[asOfDate]],CurrentMtgRatesDataTable8[],5,0)</f>
        <v>113.10905257109447</v>
      </c>
      <c r="R277" s="36">
        <f>CurrentMtgRatesDataTable824[[#This Row],[Realized Current Coupon Vol]]/CurrentMtgRatesDataTable824[[#This Row],[SeriesNumValue]]</f>
        <v>1.065774000999127</v>
      </c>
    </row>
    <row r="278" spans="1:20">
      <c r="A278" s="26" t="s">
        <v>1885</v>
      </c>
      <c r="B278" s="28">
        <v>2.6588027556734102</v>
      </c>
      <c r="C2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2.6588027556734102</v>
      </c>
      <c r="D278" s="36">
        <f>CurrentMtgRatesDataTable8[[#This Row],[Combined with Bloomberg Coupon]]-C279</f>
        <v>0.10806159998161036</v>
      </c>
      <c r="E278" s="37">
        <f t="shared" si="8"/>
        <v>63.015632699037027</v>
      </c>
      <c r="F278" s="36">
        <f>LN(CurrentMtgRatesDataTable8[[#This Row],[Combined with Bloomberg Coupon]]/C279)</f>
        <v>4.1491963388850611E-2</v>
      </c>
      <c r="G278" s="37">
        <f t="shared" si="9"/>
        <v>24.24552600338119</v>
      </c>
      <c r="I278" s="26" t="s">
        <v>1141</v>
      </c>
      <c r="J278" s="27">
        <v>104.6629081112</v>
      </c>
      <c r="K278" s="27" t="s">
        <v>1502</v>
      </c>
      <c r="N278" s="26" t="s">
        <v>1141</v>
      </c>
      <c r="O278" s="28">
        <v>104.6629081112</v>
      </c>
      <c r="P278" s="28" t="s">
        <v>1501</v>
      </c>
      <c r="Q278" s="36">
        <f>VLOOKUP(CurrentMtgRatesDataTable824[[#This Row],[asOfDate]],CurrentMtgRatesDataTable8[],5,0)</f>
        <v>113.06380599339087</v>
      </c>
      <c r="R278" s="36">
        <f>CurrentMtgRatesDataTable824[[#This Row],[Realized Current Coupon Vol]]/CurrentMtgRatesDataTable824[[#This Row],[SeriesNumValue]]</f>
        <v>1.0802662379041224</v>
      </c>
    </row>
    <row r="279" spans="1:20">
      <c r="A279" s="26" t="s">
        <v>1886</v>
      </c>
      <c r="B279" s="28">
        <v>2.5507411556917998</v>
      </c>
      <c r="C2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2.5507411556917998</v>
      </c>
      <c r="D279" s="36">
        <f>CurrentMtgRatesDataTable8[[#This Row],[Combined with Bloomberg Coupon]]-C280</f>
        <v>2.6425829501119935E-2</v>
      </c>
      <c r="E279" s="37">
        <f t="shared" si="8"/>
        <v>59.170574318185601</v>
      </c>
      <c r="F279" s="36">
        <f>LN(CurrentMtgRatesDataTable8[[#This Row],[Combined with Bloomberg Coupon]]/C280)</f>
        <v>1.0414098217838641E-2</v>
      </c>
      <c r="G279" s="37">
        <f t="shared" si="9"/>
        <v>22.774769354736716</v>
      </c>
      <c r="I279" s="26" t="s">
        <v>1140</v>
      </c>
      <c r="J279" s="27">
        <v>104.96809418319999</v>
      </c>
      <c r="K279" s="27" t="s">
        <v>1502</v>
      </c>
      <c r="N279" s="26" t="s">
        <v>1140</v>
      </c>
      <c r="O279" s="28">
        <v>104.96809418319999</v>
      </c>
      <c r="P279" s="28" t="s">
        <v>1501</v>
      </c>
      <c r="Q279" s="36">
        <f>VLOOKUP(CurrentMtgRatesDataTable824[[#This Row],[asOfDate]],CurrentMtgRatesDataTable8[],5,0)</f>
        <v>113.46336530583694</v>
      </c>
      <c r="R279" s="36">
        <f>CurrentMtgRatesDataTable824[[#This Row],[Realized Current Coupon Vol]]/CurrentMtgRatesDataTable824[[#This Row],[SeriesNumValue]]</f>
        <v>1.0809319364016481</v>
      </c>
    </row>
    <row r="280" spans="1:20">
      <c r="A280" s="26" t="s">
        <v>1887</v>
      </c>
      <c r="B280" s="28">
        <v>2.5243153261906799</v>
      </c>
      <c r="C2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2.5243153261906799</v>
      </c>
      <c r="D280" s="36">
        <f>CurrentMtgRatesDataTable8[[#This Row],[Combined with Bloomberg Coupon]]-C281</f>
        <v>4.0827469639239666E-2</v>
      </c>
      <c r="E280" s="37">
        <f t="shared" si="8"/>
        <v>58.947045434640003</v>
      </c>
      <c r="F280" s="36">
        <f>LN(CurrentMtgRatesDataTable8[[#This Row],[Combined with Bloomberg Coupon]]/C281)</f>
        <v>1.630590211088306E-2</v>
      </c>
      <c r="G280" s="37">
        <f t="shared" si="9"/>
        <v>22.684453907098984</v>
      </c>
      <c r="I280" s="26" t="s">
        <v>1139</v>
      </c>
      <c r="J280" s="27">
        <v>104.32656394439999</v>
      </c>
      <c r="K280" s="27" t="s">
        <v>1502</v>
      </c>
      <c r="N280" s="26" t="s">
        <v>1139</v>
      </c>
      <c r="O280" s="28">
        <v>104.32656394439999</v>
      </c>
      <c r="P280" s="28" t="s">
        <v>1501</v>
      </c>
      <c r="Q280" s="36">
        <f>VLOOKUP(CurrentMtgRatesDataTable824[[#This Row],[asOfDate]],CurrentMtgRatesDataTable8[],5,0)</f>
        <v>113.46958914120438</v>
      </c>
      <c r="R280" s="36">
        <f>CurrentMtgRatesDataTable824[[#This Row],[Realized Current Coupon Vol]]/CurrentMtgRatesDataTable824[[#This Row],[SeriesNumValue]]</f>
        <v>1.0876385155527319</v>
      </c>
    </row>
    <row r="281" spans="1:20">
      <c r="A281" s="26" t="s">
        <v>1888</v>
      </c>
      <c r="B281" s="28">
        <v>2.4834878565514402</v>
      </c>
      <c r="C2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2.4834878565514402</v>
      </c>
      <c r="D281" s="36">
        <f>CurrentMtgRatesDataTable8[[#This Row],[Combined with Bloomberg Coupon]]-C282</f>
        <v>-4.2308253116149608E-2</v>
      </c>
      <c r="E281" s="37">
        <f t="shared" si="8"/>
        <v>58.325218345619014</v>
      </c>
      <c r="F281" s="36">
        <f>LN(CurrentMtgRatesDataTable8[[#This Row],[Combined with Bloomberg Coupon]]/C282)</f>
        <v>-1.6892338088843151E-2</v>
      </c>
      <c r="G281" s="37">
        <f t="shared" si="9"/>
        <v>22.426649469647199</v>
      </c>
      <c r="I281" s="26" t="s">
        <v>1138</v>
      </c>
      <c r="J281" s="27">
        <v>101.3846644935</v>
      </c>
      <c r="K281" s="27" t="s">
        <v>1502</v>
      </c>
      <c r="N281" s="26" t="s">
        <v>1138</v>
      </c>
      <c r="O281" s="28">
        <v>101.3846644935</v>
      </c>
      <c r="P281" s="28" t="s">
        <v>1501</v>
      </c>
      <c r="Q281" s="36">
        <f>VLOOKUP(CurrentMtgRatesDataTable824[[#This Row],[asOfDate]],CurrentMtgRatesDataTable8[],5,0)</f>
        <v>113.89520518525703</v>
      </c>
      <c r="R281" s="36">
        <f>CurrentMtgRatesDataTable824[[#This Row],[Realized Current Coupon Vol]]/CurrentMtgRatesDataTable824[[#This Row],[SeriesNumValue]]</f>
        <v>1.1233967755799903</v>
      </c>
    </row>
    <row r="282" spans="1:20">
      <c r="A282" s="26" t="s">
        <v>1889</v>
      </c>
      <c r="B282" s="28">
        <v>2.5257961096675898</v>
      </c>
      <c r="C2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2.5257961096675898</v>
      </c>
      <c r="D282" s="36">
        <f>CurrentMtgRatesDataTable8[[#This Row],[Combined with Bloomberg Coupon]]-C283</f>
        <v>1.2041415054179883E-2</v>
      </c>
      <c r="E282" s="37">
        <f t="shared" si="8"/>
        <v>58.92384947155891</v>
      </c>
      <c r="F282" s="36">
        <f>LN(CurrentMtgRatesDataTable8[[#This Row],[Combined with Bloomberg Coupon]]/C283)</f>
        <v>4.7787743143461823E-3</v>
      </c>
      <c r="G282" s="37">
        <f t="shared" si="9"/>
        <v>22.647833394879672</v>
      </c>
      <c r="I282" s="26" t="s">
        <v>1137</v>
      </c>
      <c r="J282" s="27">
        <v>100.64019328160001</v>
      </c>
      <c r="K282" s="27" t="s">
        <v>1502</v>
      </c>
      <c r="N282" s="26" t="s">
        <v>1137</v>
      </c>
      <c r="O282" s="28">
        <v>100.64019328160001</v>
      </c>
      <c r="P282" s="28" t="s">
        <v>1501</v>
      </c>
      <c r="Q282" s="36">
        <f>VLOOKUP(CurrentMtgRatesDataTable824[[#This Row],[asOfDate]],CurrentMtgRatesDataTable8[],5,0)</f>
        <v>113.70518271231414</v>
      </c>
      <c r="R282" s="36">
        <f>CurrentMtgRatesDataTable824[[#This Row],[Realized Current Coupon Vol]]/CurrentMtgRatesDataTable824[[#This Row],[SeriesNumValue]]</f>
        <v>1.1298188030517504</v>
      </c>
    </row>
    <row r="283" spans="1:20">
      <c r="A283" s="26" t="s">
        <v>1890</v>
      </c>
      <c r="B283" s="28">
        <v>2.5137546946134099</v>
      </c>
      <c r="C2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2.5137546946134099</v>
      </c>
      <c r="D283" s="36">
        <f>CurrentMtgRatesDataTable8[[#This Row],[Combined with Bloomberg Coupon]]-C284</f>
        <v>-4.4525973189899481E-3</v>
      </c>
      <c r="E283" s="37">
        <f t="shared" si="8"/>
        <v>59.501047762436599</v>
      </c>
      <c r="F283" s="36">
        <f>LN(CurrentMtgRatesDataTable8[[#This Row],[Combined with Bloomberg Coupon]]/C284)</f>
        <v>-1.7697265969010931E-3</v>
      </c>
      <c r="G283" s="37">
        <f t="shared" si="9"/>
        <v>22.871941989506748</v>
      </c>
      <c r="I283" s="26" t="s">
        <v>1136</v>
      </c>
      <c r="J283" s="27">
        <v>97.720606630700004</v>
      </c>
      <c r="K283" s="27" t="s">
        <v>1502</v>
      </c>
      <c r="N283" s="26" t="s">
        <v>1136</v>
      </c>
      <c r="O283" s="28">
        <v>97.720606630700004</v>
      </c>
      <c r="P283" s="28" t="s">
        <v>1501</v>
      </c>
      <c r="Q283" s="36">
        <f>VLOOKUP(CurrentMtgRatesDataTable824[[#This Row],[asOfDate]],CurrentMtgRatesDataTable8[],5,0)</f>
        <v>112.51207672171005</v>
      </c>
      <c r="R283" s="36">
        <f>CurrentMtgRatesDataTable824[[#This Row],[Realized Current Coupon Vol]]/CurrentMtgRatesDataTable824[[#This Row],[SeriesNumValue]]</f>
        <v>1.1513649024602262</v>
      </c>
      <c r="T283" s="5" t="e">
        <f>VLOOKUP(CurrentMtgRatesDataTable824[[#This Row],[asOfDate]],$T$5:$V$7,1,0)</f>
        <v>#N/A</v>
      </c>
    </row>
    <row r="284" spans="1:20">
      <c r="A284" s="26" t="s">
        <v>1891</v>
      </c>
      <c r="B284" s="28">
        <v>2.5182072919323999</v>
      </c>
      <c r="C2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2.5182072919323999</v>
      </c>
      <c r="D284" s="36">
        <f>CurrentMtgRatesDataTable8[[#This Row],[Combined with Bloomberg Coupon]]-C285</f>
        <v>1.5523563124200113E-2</v>
      </c>
      <c r="E284" s="37">
        <f t="shared" si="8"/>
        <v>59.514137287899672</v>
      </c>
      <c r="F284" s="36">
        <f>LN(CurrentMtgRatesDataTable8[[#This Row],[Combined with Bloomberg Coupon]]/C285)</f>
        <v>6.1836086561544001E-3</v>
      </c>
      <c r="G284" s="37">
        <f t="shared" si="9"/>
        <v>22.877079806307883</v>
      </c>
      <c r="I284" s="26" t="s">
        <v>1135</v>
      </c>
      <c r="J284" s="27">
        <v>96.794796414399997</v>
      </c>
      <c r="K284" s="27" t="s">
        <v>1502</v>
      </c>
      <c r="N284" s="26" t="s">
        <v>1135</v>
      </c>
      <c r="O284" s="28">
        <v>96.794796414399997</v>
      </c>
      <c r="P284" s="28" t="s">
        <v>1501</v>
      </c>
      <c r="Q284" s="36">
        <f>VLOOKUP(CurrentMtgRatesDataTable824[[#This Row],[asOfDate]],CurrentMtgRatesDataTable8[],5,0)</f>
        <v>113.19645907610875</v>
      </c>
      <c r="R284" s="36">
        <f>CurrentMtgRatesDataTable824[[#This Row],[Realized Current Coupon Vol]]/CurrentMtgRatesDataTable824[[#This Row],[SeriesNumValue]]</f>
        <v>1.1694477727034995</v>
      </c>
    </row>
    <row r="285" spans="1:20">
      <c r="A285" s="26" t="s">
        <v>1892</v>
      </c>
      <c r="B285" s="28">
        <v>2.5026837288081998</v>
      </c>
      <c r="C2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2.5026837288081998</v>
      </c>
      <c r="D285" s="36">
        <f>CurrentMtgRatesDataTable8[[#This Row],[Combined with Bloomberg Coupon]]-C286</f>
        <v>-1.423874370187006E-2</v>
      </c>
      <c r="E285" s="37">
        <f t="shared" si="8"/>
        <v>64.895750138527461</v>
      </c>
      <c r="F285" s="36">
        <f>LN(CurrentMtgRatesDataTable8[[#This Row],[Combined with Bloomberg Coupon]]/C286)</f>
        <v>-5.6732665159023449E-3</v>
      </c>
      <c r="G285" s="37">
        <f t="shared" si="9"/>
        <v>25.123732196256405</v>
      </c>
      <c r="I285" s="26" t="s">
        <v>1134</v>
      </c>
      <c r="J285" s="27">
        <v>94.913155332599999</v>
      </c>
      <c r="K285" s="27" t="s">
        <v>1502</v>
      </c>
      <c r="N285" s="26" t="s">
        <v>1134</v>
      </c>
      <c r="O285" s="28">
        <v>94.913155332599999</v>
      </c>
      <c r="P285" s="28" t="s">
        <v>1501</v>
      </c>
      <c r="Q285" s="36">
        <f>VLOOKUP(CurrentMtgRatesDataTable824[[#This Row],[asOfDate]],CurrentMtgRatesDataTable8[],5,0)</f>
        <v>112.44928271104425</v>
      </c>
      <c r="R285" s="36">
        <f>CurrentMtgRatesDataTable824[[#This Row],[Realized Current Coupon Vol]]/CurrentMtgRatesDataTable824[[#This Row],[SeriesNumValue]]</f>
        <v>1.1847597134137324</v>
      </c>
    </row>
    <row r="286" spans="1:20">
      <c r="A286" s="26" t="s">
        <v>1893</v>
      </c>
      <c r="B286" s="28">
        <v>2.5169224725100698</v>
      </c>
      <c r="C2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2.5169224725100698</v>
      </c>
      <c r="D286" s="36">
        <f>CurrentMtgRatesDataTable8[[#This Row],[Combined with Bloomberg Coupon]]-C287</f>
        <v>4.560865505700562E-4</v>
      </c>
      <c r="E286" s="37">
        <f t="shared" si="8"/>
        <v>65.774654391493783</v>
      </c>
      <c r="F286" s="36">
        <f>LN(CurrentMtgRatesDataTable8[[#This Row],[Combined with Bloomberg Coupon]]/C287)</f>
        <v>1.8122444525644029E-4</v>
      </c>
      <c r="G286" s="37">
        <f t="shared" si="9"/>
        <v>25.501219240375256</v>
      </c>
      <c r="I286" s="26" t="s">
        <v>1133</v>
      </c>
      <c r="J286" s="27">
        <v>96.331315504000003</v>
      </c>
      <c r="K286" s="27" t="s">
        <v>1502</v>
      </c>
      <c r="N286" s="26" t="s">
        <v>1133</v>
      </c>
      <c r="O286" s="28">
        <v>96.331315504000003</v>
      </c>
      <c r="P286" s="28" t="s">
        <v>1501</v>
      </c>
      <c r="Q286" s="36">
        <f>VLOOKUP(CurrentMtgRatesDataTable824[[#This Row],[asOfDate]],CurrentMtgRatesDataTable8[],5,0)</f>
        <v>112.56681678767147</v>
      </c>
      <c r="R286" s="36">
        <f>CurrentMtgRatesDataTable824[[#This Row],[Realized Current Coupon Vol]]/CurrentMtgRatesDataTable824[[#This Row],[SeriesNumValue]]</f>
        <v>1.1685381456562514</v>
      </c>
    </row>
    <row r="287" spans="1:20">
      <c r="A287" s="26" t="s">
        <v>1894</v>
      </c>
      <c r="B287" s="28">
        <v>2.5164663859594998</v>
      </c>
      <c r="C2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2.5164663859594998</v>
      </c>
      <c r="D287" s="36">
        <f>CurrentMtgRatesDataTable8[[#This Row],[Combined with Bloomberg Coupon]]-C288</f>
        <v>-3.5678884817220258E-2</v>
      </c>
      <c r="E287" s="37">
        <f t="shared" si="8"/>
        <v>65.944621360823248</v>
      </c>
      <c r="F287" s="36">
        <f>LN(CurrentMtgRatesDataTable8[[#This Row],[Combined with Bloomberg Coupon]]/C288)</f>
        <v>-1.4078598459884321E-2</v>
      </c>
      <c r="G287" s="37">
        <f t="shared" si="9"/>
        <v>25.571718280164689</v>
      </c>
      <c r="I287" s="26" t="s">
        <v>1132</v>
      </c>
      <c r="J287" s="27">
        <v>95.769141693500003</v>
      </c>
      <c r="K287" s="27" t="s">
        <v>1502</v>
      </c>
      <c r="N287" s="26" t="s">
        <v>1132</v>
      </c>
      <c r="O287" s="28">
        <v>95.769141693500003</v>
      </c>
      <c r="P287" s="28" t="s">
        <v>1501</v>
      </c>
      <c r="Q287" s="36">
        <f>VLOOKUP(CurrentMtgRatesDataTable824[[#This Row],[asOfDate]],CurrentMtgRatesDataTable8[],5,0)</f>
        <v>113.50114372602782</v>
      </c>
      <c r="R287" s="36">
        <f>CurrentMtgRatesDataTable824[[#This Row],[Realized Current Coupon Vol]]/CurrentMtgRatesDataTable824[[#This Row],[SeriesNumValue]]</f>
        <v>1.1851536070906576</v>
      </c>
    </row>
    <row r="288" spans="1:20">
      <c r="A288" s="26" t="s">
        <v>1895</v>
      </c>
      <c r="B288" s="28">
        <v>2.55214527077672</v>
      </c>
      <c r="C2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2.55214527077672</v>
      </c>
      <c r="D288" s="36">
        <f>CurrentMtgRatesDataTable8[[#This Row],[Combined with Bloomberg Coupon]]-C289</f>
        <v>4.6186968599899458E-3</v>
      </c>
      <c r="E288" s="37">
        <f t="shared" si="8"/>
        <v>65.744324393872958</v>
      </c>
      <c r="F288" s="36">
        <f>LN(CurrentMtgRatesDataTable8[[#This Row],[Combined with Bloomberg Coupon]]/C289)</f>
        <v>1.8113707169803202E-3</v>
      </c>
      <c r="G288" s="37">
        <f t="shared" si="9"/>
        <v>25.492433896294663</v>
      </c>
      <c r="I288" s="26" t="s">
        <v>1131</v>
      </c>
      <c r="J288" s="27">
        <v>94.9897649344</v>
      </c>
      <c r="K288" s="27" t="s">
        <v>1502</v>
      </c>
      <c r="N288" s="26" t="s">
        <v>1131</v>
      </c>
      <c r="O288" s="28">
        <v>94.9897649344</v>
      </c>
      <c r="P288" s="28" t="s">
        <v>1501</v>
      </c>
      <c r="Q288" s="36">
        <f>VLOOKUP(CurrentMtgRatesDataTable824[[#This Row],[asOfDate]],CurrentMtgRatesDataTable8[],5,0)</f>
        <v>114.43217158834582</v>
      </c>
      <c r="R288" s="36">
        <f>CurrentMtgRatesDataTable824[[#This Row],[Realized Current Coupon Vol]]/CurrentMtgRatesDataTable824[[#This Row],[SeriesNumValue]]</f>
        <v>1.2046789637533346</v>
      </c>
    </row>
    <row r="289" spans="1:18">
      <c r="A289" s="26" t="s">
        <v>1896</v>
      </c>
      <c r="B289" s="28">
        <v>2.5475265739167301</v>
      </c>
      <c r="C2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2.5475265739167301</v>
      </c>
      <c r="D289" s="36">
        <f>CurrentMtgRatesDataTable8[[#This Row],[Combined with Bloomberg Coupon]]-C290</f>
        <v>-6.0794820953180118E-2</v>
      </c>
      <c r="E289" s="37">
        <f t="shared" si="8"/>
        <v>67.749657793086527</v>
      </c>
      <c r="F289" s="36">
        <f>LN(CurrentMtgRatesDataTable8[[#This Row],[Combined with Bloomberg Coupon]]/C290)</f>
        <v>-2.3583953269966599E-2</v>
      </c>
      <c r="G289" s="37">
        <f t="shared" si="9"/>
        <v>26.275321543228131</v>
      </c>
      <c r="I289" s="26" t="s">
        <v>1130</v>
      </c>
      <c r="J289" s="27">
        <v>94.399526776200005</v>
      </c>
      <c r="K289" s="27" t="s">
        <v>1502</v>
      </c>
      <c r="N289" s="26" t="s">
        <v>1130</v>
      </c>
      <c r="O289" s="28">
        <v>94.399526776200005</v>
      </c>
      <c r="P289" s="28" t="s">
        <v>1501</v>
      </c>
      <c r="Q289" s="36">
        <f>VLOOKUP(CurrentMtgRatesDataTable824[[#This Row],[asOfDate]],CurrentMtgRatesDataTable8[],5,0)</f>
        <v>114.09527034507576</v>
      </c>
      <c r="R289" s="36">
        <f>CurrentMtgRatesDataTable824[[#This Row],[Realized Current Coupon Vol]]/CurrentMtgRatesDataTable824[[#This Row],[SeriesNumValue]]</f>
        <v>1.2086423972820322</v>
      </c>
    </row>
    <row r="290" spans="1:18">
      <c r="A290" s="26" t="s">
        <v>1897</v>
      </c>
      <c r="B290" s="28">
        <v>2.6083213948699102</v>
      </c>
      <c r="C2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2.6083213948699102</v>
      </c>
      <c r="D290" s="36">
        <f>CurrentMtgRatesDataTable8[[#This Row],[Combined with Bloomberg Coupon]]-C291</f>
        <v>4.36786952100503E-2</v>
      </c>
      <c r="E290" s="37">
        <f t="shared" si="8"/>
        <v>66.63098027190118</v>
      </c>
      <c r="F290" s="36">
        <f>LN(CurrentMtgRatesDataTable8[[#This Row],[Combined with Bloomberg Coupon]]/C291)</f>
        <v>1.6887700159362262E-2</v>
      </c>
      <c r="G290" s="37">
        <f t="shared" si="9"/>
        <v>25.840952013380235</v>
      </c>
      <c r="I290" s="26" t="s">
        <v>1129</v>
      </c>
      <c r="J290" s="27">
        <v>94.142120774399999</v>
      </c>
      <c r="K290" s="27" t="s">
        <v>1502</v>
      </c>
      <c r="N290" s="26" t="s">
        <v>1129</v>
      </c>
      <c r="O290" s="28">
        <v>94.142120774399999</v>
      </c>
      <c r="P290" s="28" t="s">
        <v>1501</v>
      </c>
      <c r="Q290" s="36">
        <f>VLOOKUP(CurrentMtgRatesDataTable824[[#This Row],[asOfDate]],CurrentMtgRatesDataTable8[],5,0)</f>
        <v>114.09872315542835</v>
      </c>
      <c r="R290" s="36">
        <f>CurrentMtgRatesDataTable824[[#This Row],[Realized Current Coupon Vol]]/CurrentMtgRatesDataTable824[[#This Row],[SeriesNumValue]]</f>
        <v>1.2119837774724864</v>
      </c>
    </row>
    <row r="291" spans="1:18">
      <c r="A291" s="26" t="s">
        <v>1898</v>
      </c>
      <c r="B291" s="28">
        <v>2.5646426996598599</v>
      </c>
      <c r="C2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2.5646426996598599</v>
      </c>
      <c r="D291" s="36">
        <f>CurrentMtgRatesDataTable8[[#This Row],[Combined with Bloomberg Coupon]]-C292</f>
        <v>-1.7647672800479963E-2</v>
      </c>
      <c r="E291" s="37">
        <f t="shared" si="8"/>
        <v>66.014922512164034</v>
      </c>
      <c r="F291" s="36">
        <f>LN(CurrentMtgRatesDataTable8[[#This Row],[Combined with Bloomberg Coupon]]/C292)</f>
        <v>-6.8575758464075667E-3</v>
      </c>
      <c r="G291" s="37">
        <f t="shared" si="9"/>
        <v>25.60344984677284</v>
      </c>
      <c r="I291" s="26" t="s">
        <v>1128</v>
      </c>
      <c r="J291" s="27">
        <v>95.806294764300006</v>
      </c>
      <c r="K291" s="27" t="s">
        <v>1502</v>
      </c>
      <c r="N291" s="26" t="s">
        <v>1128</v>
      </c>
      <c r="O291" s="28">
        <v>95.806294764300006</v>
      </c>
      <c r="P291" s="28" t="s">
        <v>1501</v>
      </c>
      <c r="Q291" s="36">
        <f>VLOOKUP(CurrentMtgRatesDataTable824[[#This Row],[asOfDate]],CurrentMtgRatesDataTable8[],5,0)</f>
        <v>114.43687263796589</v>
      </c>
      <c r="R291" s="36">
        <f>CurrentMtgRatesDataTable824[[#This Row],[Realized Current Coupon Vol]]/CurrentMtgRatesDataTable824[[#This Row],[SeriesNumValue]]</f>
        <v>1.1944608954923088</v>
      </c>
    </row>
    <row r="292" spans="1:18">
      <c r="A292" s="26" t="s">
        <v>1899</v>
      </c>
      <c r="B292" s="28">
        <v>2.5822903724603399</v>
      </c>
      <c r="C2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2.5822903724603399</v>
      </c>
      <c r="D292" s="36">
        <f>CurrentMtgRatesDataTable8[[#This Row],[Combined with Bloomberg Coupon]]-C293</f>
        <v>-4.7722864498970008E-2</v>
      </c>
      <c r="E292" s="37">
        <f t="shared" si="8"/>
        <v>65.923517351634658</v>
      </c>
      <c r="F292" s="36">
        <f>LN(CurrentMtgRatesDataTable8[[#This Row],[Combined with Bloomberg Coupon]]/C293)</f>
        <v>-1.8312132853385791E-2</v>
      </c>
      <c r="G292" s="37">
        <f t="shared" si="9"/>
        <v>25.567828762366208</v>
      </c>
      <c r="I292" s="26" t="s">
        <v>1127</v>
      </c>
      <c r="J292" s="27">
        <v>97.719881750400006</v>
      </c>
      <c r="K292" s="27" t="s">
        <v>1502</v>
      </c>
      <c r="N292" s="26" t="s">
        <v>1127</v>
      </c>
      <c r="O292" s="28">
        <v>97.719881750400006</v>
      </c>
      <c r="P292" s="28" t="s">
        <v>1501</v>
      </c>
      <c r="Q292" s="36">
        <f>VLOOKUP(CurrentMtgRatesDataTable824[[#This Row],[asOfDate]],CurrentMtgRatesDataTable8[],5,0)</f>
        <v>114.25182384916459</v>
      </c>
      <c r="R292" s="36">
        <f>CurrentMtgRatesDataTable824[[#This Row],[Realized Current Coupon Vol]]/CurrentMtgRatesDataTable824[[#This Row],[SeriesNumValue]]</f>
        <v>1.1691768532936944</v>
      </c>
    </row>
    <row r="293" spans="1:18">
      <c r="A293" s="26" t="s">
        <v>1900</v>
      </c>
      <c r="B293" s="28">
        <v>2.6300132369593099</v>
      </c>
      <c r="C2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2.6300132369593099</v>
      </c>
      <c r="D293" s="36">
        <f>CurrentMtgRatesDataTable8[[#This Row],[Combined with Bloomberg Coupon]]-C294</f>
        <v>-4.6152891991189993E-2</v>
      </c>
      <c r="E293" s="37">
        <f t="shared" si="8"/>
        <v>67.799174833410163</v>
      </c>
      <c r="F293" s="36">
        <f>LN(CurrentMtgRatesDataTable8[[#This Row],[Combined with Bloomberg Coupon]]/C294)</f>
        <v>-1.7396342170331293E-2</v>
      </c>
      <c r="G293" s="37">
        <f t="shared" si="9"/>
        <v>26.239433362458009</v>
      </c>
      <c r="I293" s="26" t="s">
        <v>1126</v>
      </c>
      <c r="J293" s="27">
        <v>96.9631035588</v>
      </c>
      <c r="K293" s="27" t="s">
        <v>1502</v>
      </c>
      <c r="N293" s="26" t="s">
        <v>1126</v>
      </c>
      <c r="O293" s="28">
        <v>96.9631035588</v>
      </c>
      <c r="P293" s="28" t="s">
        <v>1501</v>
      </c>
      <c r="Q293" s="36">
        <f>VLOOKUP(CurrentMtgRatesDataTable824[[#This Row],[asOfDate]],CurrentMtgRatesDataTable8[],5,0)</f>
        <v>114.88073189248571</v>
      </c>
      <c r="R293" s="36">
        <f>CurrentMtgRatesDataTable824[[#This Row],[Realized Current Coupon Vol]]/CurrentMtgRatesDataTable824[[#This Row],[SeriesNumValue]]</f>
        <v>1.1847881067752764</v>
      </c>
    </row>
    <row r="294" spans="1:18">
      <c r="A294" s="26" t="s">
        <v>1901</v>
      </c>
      <c r="B294" s="28">
        <v>2.6761661289504999</v>
      </c>
      <c r="C2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2.6761661289504999</v>
      </c>
      <c r="D294" s="36">
        <f>CurrentMtgRatesDataTable8[[#This Row],[Combined with Bloomberg Coupon]]-C295</f>
        <v>1.4642797886970094E-2</v>
      </c>
      <c r="E294" s="37">
        <f t="shared" si="8"/>
        <v>68.312122740663384</v>
      </c>
      <c r="F294" s="36">
        <f>LN(CurrentMtgRatesDataTable8[[#This Row],[Combined with Bloomberg Coupon]]/C295)</f>
        <v>5.4865816862555506E-3</v>
      </c>
      <c r="G294" s="37">
        <f t="shared" si="9"/>
        <v>26.419908036210021</v>
      </c>
      <c r="I294" s="26" t="s">
        <v>1125</v>
      </c>
      <c r="J294" s="27">
        <v>98.026898817100005</v>
      </c>
      <c r="K294" s="27" t="s">
        <v>1502</v>
      </c>
      <c r="N294" s="26" t="s">
        <v>1125</v>
      </c>
      <c r="O294" s="28">
        <v>98.026898817100005</v>
      </c>
      <c r="P294" s="28" t="s">
        <v>1501</v>
      </c>
      <c r="Q294" s="36">
        <f>VLOOKUP(CurrentMtgRatesDataTable824[[#This Row],[asOfDate]],CurrentMtgRatesDataTable8[],5,0)</f>
        <v>115.14584344369125</v>
      </c>
      <c r="R294" s="36">
        <f>CurrentMtgRatesDataTable824[[#This Row],[Realized Current Coupon Vol]]/CurrentMtgRatesDataTable824[[#This Row],[SeriesNumValue]]</f>
        <v>1.174635174968985</v>
      </c>
    </row>
    <row r="295" spans="1:18">
      <c r="A295" s="26" t="s">
        <v>1902</v>
      </c>
      <c r="B295" s="28">
        <v>2.6615233310635298</v>
      </c>
      <c r="C2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2.6615233310635298</v>
      </c>
      <c r="D295" s="36">
        <f>CurrentMtgRatesDataTable8[[#This Row],[Combined with Bloomberg Coupon]]-C296</f>
        <v>6.498829384329774E-3</v>
      </c>
      <c r="E295" s="37">
        <f t="shared" si="8"/>
        <v>69.323030069573775</v>
      </c>
      <c r="F295" s="36">
        <f>LN(CurrentMtgRatesDataTable8[[#This Row],[Combined with Bloomberg Coupon]]/C296)</f>
        <v>2.4447565697329914E-3</v>
      </c>
      <c r="G295" s="37">
        <f t="shared" si="9"/>
        <v>26.784692662330613</v>
      </c>
      <c r="I295" s="26" t="s">
        <v>1124</v>
      </c>
      <c r="J295" s="27">
        <v>98.646174126600002</v>
      </c>
      <c r="K295" s="27" t="s">
        <v>1502</v>
      </c>
      <c r="N295" s="26" t="s">
        <v>1124</v>
      </c>
      <c r="O295" s="28">
        <v>98.646174126600002</v>
      </c>
      <c r="P295" s="28" t="s">
        <v>1501</v>
      </c>
      <c r="Q295" s="36">
        <f>VLOOKUP(CurrentMtgRatesDataTable824[[#This Row],[asOfDate]],CurrentMtgRatesDataTable8[],5,0)</f>
        <v>114.32809236117063</v>
      </c>
      <c r="R295" s="36">
        <f>CurrentMtgRatesDataTable824[[#This Row],[Realized Current Coupon Vol]]/CurrentMtgRatesDataTable824[[#This Row],[SeriesNumValue]]</f>
        <v>1.1589713779922661</v>
      </c>
    </row>
    <row r="296" spans="1:18">
      <c r="A296" s="26" t="s">
        <v>1903</v>
      </c>
      <c r="B296" s="28">
        <v>2.6550245016792</v>
      </c>
      <c r="C2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2.6550245016792</v>
      </c>
      <c r="D296" s="36">
        <f>CurrentMtgRatesDataTable8[[#This Row],[Combined with Bloomberg Coupon]]-C297</f>
        <v>1.4548095918249793E-2</v>
      </c>
      <c r="E296" s="37">
        <f t="shared" si="8"/>
        <v>69.542097375842189</v>
      </c>
      <c r="F296" s="36">
        <f>LN(CurrentMtgRatesDataTable8[[#This Row],[Combined with Bloomberg Coupon]]/C297)</f>
        <v>5.4945255502257618E-3</v>
      </c>
      <c r="G296" s="37">
        <f t="shared" si="9"/>
        <v>26.860929153178887</v>
      </c>
      <c r="I296" s="26" t="s">
        <v>1123</v>
      </c>
      <c r="J296" s="27">
        <v>99.021619157999993</v>
      </c>
      <c r="K296" s="27" t="s">
        <v>1502</v>
      </c>
      <c r="N296" s="26" t="s">
        <v>1123</v>
      </c>
      <c r="O296" s="28">
        <v>99.021619157999993</v>
      </c>
      <c r="P296" s="28" t="s">
        <v>1501</v>
      </c>
      <c r="Q296" s="36">
        <f>VLOOKUP(CurrentMtgRatesDataTable824[[#This Row],[asOfDate]],CurrentMtgRatesDataTable8[],5,0)</f>
        <v>114.58609046992537</v>
      </c>
      <c r="R296" s="36">
        <f>CurrentMtgRatesDataTable824[[#This Row],[Realized Current Coupon Vol]]/CurrentMtgRatesDataTable824[[#This Row],[SeriesNumValue]]</f>
        <v>1.1571825571453294</v>
      </c>
    </row>
    <row r="297" spans="1:18">
      <c r="A297" s="26" t="s">
        <v>1904</v>
      </c>
      <c r="B297" s="28">
        <v>2.6404764057609502</v>
      </c>
      <c r="C2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2.6404764057609502</v>
      </c>
      <c r="D297" s="36">
        <f>CurrentMtgRatesDataTable8[[#This Row],[Combined with Bloomberg Coupon]]-C298</f>
        <v>1.5421668820760015E-2</v>
      </c>
      <c r="E297" s="37">
        <f t="shared" si="8"/>
        <v>69.473439769599253</v>
      </c>
      <c r="F297" s="36">
        <f>LN(CurrentMtgRatesDataTable8[[#This Row],[Combined with Bloomberg Coupon]]/C298)</f>
        <v>5.8576096116255217E-3</v>
      </c>
      <c r="G297" s="37">
        <f t="shared" si="9"/>
        <v>26.835472887532578</v>
      </c>
      <c r="I297" s="26" t="s">
        <v>1122</v>
      </c>
      <c r="J297" s="27">
        <v>98.838320654399993</v>
      </c>
      <c r="K297" s="27" t="s">
        <v>1502</v>
      </c>
      <c r="N297" s="26" t="s">
        <v>1122</v>
      </c>
      <c r="O297" s="28">
        <v>98.838320654399993</v>
      </c>
      <c r="P297" s="28" t="s">
        <v>1501</v>
      </c>
      <c r="Q297" s="36">
        <f>VLOOKUP(CurrentMtgRatesDataTable824[[#This Row],[asOfDate]],CurrentMtgRatesDataTable8[],5,0)</f>
        <v>114.12564546684017</v>
      </c>
      <c r="R297" s="36">
        <f>CurrentMtgRatesDataTable824[[#This Row],[Realized Current Coupon Vol]]/CurrentMtgRatesDataTable824[[#This Row],[SeriesNumValue]]</f>
        <v>1.1546700177747267</v>
      </c>
    </row>
    <row r="298" spans="1:18">
      <c r="A298" s="26" t="s">
        <v>1905</v>
      </c>
      <c r="B298" s="28">
        <v>2.6250547369401902</v>
      </c>
      <c r="C2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2.6250547369401902</v>
      </c>
      <c r="D298" s="36">
        <f>CurrentMtgRatesDataTable8[[#This Row],[Combined with Bloomberg Coupon]]-C299</f>
        <v>8.1337936304230141E-2</v>
      </c>
      <c r="E298" s="37">
        <f t="shared" si="8"/>
        <v>69.788105024822485</v>
      </c>
      <c r="F298" s="36">
        <f>LN(CurrentMtgRatesDataTable8[[#This Row],[Combined with Bloomberg Coupon]]/C299)</f>
        <v>3.1475429217319467E-2</v>
      </c>
      <c r="G298" s="37">
        <f t="shared" si="9"/>
        <v>26.94011410599143</v>
      </c>
      <c r="I298" s="26" t="s">
        <v>1121</v>
      </c>
      <c r="J298" s="27">
        <v>99.967334399999999</v>
      </c>
      <c r="K298" s="27" t="s">
        <v>1502</v>
      </c>
      <c r="N298" s="26" t="s">
        <v>1121</v>
      </c>
      <c r="O298" s="28">
        <v>99.967334399999999</v>
      </c>
      <c r="P298" s="28" t="s">
        <v>1501</v>
      </c>
      <c r="Q298" s="36">
        <f>VLOOKUP(CurrentMtgRatesDataTable824[[#This Row],[asOfDate]],CurrentMtgRatesDataTable8[],5,0)</f>
        <v>114.43530441029014</v>
      </c>
      <c r="R298" s="36">
        <f>CurrentMtgRatesDataTable824[[#This Row],[Realized Current Coupon Vol]]/CurrentMtgRatesDataTable824[[#This Row],[SeriesNumValue]]</f>
        <v>1.1447269760379861</v>
      </c>
    </row>
    <row r="299" spans="1:18">
      <c r="A299" s="26" t="s">
        <v>1906</v>
      </c>
      <c r="B299" s="28">
        <v>2.5437168006359601</v>
      </c>
      <c r="C2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2.5437168006359601</v>
      </c>
      <c r="D299" s="36">
        <f>CurrentMtgRatesDataTable8[[#This Row],[Combined with Bloomberg Coupon]]-C300</f>
        <v>2.5603602534600256E-2</v>
      </c>
      <c r="E299" s="37">
        <f t="shared" si="8"/>
        <v>67.651834597306006</v>
      </c>
      <c r="F299" s="36">
        <f>LN(CurrentMtgRatesDataTable8[[#This Row],[Combined with Bloomberg Coupon]]/C300)</f>
        <v>1.0116428604362973E-2</v>
      </c>
      <c r="G299" s="37">
        <f t="shared" si="9"/>
        <v>26.109540517396155</v>
      </c>
      <c r="I299" s="26" t="s">
        <v>1120</v>
      </c>
      <c r="J299" s="27">
        <v>100.28788563000001</v>
      </c>
      <c r="K299" s="27" t="s">
        <v>1502</v>
      </c>
      <c r="N299" s="26" t="s">
        <v>1120</v>
      </c>
      <c r="O299" s="28">
        <v>100.28788563000001</v>
      </c>
      <c r="P299" s="28" t="s">
        <v>1501</v>
      </c>
      <c r="Q299" s="36">
        <f>VLOOKUP(CurrentMtgRatesDataTable824[[#This Row],[asOfDate]],CurrentMtgRatesDataTable8[],5,0)</f>
        <v>114.14503568413086</v>
      </c>
      <c r="R299" s="36">
        <f>CurrentMtgRatesDataTable824[[#This Row],[Realized Current Coupon Vol]]/CurrentMtgRatesDataTable824[[#This Row],[SeriesNumValue]]</f>
        <v>1.1381737182619955</v>
      </c>
    </row>
    <row r="300" spans="1:18">
      <c r="A300" s="26" t="s">
        <v>1907</v>
      </c>
      <c r="B300" s="28">
        <v>2.5181131981013598</v>
      </c>
      <c r="C3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2.5181131981013598</v>
      </c>
      <c r="D300" s="36">
        <f>CurrentMtgRatesDataTable8[[#This Row],[Combined with Bloomberg Coupon]]-C301</f>
        <v>9.8083207082098056E-3</v>
      </c>
      <c r="E300" s="37">
        <f t="shared" si="8"/>
        <v>67.641070660536712</v>
      </c>
      <c r="F300" s="36">
        <f>LN(CurrentMtgRatesDataTable8[[#This Row],[Combined with Bloomberg Coupon]]/C301)</f>
        <v>3.9027128305834762E-3</v>
      </c>
      <c r="G300" s="37">
        <f t="shared" si="9"/>
        <v>26.089641993820074</v>
      </c>
      <c r="I300" s="26" t="s">
        <v>1119</v>
      </c>
      <c r="J300" s="27">
        <v>98.739617112999994</v>
      </c>
      <c r="K300" s="27" t="s">
        <v>1502</v>
      </c>
      <c r="N300" s="26" t="s">
        <v>1119</v>
      </c>
      <c r="O300" s="28">
        <v>98.739617112999994</v>
      </c>
      <c r="P300" s="28" t="s">
        <v>1501</v>
      </c>
      <c r="Q300" s="36">
        <f>VLOOKUP(CurrentMtgRatesDataTable824[[#This Row],[asOfDate]],CurrentMtgRatesDataTable8[],5,0)</f>
        <v>114.17654304712093</v>
      </c>
      <c r="R300" s="36">
        <f>CurrentMtgRatesDataTable824[[#This Row],[Realized Current Coupon Vol]]/CurrentMtgRatesDataTable824[[#This Row],[SeriesNumValue]]</f>
        <v>1.1563397386527694</v>
      </c>
    </row>
    <row r="301" spans="1:18">
      <c r="A301" s="26" t="s">
        <v>1908</v>
      </c>
      <c r="B301" s="28">
        <v>2.50830487739315</v>
      </c>
      <c r="C3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2.50830487739315</v>
      </c>
      <c r="D301" s="36">
        <f>CurrentMtgRatesDataTable8[[#This Row],[Combined with Bloomberg Coupon]]-C302</f>
        <v>-4.7670555938301717E-3</v>
      </c>
      <c r="E301" s="37">
        <f t="shared" si="8"/>
        <v>67.817370906364246</v>
      </c>
      <c r="F301" s="36">
        <f>LN(CurrentMtgRatesDataTable8[[#This Row],[Combined with Bloomberg Coupon]]/C302)</f>
        <v>-1.8987051583585438E-3</v>
      </c>
      <c r="G301" s="37">
        <f t="shared" si="9"/>
        <v>26.147675356111417</v>
      </c>
      <c r="I301" s="26" t="s">
        <v>1118</v>
      </c>
      <c r="J301" s="27">
        <v>97.979986867500003</v>
      </c>
      <c r="K301" s="27" t="s">
        <v>1502</v>
      </c>
      <c r="N301" s="26" t="s">
        <v>1118</v>
      </c>
      <c r="O301" s="28">
        <v>97.979986867500003</v>
      </c>
      <c r="P301" s="28" t="s">
        <v>1501</v>
      </c>
      <c r="Q301" s="36">
        <f>VLOOKUP(CurrentMtgRatesDataTable824[[#This Row],[asOfDate]],CurrentMtgRatesDataTable8[],5,0)</f>
        <v>115.2294172323513</v>
      </c>
      <c r="R301" s="36">
        <f>CurrentMtgRatesDataTable824[[#This Row],[Realized Current Coupon Vol]]/CurrentMtgRatesDataTable824[[#This Row],[SeriesNumValue]]</f>
        <v>1.1760505478346102</v>
      </c>
    </row>
    <row r="302" spans="1:18">
      <c r="A302" s="26" t="s">
        <v>1909</v>
      </c>
      <c r="B302" s="28">
        <v>2.5130719329869802</v>
      </c>
      <c r="C3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2.5130719329869802</v>
      </c>
      <c r="D302" s="36">
        <f>CurrentMtgRatesDataTable8[[#This Row],[Combined with Bloomberg Coupon]]-C303</f>
        <v>9.6758333595037271E-4</v>
      </c>
      <c r="E302" s="37">
        <f t="shared" si="8"/>
        <v>68.42373235832919</v>
      </c>
      <c r="F302" s="36">
        <f>LN(CurrentMtgRatesDataTable8[[#This Row],[Combined with Bloomberg Coupon]]/C303)</f>
        <v>3.8509429062263571E-4</v>
      </c>
      <c r="G302" s="37">
        <f t="shared" si="9"/>
        <v>26.351686530406589</v>
      </c>
      <c r="I302" s="26" t="s">
        <v>1117</v>
      </c>
      <c r="J302" s="27">
        <v>98.888401634000004</v>
      </c>
      <c r="K302" s="27" t="s">
        <v>1502</v>
      </c>
      <c r="N302" s="26" t="s">
        <v>1117</v>
      </c>
      <c r="O302" s="28">
        <v>98.888401634000004</v>
      </c>
      <c r="P302" s="28" t="s">
        <v>1501</v>
      </c>
      <c r="Q302" s="36">
        <f>VLOOKUP(CurrentMtgRatesDataTable824[[#This Row],[asOfDate]],CurrentMtgRatesDataTable8[],5,0)</f>
        <v>114.55325295909158</v>
      </c>
      <c r="R302" s="36">
        <f>CurrentMtgRatesDataTable824[[#This Row],[Realized Current Coupon Vol]]/CurrentMtgRatesDataTable824[[#This Row],[SeriesNumValue]]</f>
        <v>1.158409389435471</v>
      </c>
    </row>
    <row r="303" spans="1:18">
      <c r="A303" s="26" t="s">
        <v>1910</v>
      </c>
      <c r="B303" s="28">
        <v>2.5121043496510298</v>
      </c>
      <c r="C3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2.5121043496510298</v>
      </c>
      <c r="D303" s="36">
        <f>CurrentMtgRatesDataTable8[[#This Row],[Combined with Bloomberg Coupon]]-C304</f>
        <v>-1.3039853828680226E-2</v>
      </c>
      <c r="E303" s="37">
        <f t="shared" si="8"/>
        <v>68.447596097976842</v>
      </c>
      <c r="F303" s="36">
        <f>LN(CurrentMtgRatesDataTable8[[#This Row],[Combined with Bloomberg Coupon]]/C304)</f>
        <v>-5.177383176241509E-3</v>
      </c>
      <c r="G303" s="37">
        <f t="shared" si="9"/>
        <v>26.359786257466205</v>
      </c>
      <c r="I303" s="26" t="s">
        <v>1116</v>
      </c>
      <c r="J303" s="27">
        <v>99.162424154999997</v>
      </c>
      <c r="K303" s="27" t="s">
        <v>1502</v>
      </c>
      <c r="N303" s="26" t="s">
        <v>1116</v>
      </c>
      <c r="O303" s="28">
        <v>99.162424154999997</v>
      </c>
      <c r="P303" s="28" t="s">
        <v>1501</v>
      </c>
      <c r="Q303" s="36">
        <f>VLOOKUP(CurrentMtgRatesDataTable824[[#This Row],[asOfDate]],CurrentMtgRatesDataTable8[],5,0)</f>
        <v>113.08399808573037</v>
      </c>
      <c r="R303" s="36">
        <f>CurrentMtgRatesDataTable824[[#This Row],[Realized Current Coupon Vol]]/CurrentMtgRatesDataTable824[[#This Row],[SeriesNumValue]]</f>
        <v>1.1403916256521691</v>
      </c>
    </row>
    <row r="304" spans="1:18">
      <c r="A304" s="26" t="s">
        <v>1911</v>
      </c>
      <c r="B304" s="28">
        <v>2.52514420347971</v>
      </c>
      <c r="C3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2.52514420347971</v>
      </c>
      <c r="D304" s="36">
        <f>CurrentMtgRatesDataTable8[[#This Row],[Combined with Bloomberg Coupon]]-C305</f>
        <v>4.8949505751759936E-2</v>
      </c>
      <c r="E304" s="37">
        <f t="shared" si="8"/>
        <v>68.880525250385148</v>
      </c>
      <c r="F304" s="36">
        <f>LN(CurrentMtgRatesDataTable8[[#This Row],[Combined with Bloomberg Coupon]]/C305)</f>
        <v>1.9575185677363549E-2</v>
      </c>
      <c r="G304" s="37">
        <f t="shared" si="9"/>
        <v>26.498608755330448</v>
      </c>
      <c r="I304" s="26" t="s">
        <v>1115</v>
      </c>
      <c r="J304" s="27">
        <v>100.9289895796</v>
      </c>
      <c r="K304" s="27" t="s">
        <v>1502</v>
      </c>
      <c r="N304" s="26" t="s">
        <v>1115</v>
      </c>
      <c r="O304" s="28">
        <v>100.9289895796</v>
      </c>
      <c r="P304" s="28" t="s">
        <v>1501</v>
      </c>
      <c r="Q304" s="36">
        <f>VLOOKUP(CurrentMtgRatesDataTable824[[#This Row],[asOfDate]],CurrentMtgRatesDataTable8[],5,0)</f>
        <v>114.08501788859873</v>
      </c>
      <c r="R304" s="36">
        <f>CurrentMtgRatesDataTable824[[#This Row],[Realized Current Coupon Vol]]/CurrentMtgRatesDataTable824[[#This Row],[SeriesNumValue]]</f>
        <v>1.1303493512002607</v>
      </c>
    </row>
    <row r="305" spans="1:18">
      <c r="A305" s="26" t="s">
        <v>1912</v>
      </c>
      <c r="B305" s="28">
        <v>2.4761946977279501</v>
      </c>
      <c r="C3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2.4761946977279501</v>
      </c>
      <c r="D305" s="36">
        <f>CurrentMtgRatesDataTable8[[#This Row],[Combined with Bloomberg Coupon]]-C306</f>
        <v>-2.1078763028992142E-4</v>
      </c>
      <c r="E305" s="37">
        <f t="shared" si="8"/>
        <v>68.072064518125202</v>
      </c>
      <c r="F305" s="36">
        <f>LN(CurrentMtgRatesDataTable8[[#This Row],[Combined with Bloomberg Coupon]]/C306)</f>
        <v>-8.5122005663624574E-5</v>
      </c>
      <c r="G305" s="37">
        <f t="shared" si="9"/>
        <v>26.158790722290924</v>
      </c>
      <c r="I305" s="26" t="s">
        <v>1114</v>
      </c>
      <c r="J305" s="27">
        <v>101.22626220799999</v>
      </c>
      <c r="K305" s="27" t="s">
        <v>1502</v>
      </c>
      <c r="N305" s="26" t="s">
        <v>1114</v>
      </c>
      <c r="O305" s="28">
        <v>101.22626220799999</v>
      </c>
      <c r="P305" s="28" t="s">
        <v>1501</v>
      </c>
      <c r="Q305" s="36">
        <f>VLOOKUP(CurrentMtgRatesDataTable824[[#This Row],[asOfDate]],CurrentMtgRatesDataTable8[],5,0)</f>
        <v>112.85483854561156</v>
      </c>
      <c r="R305" s="36">
        <f>CurrentMtgRatesDataTable824[[#This Row],[Realized Current Coupon Vol]]/CurrentMtgRatesDataTable824[[#This Row],[SeriesNumValue]]</f>
        <v>1.1148770692897574</v>
      </c>
    </row>
    <row r="306" spans="1:18">
      <c r="A306" s="26" t="s">
        <v>1913</v>
      </c>
      <c r="B306" s="28">
        <v>2.47640548535824</v>
      </c>
      <c r="C3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2.47640548535824</v>
      </c>
      <c r="D306" s="36">
        <f>CurrentMtgRatesDataTable8[[#This Row],[Combined with Bloomberg Coupon]]-C307</f>
        <v>3.616412086330012E-3</v>
      </c>
      <c r="E306" s="37">
        <f t="shared" si="8"/>
        <v>68.238598081209886</v>
      </c>
      <c r="F306" s="36">
        <f>LN(CurrentMtgRatesDataTable8[[#This Row],[Combined with Bloomberg Coupon]]/C307)</f>
        <v>1.4614146553057158E-3</v>
      </c>
      <c r="G306" s="37">
        <f t="shared" si="9"/>
        <v>26.210677812906773</v>
      </c>
      <c r="I306" s="26" t="s">
        <v>1113</v>
      </c>
      <c r="J306" s="27">
        <v>102.66347575109999</v>
      </c>
      <c r="K306" s="27" t="s">
        <v>1502</v>
      </c>
      <c r="N306" s="26" t="s">
        <v>1113</v>
      </c>
      <c r="O306" s="28">
        <v>102.66347575109999</v>
      </c>
      <c r="P306" s="28" t="s">
        <v>1501</v>
      </c>
      <c r="Q306" s="36">
        <f>VLOOKUP(CurrentMtgRatesDataTable824[[#This Row],[asOfDate]],CurrentMtgRatesDataTable8[],5,0)</f>
        <v>113.93920445657008</v>
      </c>
      <c r="R306" s="36">
        <f>CurrentMtgRatesDataTable824[[#This Row],[Realized Current Coupon Vol]]/CurrentMtgRatesDataTable824[[#This Row],[SeriesNumValue]]</f>
        <v>1.1098319399667245</v>
      </c>
    </row>
    <row r="307" spans="1:18">
      <c r="A307" s="26" t="s">
        <v>1914</v>
      </c>
      <c r="B307" s="28">
        <v>2.47278907327191</v>
      </c>
      <c r="C3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2.47278907327191</v>
      </c>
      <c r="D307" s="36">
        <f>CurrentMtgRatesDataTable8[[#This Row],[Combined with Bloomberg Coupon]]-C308</f>
        <v>-4.7878549098620216E-2</v>
      </c>
      <c r="E307" s="37">
        <f t="shared" si="8"/>
        <v>68.941025868433996</v>
      </c>
      <c r="F307" s="36">
        <f>LN(CurrentMtgRatesDataTable8[[#This Row],[Combined with Bloomberg Coupon]]/C308)</f>
        <v>-1.9177102889239798E-2</v>
      </c>
      <c r="G307" s="37">
        <f t="shared" si="9"/>
        <v>26.42592870474887</v>
      </c>
      <c r="I307" s="26" t="s">
        <v>1112</v>
      </c>
      <c r="J307" s="27">
        <v>105.8783530011</v>
      </c>
      <c r="K307" s="27" t="s">
        <v>1502</v>
      </c>
      <c r="N307" s="26" t="s">
        <v>1112</v>
      </c>
      <c r="O307" s="28">
        <v>105.8783530011</v>
      </c>
      <c r="P307" s="28" t="s">
        <v>1501</v>
      </c>
      <c r="Q307" s="36">
        <f>VLOOKUP(CurrentMtgRatesDataTable824[[#This Row],[asOfDate]],CurrentMtgRatesDataTable8[],5,0)</f>
        <v>116.37168251351507</v>
      </c>
      <c r="R307" s="36">
        <f>CurrentMtgRatesDataTable824[[#This Row],[Realized Current Coupon Vol]]/CurrentMtgRatesDataTable824[[#This Row],[SeriesNumValue]]</f>
        <v>1.0991074116189365</v>
      </c>
    </row>
    <row r="308" spans="1:18">
      <c r="A308" s="26" t="s">
        <v>1915</v>
      </c>
      <c r="B308" s="28">
        <v>2.5206676223705302</v>
      </c>
      <c r="C3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2.5206676223705302</v>
      </c>
      <c r="D308" s="36">
        <f>CurrentMtgRatesDataTable8[[#This Row],[Combined with Bloomberg Coupon]]-C309</f>
        <v>3.0221782850590184E-2</v>
      </c>
      <c r="E308" s="37">
        <f t="shared" si="8"/>
        <v>68.52614996544321</v>
      </c>
      <c r="F308" s="36">
        <f>LN(CurrentMtgRatesDataTable8[[#This Row],[Combined with Bloomberg Coupon]]/C309)</f>
        <v>1.2062049483063461E-2</v>
      </c>
      <c r="G308" s="37">
        <f t="shared" si="9"/>
        <v>26.237181043678071</v>
      </c>
      <c r="I308" s="26" t="s">
        <v>1111</v>
      </c>
      <c r="J308" s="27">
        <v>105.57154911719999</v>
      </c>
      <c r="K308" s="27" t="s">
        <v>1502</v>
      </c>
      <c r="N308" s="26" t="s">
        <v>1111</v>
      </c>
      <c r="O308" s="28">
        <v>105.57154911719999</v>
      </c>
      <c r="P308" s="28" t="s">
        <v>1501</v>
      </c>
      <c r="Q308" s="36">
        <f>VLOOKUP(CurrentMtgRatesDataTable824[[#This Row],[asOfDate]],CurrentMtgRatesDataTable8[],5,0)</f>
        <v>112.69336396698439</v>
      </c>
      <c r="R308" s="36">
        <f>CurrentMtgRatesDataTable824[[#This Row],[Realized Current Coupon Vol]]/CurrentMtgRatesDataTable824[[#This Row],[SeriesNumValue]]</f>
        <v>1.067459603551693</v>
      </c>
    </row>
    <row r="309" spans="1:18">
      <c r="A309" s="26" t="s">
        <v>1916</v>
      </c>
      <c r="B309" s="28">
        <v>2.49044583951994</v>
      </c>
      <c r="C3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2.49044583951994</v>
      </c>
      <c r="D309" s="36">
        <f>CurrentMtgRatesDataTable8[[#This Row],[Combined with Bloomberg Coupon]]-C310</f>
        <v>-3.6757257838940127E-2</v>
      </c>
      <c r="E309" s="37">
        <f t="shared" si="8"/>
        <v>68.2303492147539</v>
      </c>
      <c r="F309" s="36">
        <f>LN(CurrentMtgRatesDataTable8[[#This Row],[Combined with Bloomberg Coupon]]/C310)</f>
        <v>-1.4651449649156866E-2</v>
      </c>
      <c r="G309" s="37">
        <f t="shared" si="9"/>
        <v>26.103630177307373</v>
      </c>
      <c r="I309" s="26" t="s">
        <v>1110</v>
      </c>
      <c r="J309" s="27">
        <v>105.334092864</v>
      </c>
      <c r="K309" s="27" t="s">
        <v>1502</v>
      </c>
      <c r="N309" s="26" t="s">
        <v>1110</v>
      </c>
      <c r="O309" s="28">
        <v>105.334092864</v>
      </c>
      <c r="P309" s="28" t="s">
        <v>1501</v>
      </c>
      <c r="Q309" s="36">
        <f>VLOOKUP(CurrentMtgRatesDataTable824[[#This Row],[asOfDate]],CurrentMtgRatesDataTable8[],5,0)</f>
        <v>110.59629344036708</v>
      </c>
      <c r="R309" s="36">
        <f>CurrentMtgRatesDataTable824[[#This Row],[Realized Current Coupon Vol]]/CurrentMtgRatesDataTable824[[#This Row],[SeriesNumValue]]</f>
        <v>1.0499572401801691</v>
      </c>
    </row>
    <row r="310" spans="1:18">
      <c r="A310" s="26" t="s">
        <v>1917</v>
      </c>
      <c r="B310" s="28">
        <v>2.5272030973588802</v>
      </c>
      <c r="C3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2.5272030973588802</v>
      </c>
      <c r="D310" s="36">
        <f>CurrentMtgRatesDataTable8[[#This Row],[Combined with Bloomberg Coupon]]-C311</f>
        <v>-8.2098132357200093E-3</v>
      </c>
      <c r="E310" s="37">
        <f t="shared" si="8"/>
        <v>68.018923882142502</v>
      </c>
      <c r="F310" s="36">
        <f>LN(CurrentMtgRatesDataTable8[[#This Row],[Combined with Bloomberg Coupon]]/C311)</f>
        <v>-3.2433115288435952E-3</v>
      </c>
      <c r="G310" s="37">
        <f t="shared" si="9"/>
        <v>26.003134847058391</v>
      </c>
      <c r="I310" s="26" t="s">
        <v>1109</v>
      </c>
      <c r="J310" s="27">
        <v>107.7208702194</v>
      </c>
      <c r="K310" s="27" t="s">
        <v>1502</v>
      </c>
      <c r="N310" s="26" t="s">
        <v>1109</v>
      </c>
      <c r="O310" s="28">
        <v>107.7208702194</v>
      </c>
      <c r="P310" s="28" t="s">
        <v>1501</v>
      </c>
      <c r="Q310" s="36">
        <f>VLOOKUP(CurrentMtgRatesDataTable824[[#This Row],[asOfDate]],CurrentMtgRatesDataTable8[],5,0)</f>
        <v>110.72398972990203</v>
      </c>
      <c r="R310" s="36">
        <f>CurrentMtgRatesDataTable824[[#This Row],[Realized Current Coupon Vol]]/CurrentMtgRatesDataTable824[[#This Row],[SeriesNumValue]]</f>
        <v>1.0278787156507874</v>
      </c>
    </row>
    <row r="311" spans="1:18">
      <c r="A311" s="26" t="s">
        <v>1918</v>
      </c>
      <c r="B311" s="28">
        <v>2.5354129105946002</v>
      </c>
      <c r="C3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2.5354129105946002</v>
      </c>
      <c r="D311" s="36">
        <f>CurrentMtgRatesDataTable8[[#This Row],[Combined with Bloomberg Coupon]]-C312</f>
        <v>-4.349244754749737E-3</v>
      </c>
      <c r="E311" s="37">
        <f t="shared" si="8"/>
        <v>68.938277000689624</v>
      </c>
      <c r="F311" s="36">
        <f>LN(CurrentMtgRatesDataTable8[[#This Row],[Combined with Bloomberg Coupon]]/C312)</f>
        <v>-1.7139293769836345E-3</v>
      </c>
      <c r="G311" s="37">
        <f t="shared" si="9"/>
        <v>26.271241838357334</v>
      </c>
      <c r="I311" s="26" t="s">
        <v>1108</v>
      </c>
      <c r="J311" s="27">
        <v>107.3086703794</v>
      </c>
      <c r="K311" s="27" t="s">
        <v>1502</v>
      </c>
      <c r="N311" s="26" t="s">
        <v>1108</v>
      </c>
      <c r="O311" s="28">
        <v>107.3086703794</v>
      </c>
      <c r="P311" s="28" t="s">
        <v>1501</v>
      </c>
      <c r="Q311" s="36">
        <f>VLOOKUP(CurrentMtgRatesDataTable824[[#This Row],[asOfDate]],CurrentMtgRatesDataTable8[],5,0)</f>
        <v>109.81536544470605</v>
      </c>
      <c r="R311" s="36">
        <f>CurrentMtgRatesDataTable824[[#This Row],[Realized Current Coupon Vol]]/CurrentMtgRatesDataTable824[[#This Row],[SeriesNumValue]]</f>
        <v>1.0233596694138822</v>
      </c>
    </row>
    <row r="312" spans="1:18">
      <c r="A312" s="26" t="s">
        <v>1919</v>
      </c>
      <c r="B312" s="28">
        <v>2.5397621553493499</v>
      </c>
      <c r="C3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2.5397621553493499</v>
      </c>
      <c r="D312" s="36">
        <f>CurrentMtgRatesDataTable8[[#This Row],[Combined with Bloomberg Coupon]]-C313</f>
        <v>-5.3451115948180306E-2</v>
      </c>
      <c r="E312" s="37">
        <f t="shared" si="8"/>
        <v>68.96156169875546</v>
      </c>
      <c r="F312" s="36">
        <f>LN(CurrentMtgRatesDataTable8[[#This Row],[Combined with Bloomberg Coupon]]/C313)</f>
        <v>-2.0827315015902799E-2</v>
      </c>
      <c r="G312" s="37">
        <f t="shared" si="9"/>
        <v>26.279254687910235</v>
      </c>
      <c r="I312" s="26" t="s">
        <v>1107</v>
      </c>
      <c r="J312" s="27">
        <v>106.20952391039999</v>
      </c>
      <c r="K312" s="27" t="s">
        <v>1502</v>
      </c>
      <c r="N312" s="26" t="s">
        <v>1107</v>
      </c>
      <c r="O312" s="28">
        <v>106.20952391039999</v>
      </c>
      <c r="P312" s="28" t="s">
        <v>1501</v>
      </c>
      <c r="Q312" s="36">
        <f>VLOOKUP(CurrentMtgRatesDataTable824[[#This Row],[asOfDate]],CurrentMtgRatesDataTable8[],5,0)</f>
        <v>110.18592144571373</v>
      </c>
      <c r="R312" s="36">
        <f>CurrentMtgRatesDataTable824[[#This Row],[Realized Current Coupon Vol]]/CurrentMtgRatesDataTable824[[#This Row],[SeriesNumValue]]</f>
        <v>1.0374391804888259</v>
      </c>
    </row>
    <row r="313" spans="1:18">
      <c r="A313" s="26" t="s">
        <v>1920</v>
      </c>
      <c r="B313" s="28">
        <v>2.5932132712975302</v>
      </c>
      <c r="C3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2.5932132712975302</v>
      </c>
      <c r="D313" s="36">
        <f>CurrentMtgRatesDataTable8[[#This Row],[Combined with Bloomberg Coupon]]-C314</f>
        <v>1.1359437247100423E-2</v>
      </c>
      <c r="E313" s="37">
        <f t="shared" si="8"/>
        <v>68.30856318620674</v>
      </c>
      <c r="F313" s="36">
        <f>LN(CurrentMtgRatesDataTable8[[#This Row],[Combined with Bloomberg Coupon]]/C314)</f>
        <v>4.3900707990026759E-3</v>
      </c>
      <c r="G313" s="37">
        <f t="shared" si="9"/>
        <v>26.01154629154027</v>
      </c>
      <c r="I313" s="26" t="s">
        <v>1106</v>
      </c>
      <c r="J313" s="27">
        <v>106.333128057</v>
      </c>
      <c r="K313" s="27" t="s">
        <v>1502</v>
      </c>
      <c r="N313" s="26" t="s">
        <v>1106</v>
      </c>
      <c r="O313" s="28">
        <v>106.333128057</v>
      </c>
      <c r="P313" s="28" t="s">
        <v>1501</v>
      </c>
      <c r="Q313" s="36">
        <f>VLOOKUP(CurrentMtgRatesDataTable824[[#This Row],[asOfDate]],CurrentMtgRatesDataTable8[],5,0)</f>
        <v>109.46738967935391</v>
      </c>
      <c r="R313" s="36">
        <f>CurrentMtgRatesDataTable824[[#This Row],[Realized Current Coupon Vol]]/CurrentMtgRatesDataTable824[[#This Row],[SeriesNumValue]]</f>
        <v>1.0294758715334114</v>
      </c>
    </row>
    <row r="314" spans="1:18">
      <c r="A314" s="26" t="s">
        <v>1921</v>
      </c>
      <c r="B314" s="28">
        <v>2.5818538340504298</v>
      </c>
      <c r="C3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2.5818538340504298</v>
      </c>
      <c r="D314" s="36">
        <f>CurrentMtgRatesDataTable8[[#This Row],[Combined with Bloomberg Coupon]]-C315</f>
        <v>-9.660348916944006E-2</v>
      </c>
      <c r="E314" s="37">
        <f t="shared" si="8"/>
        <v>68.596046155917733</v>
      </c>
      <c r="F314" s="36">
        <f>LN(CurrentMtgRatesDataTable8[[#This Row],[Combined with Bloomberg Coupon]]/C315)</f>
        <v>-3.6733321885839026E-2</v>
      </c>
      <c r="G314" s="37">
        <f t="shared" si="9"/>
        <v>26.081397066155372</v>
      </c>
      <c r="I314" s="26" t="s">
        <v>1105</v>
      </c>
      <c r="J314" s="27">
        <v>108.5251240538</v>
      </c>
      <c r="K314" s="27" t="s">
        <v>1502</v>
      </c>
      <c r="N314" s="26" t="s">
        <v>1105</v>
      </c>
      <c r="O314" s="28">
        <v>108.5251240538</v>
      </c>
      <c r="P314" s="28" t="s">
        <v>1501</v>
      </c>
      <c r="Q314" s="36">
        <f>VLOOKUP(CurrentMtgRatesDataTable824[[#This Row],[asOfDate]],CurrentMtgRatesDataTable8[],5,0)</f>
        <v>109.06682015970492</v>
      </c>
      <c r="R314" s="36">
        <f>CurrentMtgRatesDataTable824[[#This Row],[Realized Current Coupon Vol]]/CurrentMtgRatesDataTable824[[#This Row],[SeriesNumValue]]</f>
        <v>1.0049914350306237</v>
      </c>
    </row>
    <row r="315" spans="1:18">
      <c r="A315" s="26" t="s">
        <v>1922</v>
      </c>
      <c r="B315" s="28">
        <v>2.6784573232198698</v>
      </c>
      <c r="C3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2.6784573232198698</v>
      </c>
      <c r="D315" s="36">
        <f>CurrentMtgRatesDataTable8[[#This Row],[Combined with Bloomberg Coupon]]-C316</f>
        <v>-1.3986862199690364E-2</v>
      </c>
      <c r="E315" s="37">
        <f t="shared" si="8"/>
        <v>66.073558821499688</v>
      </c>
      <c r="F315" s="36">
        <f>LN(CurrentMtgRatesDataTable8[[#This Row],[Combined with Bloomberg Coupon]]/C316)</f>
        <v>-5.2083970618753903E-3</v>
      </c>
      <c r="G315" s="37">
        <f t="shared" si="9"/>
        <v>25.11079913589241</v>
      </c>
      <c r="I315" s="26" t="s">
        <v>1104</v>
      </c>
      <c r="J315" s="27">
        <v>108.68957505</v>
      </c>
      <c r="K315" s="27" t="s">
        <v>1502</v>
      </c>
      <c r="N315" s="26" t="s">
        <v>1104</v>
      </c>
      <c r="O315" s="28">
        <v>108.68957505</v>
      </c>
      <c r="P315" s="28" t="s">
        <v>1501</v>
      </c>
      <c r="Q315" s="36">
        <f>VLOOKUP(CurrentMtgRatesDataTable824[[#This Row],[asOfDate]],CurrentMtgRatesDataTable8[],5,0)</f>
        <v>106.03587137925041</v>
      </c>
      <c r="R315" s="36">
        <f>CurrentMtgRatesDataTable824[[#This Row],[Realized Current Coupon Vol]]/CurrentMtgRatesDataTable824[[#This Row],[SeriesNumValue]]</f>
        <v>0.97558456117315007</v>
      </c>
    </row>
    <row r="316" spans="1:18">
      <c r="A316" s="26" t="s">
        <v>1923</v>
      </c>
      <c r="B316" s="28">
        <v>2.6924441854195602</v>
      </c>
      <c r="C3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2.6924441854195602</v>
      </c>
      <c r="D316" s="36">
        <f>CurrentMtgRatesDataTable8[[#This Row],[Combined with Bloomberg Coupon]]-C317</f>
        <v>2.6597463283500211E-2</v>
      </c>
      <c r="E316" s="37">
        <f t="shared" si="8"/>
        <v>67.202986876069573</v>
      </c>
      <c r="F316" s="36">
        <f>LN(CurrentMtgRatesDataTable8[[#This Row],[Combined with Bloomberg Coupon]]/C317)</f>
        <v>9.9276736530284262E-3</v>
      </c>
      <c r="G316" s="37">
        <f t="shared" si="9"/>
        <v>25.43665477006925</v>
      </c>
      <c r="I316" s="26" t="s">
        <v>1103</v>
      </c>
      <c r="J316" s="27">
        <v>108.826049349</v>
      </c>
      <c r="K316" s="27" t="s">
        <v>1502</v>
      </c>
      <c r="N316" s="26" t="s">
        <v>1103</v>
      </c>
      <c r="O316" s="28">
        <v>108.826049349</v>
      </c>
      <c r="P316" s="28" t="s">
        <v>1501</v>
      </c>
      <c r="Q316" s="36">
        <f>VLOOKUP(CurrentMtgRatesDataTable824[[#This Row],[asOfDate]],CurrentMtgRatesDataTable8[],5,0)</f>
        <v>102.59826988041476</v>
      </c>
      <c r="R316" s="36">
        <f>CurrentMtgRatesDataTable824[[#This Row],[Realized Current Coupon Vol]]/CurrentMtgRatesDataTable824[[#This Row],[SeriesNumValue]]</f>
        <v>0.94277308139145022</v>
      </c>
    </row>
    <row r="317" spans="1:18">
      <c r="A317" s="26" t="s">
        <v>1924</v>
      </c>
      <c r="B317" s="28">
        <v>2.66584672213606</v>
      </c>
      <c r="C3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2.66584672213606</v>
      </c>
      <c r="D317" s="36">
        <f>CurrentMtgRatesDataTable8[[#This Row],[Combined with Bloomberg Coupon]]-C318</f>
        <v>-5.2321273083809849E-2</v>
      </c>
      <c r="E317" s="37">
        <f t="shared" si="8"/>
        <v>66.989713459580642</v>
      </c>
      <c r="F317" s="36">
        <f>LN(CurrentMtgRatesDataTable8[[#This Row],[Combined with Bloomberg Coupon]]/C318)</f>
        <v>-1.943639568339562E-2</v>
      </c>
      <c r="G317" s="37">
        <f t="shared" si="9"/>
        <v>25.350549307162673</v>
      </c>
      <c r="I317" s="26" t="s">
        <v>1102</v>
      </c>
      <c r="J317" s="27">
        <v>110.1039991224</v>
      </c>
      <c r="K317" s="27" t="s">
        <v>1502</v>
      </c>
      <c r="N317" s="26" t="s">
        <v>1102</v>
      </c>
      <c r="O317" s="28">
        <v>110.1039991224</v>
      </c>
      <c r="P317" s="28" t="s">
        <v>1501</v>
      </c>
      <c r="Q317" s="36">
        <f>VLOOKUP(CurrentMtgRatesDataTable824[[#This Row],[asOfDate]],CurrentMtgRatesDataTable8[],5,0)</f>
        <v>100.49160834785609</v>
      </c>
      <c r="R317" s="36">
        <f>CurrentMtgRatesDataTable824[[#This Row],[Realized Current Coupon Vol]]/CurrentMtgRatesDataTable824[[#This Row],[SeriesNumValue]]</f>
        <v>0.9126971694837529</v>
      </c>
    </row>
    <row r="318" spans="1:18">
      <c r="A318" s="26" t="s">
        <v>1925</v>
      </c>
      <c r="B318" s="28">
        <v>2.7181679952198698</v>
      </c>
      <c r="C3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2.7181679952198698</v>
      </c>
      <c r="D318" s="36">
        <f>CurrentMtgRatesDataTable8[[#This Row],[Combined with Bloomberg Coupon]]-C319</f>
        <v>1.8187553585319982E-2</v>
      </c>
      <c r="E318" s="37">
        <f t="shared" si="8"/>
        <v>66.326986664694559</v>
      </c>
      <c r="F318" s="36">
        <f>LN(CurrentMtgRatesDataTable8[[#This Row],[Combined with Bloomberg Coupon]]/C319)</f>
        <v>6.7135930697321093E-3</v>
      </c>
      <c r="G318" s="37">
        <f t="shared" si="9"/>
        <v>25.10253318375343</v>
      </c>
      <c r="I318" s="26" t="s">
        <v>1101</v>
      </c>
      <c r="J318" s="27">
        <v>112.5159370412</v>
      </c>
      <c r="K318" s="27" t="s">
        <v>1502</v>
      </c>
      <c r="N318" s="26" t="s">
        <v>1101</v>
      </c>
      <c r="O318" s="28">
        <v>112.5159370412</v>
      </c>
      <c r="P318" s="28" t="s">
        <v>1501</v>
      </c>
      <c r="Q318" s="36">
        <f>VLOOKUP(CurrentMtgRatesDataTable824[[#This Row],[asOfDate]],CurrentMtgRatesDataTable8[],5,0)</f>
        <v>104.27457597663947</v>
      </c>
      <c r="R318" s="36">
        <f>CurrentMtgRatesDataTable824[[#This Row],[Realized Current Coupon Vol]]/CurrentMtgRatesDataTable824[[#This Row],[SeriesNumValue]]</f>
        <v>0.92675383344545414</v>
      </c>
    </row>
    <row r="319" spans="1:18">
      <c r="A319" s="26" t="s">
        <v>1926</v>
      </c>
      <c r="B319" s="28">
        <v>2.6999804416345499</v>
      </c>
      <c r="C3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2.6999804416345499</v>
      </c>
      <c r="D319" s="36">
        <f>CurrentMtgRatesDataTable8[[#This Row],[Combined with Bloomberg Coupon]]-C320</f>
        <v>5.5636937544089715E-2</v>
      </c>
      <c r="E319" s="37">
        <f t="shared" si="8"/>
        <v>66.441224787348602</v>
      </c>
      <c r="F319" s="36">
        <f>LN(CurrentMtgRatesDataTable8[[#This Row],[Combined with Bloomberg Coupon]]/C320)</f>
        <v>2.0821697254396809E-2</v>
      </c>
      <c r="G319" s="37">
        <f t="shared" si="9"/>
        <v>25.125921097155178</v>
      </c>
      <c r="I319" s="26" t="s">
        <v>1100</v>
      </c>
      <c r="J319" s="27">
        <v>112.79940887879999</v>
      </c>
      <c r="K319" s="27" t="s">
        <v>1502</v>
      </c>
      <c r="N319" s="26" t="s">
        <v>1100</v>
      </c>
      <c r="O319" s="28">
        <v>112.79940887879999</v>
      </c>
      <c r="P319" s="28" t="s">
        <v>1501</v>
      </c>
      <c r="Q319" s="36">
        <f>VLOOKUP(CurrentMtgRatesDataTable824[[#This Row],[asOfDate]],CurrentMtgRatesDataTable8[],5,0)</f>
        <v>102.73076420275184</v>
      </c>
      <c r="R319" s="36">
        <f>CurrentMtgRatesDataTable824[[#This Row],[Realized Current Coupon Vol]]/CurrentMtgRatesDataTable824[[#This Row],[SeriesNumValue]]</f>
        <v>0.91073849786866656</v>
      </c>
    </row>
    <row r="320" spans="1:18">
      <c r="A320" s="26" t="s">
        <v>1927</v>
      </c>
      <c r="B320" s="28">
        <v>2.6443435040904602</v>
      </c>
      <c r="C3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2.6443435040904602</v>
      </c>
      <c r="D320" s="36">
        <f>CurrentMtgRatesDataTable8[[#This Row],[Combined with Bloomberg Coupon]]-C321</f>
        <v>-6.4210170990897097E-3</v>
      </c>
      <c r="E320" s="37">
        <f t="shared" si="8"/>
        <v>66.050728022200005</v>
      </c>
      <c r="F320" s="36">
        <f>LN(CurrentMtgRatesDataTable8[[#This Row],[Combined with Bloomberg Coupon]]/C321)</f>
        <v>-2.4252650619230936E-3</v>
      </c>
      <c r="G320" s="37">
        <f t="shared" si="9"/>
        <v>24.927866247448378</v>
      </c>
      <c r="I320" s="26" t="s">
        <v>1099</v>
      </c>
      <c r="J320" s="27">
        <v>112.220981628</v>
      </c>
      <c r="K320" s="27" t="s">
        <v>1502</v>
      </c>
      <c r="N320" s="26" t="s">
        <v>1099</v>
      </c>
      <c r="O320" s="28">
        <v>112.220981628</v>
      </c>
      <c r="P320" s="28" t="s">
        <v>1501</v>
      </c>
      <c r="Q320" s="36">
        <f>VLOOKUP(CurrentMtgRatesDataTable824[[#This Row],[asOfDate]],CurrentMtgRatesDataTable8[],5,0)</f>
        <v>100.43779083203094</v>
      </c>
      <c r="R320" s="36">
        <f>CurrentMtgRatesDataTable824[[#This Row],[Realized Current Coupon Vol]]/CurrentMtgRatesDataTable824[[#This Row],[SeriesNumValue]]</f>
        <v>0.89500010938213836</v>
      </c>
    </row>
    <row r="321" spans="1:18">
      <c r="A321" s="26" t="s">
        <v>1928</v>
      </c>
      <c r="B321" s="28">
        <v>2.6507645211895499</v>
      </c>
      <c r="C3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2.6507645211895499</v>
      </c>
      <c r="D321" s="36">
        <f>CurrentMtgRatesDataTable8[[#This Row],[Combined with Bloomberg Coupon]]-C322</f>
        <v>-4.8143470675610089E-2</v>
      </c>
      <c r="E321" s="37">
        <f t="shared" si="8"/>
        <v>66.104838970340026</v>
      </c>
      <c r="F321" s="36">
        <f>LN(CurrentMtgRatesDataTable8[[#This Row],[Combined with Bloomberg Coupon]]/C322)</f>
        <v>-1.7999146789485564E-2</v>
      </c>
      <c r="G321" s="37">
        <f t="shared" si="9"/>
        <v>24.944809732797811</v>
      </c>
      <c r="I321" s="26" t="s">
        <v>1098</v>
      </c>
      <c r="J321" s="27">
        <v>112.9415993755</v>
      </c>
      <c r="K321" s="27" t="s">
        <v>1502</v>
      </c>
      <c r="N321" s="26" t="s">
        <v>1098</v>
      </c>
      <c r="O321" s="28">
        <v>112.9415993755</v>
      </c>
      <c r="P321" s="28" t="s">
        <v>1501</v>
      </c>
      <c r="Q321" s="36">
        <f>VLOOKUP(CurrentMtgRatesDataTable824[[#This Row],[asOfDate]],CurrentMtgRatesDataTable8[],5,0)</f>
        <v>102.37533608710454</v>
      </c>
      <c r="R321" s="36">
        <f>CurrentMtgRatesDataTable824[[#This Row],[Realized Current Coupon Vol]]/CurrentMtgRatesDataTable824[[#This Row],[SeriesNumValue]]</f>
        <v>0.90644489411500617</v>
      </c>
    </row>
    <row r="322" spans="1:18">
      <c r="A322" s="26" t="s">
        <v>1929</v>
      </c>
      <c r="B322" s="28">
        <v>2.6989079918651599</v>
      </c>
      <c r="C3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2.6989079918651599</v>
      </c>
      <c r="D322" s="36">
        <f>CurrentMtgRatesDataTable8[[#This Row],[Combined with Bloomberg Coupon]]-C323</f>
        <v>-4.9958778357209965E-2</v>
      </c>
      <c r="E322" s="37">
        <f t="shared" si="8"/>
        <v>65.683574103715742</v>
      </c>
      <c r="F322" s="36">
        <f>LN(CurrentMtgRatesDataTable8[[#This Row],[Combined with Bloomberg Coupon]]/C323)</f>
        <v>-1.8341499451214001E-2</v>
      </c>
      <c r="G322" s="37">
        <f t="shared" si="9"/>
        <v>24.772131092363512</v>
      </c>
      <c r="I322" s="26" t="s">
        <v>1097</v>
      </c>
      <c r="J322" s="27">
        <v>117.46103927910001</v>
      </c>
      <c r="K322" s="27" t="s">
        <v>1502</v>
      </c>
      <c r="N322" s="26" t="s">
        <v>1097</v>
      </c>
      <c r="O322" s="28">
        <v>117.46103927910001</v>
      </c>
      <c r="P322" s="28" t="s">
        <v>1501</v>
      </c>
      <c r="Q322" s="36">
        <f>VLOOKUP(CurrentMtgRatesDataTable824[[#This Row],[asOfDate]],CurrentMtgRatesDataTable8[],5,0)</f>
        <v>107.83868190461587</v>
      </c>
      <c r="R322" s="36">
        <f>CurrentMtgRatesDataTable824[[#This Row],[Realized Current Coupon Vol]]/CurrentMtgRatesDataTable824[[#This Row],[SeriesNumValue]]</f>
        <v>0.91808043387373417</v>
      </c>
    </row>
    <row r="323" spans="1:18">
      <c r="A323" s="26" t="s">
        <v>1930</v>
      </c>
      <c r="B323" s="28">
        <v>2.7488667702223699</v>
      </c>
      <c r="C3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2.7488667702223699</v>
      </c>
      <c r="D323" s="36">
        <f>CurrentMtgRatesDataTable8[[#This Row],[Combined with Bloomberg Coupon]]-C324</f>
        <v>1.865542696207001E-2</v>
      </c>
      <c r="E323" s="37">
        <f t="shared" si="8"/>
        <v>65.421789875829489</v>
      </c>
      <c r="F323" s="36">
        <f>LN(CurrentMtgRatesDataTable8[[#This Row],[Combined with Bloomberg Coupon]]/C324)</f>
        <v>6.8097218790807035E-3</v>
      </c>
      <c r="G323" s="37">
        <f t="shared" si="9"/>
        <v>24.648419422845198</v>
      </c>
      <c r="I323" s="26" t="s">
        <v>1096</v>
      </c>
      <c r="J323" s="27">
        <v>117.60089427680001</v>
      </c>
      <c r="K323" s="27" t="s">
        <v>1502</v>
      </c>
      <c r="N323" s="26" t="s">
        <v>1096</v>
      </c>
      <c r="O323" s="28">
        <v>117.60089427680001</v>
      </c>
      <c r="P323" s="28" t="s">
        <v>1501</v>
      </c>
      <c r="Q323" s="36">
        <f>VLOOKUP(CurrentMtgRatesDataTable824[[#This Row],[asOfDate]],CurrentMtgRatesDataTable8[],5,0)</f>
        <v>107.98904272895606</v>
      </c>
      <c r="R323" s="36">
        <f>CurrentMtgRatesDataTable824[[#This Row],[Realized Current Coupon Vol]]/CurrentMtgRatesDataTable824[[#This Row],[SeriesNumValue]]</f>
        <v>0.91826718999925039</v>
      </c>
    </row>
    <row r="324" spans="1:18">
      <c r="A324" s="26" t="s">
        <v>1931</v>
      </c>
      <c r="B324" s="28">
        <v>2.7302113432602999</v>
      </c>
      <c r="C3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2.7302113432602999</v>
      </c>
      <c r="D324" s="36">
        <f>CurrentMtgRatesDataTable8[[#This Row],[Combined with Bloomberg Coupon]]-C325</f>
        <v>-1.0974430390130241E-2</v>
      </c>
      <c r="E324" s="37">
        <f t="shared" si="8"/>
        <v>65.280476571977957</v>
      </c>
      <c r="F324" s="36">
        <f>LN(CurrentMtgRatesDataTable8[[#This Row],[Combined with Bloomberg Coupon]]/C325)</f>
        <v>-4.0115695764614667E-3</v>
      </c>
      <c r="G324" s="37">
        <f t="shared" si="9"/>
        <v>24.597798985894382</v>
      </c>
      <c r="I324" s="26" t="s">
        <v>1095</v>
      </c>
      <c r="J324" s="27">
        <v>117.0361170443</v>
      </c>
      <c r="K324" s="27" t="s">
        <v>1502</v>
      </c>
      <c r="N324" s="26" t="s">
        <v>1095</v>
      </c>
      <c r="O324" s="28">
        <v>117.0361170443</v>
      </c>
      <c r="P324" s="28" t="s">
        <v>1501</v>
      </c>
      <c r="Q324" s="36">
        <f>VLOOKUP(CurrentMtgRatesDataTable824[[#This Row],[asOfDate]],CurrentMtgRatesDataTable8[],5,0)</f>
        <v>106.32002416840807</v>
      </c>
      <c r="R324" s="36">
        <f>CurrentMtgRatesDataTable824[[#This Row],[Realized Current Coupon Vol]]/CurrentMtgRatesDataTable824[[#This Row],[SeriesNumValue]]</f>
        <v>0.90843772720316995</v>
      </c>
    </row>
    <row r="325" spans="1:18">
      <c r="A325" s="26" t="s">
        <v>1932</v>
      </c>
      <c r="B325" s="28">
        <v>2.7411857736504301</v>
      </c>
      <c r="C3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2.7411857736504301</v>
      </c>
      <c r="D325" s="36">
        <f>CurrentMtgRatesDataTable8[[#This Row],[Combined with Bloomberg Coupon]]-C326</f>
        <v>3.2485628558770241E-2</v>
      </c>
      <c r="E325" s="37">
        <f t="shared" ref="E325:E388" si="10">STDEVA(D325:D384)*SQRT(250)*100</f>
        <v>65.702176814616692</v>
      </c>
      <c r="F325" s="36">
        <f>LN(CurrentMtgRatesDataTable8[[#This Row],[Combined with Bloomberg Coupon]]/C326)</f>
        <v>1.1921722326139432E-2</v>
      </c>
      <c r="G325" s="37">
        <f t="shared" ref="G325:G388" si="11">STDEVA(F325:F384)*SQRT(250)*100</f>
        <v>24.721693612593697</v>
      </c>
      <c r="I325" s="26" t="s">
        <v>1094</v>
      </c>
      <c r="J325" s="27">
        <v>118.867487146</v>
      </c>
      <c r="K325" s="27" t="s">
        <v>1502</v>
      </c>
      <c r="N325" s="26" t="s">
        <v>1094</v>
      </c>
      <c r="O325" s="28">
        <v>118.867487146</v>
      </c>
      <c r="P325" s="28" t="s">
        <v>1501</v>
      </c>
      <c r="Q325" s="36">
        <f>VLOOKUP(CurrentMtgRatesDataTable824[[#This Row],[asOfDate]],CurrentMtgRatesDataTable8[],5,0)</f>
        <v>106.12104129427154</v>
      </c>
      <c r="R325" s="36">
        <f>CurrentMtgRatesDataTable824[[#This Row],[Realized Current Coupon Vol]]/CurrentMtgRatesDataTable824[[#This Row],[SeriesNumValue]]</f>
        <v>0.89276760064699157</v>
      </c>
    </row>
    <row r="326" spans="1:18">
      <c r="A326" s="26" t="s">
        <v>1933</v>
      </c>
      <c r="B326" s="28">
        <v>2.7087001450916599</v>
      </c>
      <c r="C3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2.7087001450916599</v>
      </c>
      <c r="D326" s="36">
        <f>CurrentMtgRatesDataTable8[[#This Row],[Combined with Bloomberg Coupon]]-C327</f>
        <v>9.3840629245001139E-3</v>
      </c>
      <c r="E326" s="37">
        <f t="shared" si="10"/>
        <v>66.811674675717398</v>
      </c>
      <c r="F326" s="36">
        <f>LN(CurrentMtgRatesDataTable8[[#This Row],[Combined with Bloomberg Coupon]]/C327)</f>
        <v>3.4704305418250016E-3</v>
      </c>
      <c r="G326" s="37">
        <f t="shared" si="11"/>
        <v>25.038376387822321</v>
      </c>
      <c r="I326" s="26" t="s">
        <v>1093</v>
      </c>
      <c r="J326" s="27">
        <v>118.06988032</v>
      </c>
      <c r="K326" s="27" t="s">
        <v>1502</v>
      </c>
      <c r="N326" s="26" t="s">
        <v>1093</v>
      </c>
      <c r="O326" s="28">
        <v>118.06988032</v>
      </c>
      <c r="P326" s="28" t="s">
        <v>1501</v>
      </c>
      <c r="Q326" s="36">
        <f>VLOOKUP(CurrentMtgRatesDataTable824[[#This Row],[asOfDate]],CurrentMtgRatesDataTable8[],5,0)</f>
        <v>105.45904464981525</v>
      </c>
      <c r="R326" s="36">
        <f>CurrentMtgRatesDataTable824[[#This Row],[Realized Current Coupon Vol]]/CurrentMtgRatesDataTable824[[#This Row],[SeriesNumValue]]</f>
        <v>0.89319176375883413</v>
      </c>
    </row>
    <row r="327" spans="1:18">
      <c r="A327" s="26" t="s">
        <v>1934</v>
      </c>
      <c r="B327" s="28">
        <v>2.6993160821671598</v>
      </c>
      <c r="C3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2.6993160821671598</v>
      </c>
      <c r="D327" s="36">
        <f>CurrentMtgRatesDataTable8[[#This Row],[Combined with Bloomberg Coupon]]-C328</f>
        <v>6.7491402420309932E-2</v>
      </c>
      <c r="E327" s="37">
        <f t="shared" si="10"/>
        <v>67.992498555946128</v>
      </c>
      <c r="F327" s="36">
        <f>LN(CurrentMtgRatesDataTable8[[#This Row],[Combined with Bloomberg Coupon]]/C328)</f>
        <v>2.5321037816606964E-2</v>
      </c>
      <c r="G327" s="37">
        <f t="shared" si="11"/>
        <v>25.392315409476769</v>
      </c>
      <c r="I327" s="26" t="s">
        <v>1092</v>
      </c>
      <c r="J327" s="27">
        <v>120.2842615175</v>
      </c>
      <c r="K327" s="27" t="s">
        <v>1502</v>
      </c>
      <c r="N327" s="26" t="s">
        <v>1092</v>
      </c>
      <c r="O327" s="28">
        <v>120.2842615175</v>
      </c>
      <c r="P327" s="28" t="s">
        <v>1501</v>
      </c>
      <c r="Q327" s="36">
        <f>VLOOKUP(CurrentMtgRatesDataTable824[[#This Row],[asOfDate]],CurrentMtgRatesDataTable8[],5,0)</f>
        <v>110.7150082822284</v>
      </c>
      <c r="R327" s="36">
        <f>CurrentMtgRatesDataTable824[[#This Row],[Realized Current Coupon Vol]]/CurrentMtgRatesDataTable824[[#This Row],[SeriesNumValue]]</f>
        <v>0.92044467734559454</v>
      </c>
    </row>
    <row r="328" spans="1:18">
      <c r="A328" s="26" t="s">
        <v>1935</v>
      </c>
      <c r="B328" s="28">
        <v>2.6318246797468499</v>
      </c>
      <c r="C3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2.6318246797468499</v>
      </c>
      <c r="D328" s="36">
        <f>CurrentMtgRatesDataTable8[[#This Row],[Combined with Bloomberg Coupon]]-C329</f>
        <v>-4.7891271046210271E-2</v>
      </c>
      <c r="E328" s="37">
        <f t="shared" si="10"/>
        <v>66.948581719113761</v>
      </c>
      <c r="F328" s="36">
        <f>LN(CurrentMtgRatesDataTable8[[#This Row],[Combined with Bloomberg Coupon]]/C329)</f>
        <v>-1.8033400189507991E-2</v>
      </c>
      <c r="G328" s="37">
        <f t="shared" si="11"/>
        <v>24.959674006069299</v>
      </c>
      <c r="I328" s="26" t="s">
        <v>1091</v>
      </c>
      <c r="J328" s="27">
        <v>123.46234301760001</v>
      </c>
      <c r="K328" s="27" t="s">
        <v>1502</v>
      </c>
      <c r="N328" s="26" t="s">
        <v>1091</v>
      </c>
      <c r="O328" s="28">
        <v>123.46234301760001</v>
      </c>
      <c r="P328" s="28" t="s">
        <v>1501</v>
      </c>
      <c r="Q328" s="36">
        <f>VLOOKUP(CurrentMtgRatesDataTable824[[#This Row],[asOfDate]],CurrentMtgRatesDataTable8[],5,0)</f>
        <v>111.94895336533803</v>
      </c>
      <c r="R328" s="36">
        <f>CurrentMtgRatesDataTable824[[#This Row],[Realized Current Coupon Vol]]/CurrentMtgRatesDataTable824[[#This Row],[SeriesNumValue]]</f>
        <v>0.90674573824813365</v>
      </c>
    </row>
    <row r="329" spans="1:18">
      <c r="A329" s="26" t="s">
        <v>1936</v>
      </c>
      <c r="B329" s="28">
        <v>2.6797159507930601</v>
      </c>
      <c r="C3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2.6797159507930601</v>
      </c>
      <c r="D329" s="36">
        <f>CurrentMtgRatesDataTable8[[#This Row],[Combined with Bloomberg Coupon]]-C330</f>
        <v>3.4072237776290315E-2</v>
      </c>
      <c r="E329" s="37">
        <f t="shared" si="10"/>
        <v>66.409496004239813</v>
      </c>
      <c r="F329" s="36">
        <f>LN(CurrentMtgRatesDataTable8[[#This Row],[Combined with Bloomberg Coupon]]/C330)</f>
        <v>1.2796394934294204E-2</v>
      </c>
      <c r="G329" s="37">
        <f t="shared" si="11"/>
        <v>24.74801128237376</v>
      </c>
      <c r="I329" s="26" t="s">
        <v>1090</v>
      </c>
      <c r="J329" s="27">
        <v>121.56140225039999</v>
      </c>
      <c r="K329" s="27" t="s">
        <v>1502</v>
      </c>
      <c r="N329" s="26" t="s">
        <v>1090</v>
      </c>
      <c r="O329" s="28">
        <v>121.56140225039999</v>
      </c>
      <c r="P329" s="28" t="s">
        <v>1501</v>
      </c>
      <c r="Q329" s="36">
        <f>VLOOKUP(CurrentMtgRatesDataTable824[[#This Row],[asOfDate]],CurrentMtgRatesDataTable8[],5,0)</f>
        <v>110.8137893102619</v>
      </c>
      <c r="R329" s="36">
        <f>CurrentMtgRatesDataTable824[[#This Row],[Realized Current Coupon Vol]]/CurrentMtgRatesDataTable824[[#This Row],[SeriesNumValue]]</f>
        <v>0.91158696147647689</v>
      </c>
    </row>
    <row r="330" spans="1:18">
      <c r="A330" s="26" t="s">
        <v>1937</v>
      </c>
      <c r="B330" s="28">
        <v>2.6456437130167698</v>
      </c>
      <c r="C3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2.6456437130167698</v>
      </c>
      <c r="D330" s="36">
        <f>CurrentMtgRatesDataTable8[[#This Row],[Combined with Bloomberg Coupon]]-C331</f>
        <v>4.1612094505039998E-2</v>
      </c>
      <c r="E330" s="37">
        <f t="shared" si="10"/>
        <v>66.209854305245202</v>
      </c>
      <c r="F330" s="36">
        <f>LN(CurrentMtgRatesDataTable8[[#This Row],[Combined with Bloomberg Coupon]]/C331)</f>
        <v>1.5853538903023493E-2</v>
      </c>
      <c r="G330" s="37">
        <f t="shared" si="11"/>
        <v>24.655529702138086</v>
      </c>
      <c r="I330" s="26" t="s">
        <v>1089</v>
      </c>
      <c r="J330" s="27">
        <v>118.92940458699999</v>
      </c>
      <c r="K330" s="27" t="s">
        <v>1502</v>
      </c>
      <c r="N330" s="26" t="s">
        <v>1089</v>
      </c>
      <c r="O330" s="28">
        <v>118.92940458699999</v>
      </c>
      <c r="P330" s="28" t="s">
        <v>1501</v>
      </c>
      <c r="Q330" s="36">
        <f>VLOOKUP(CurrentMtgRatesDataTable824[[#This Row],[asOfDate]],CurrentMtgRatesDataTable8[],5,0)</f>
        <v>114.91037593619046</v>
      </c>
      <c r="R330" s="36">
        <f>CurrentMtgRatesDataTable824[[#This Row],[Realized Current Coupon Vol]]/CurrentMtgRatesDataTable824[[#This Row],[SeriesNumValue]]</f>
        <v>0.96620660243977341</v>
      </c>
    </row>
    <row r="331" spans="1:18">
      <c r="A331" s="26" t="s">
        <v>1938</v>
      </c>
      <c r="B331" s="28">
        <v>2.6040316185117298</v>
      </c>
      <c r="C3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2.6040316185117298</v>
      </c>
      <c r="D331" s="36">
        <f>CurrentMtgRatesDataTable8[[#This Row],[Combined with Bloomberg Coupon]]-C332</f>
        <v>-3.3155057409300248E-2</v>
      </c>
      <c r="E331" s="37">
        <f t="shared" si="10"/>
        <v>66.02620316523678</v>
      </c>
      <c r="F331" s="36">
        <f>LN(CurrentMtgRatesDataTable8[[#This Row],[Combined with Bloomberg Coupon]]/C332)</f>
        <v>-1.2651829327856381E-2</v>
      </c>
      <c r="G331" s="37">
        <f t="shared" si="11"/>
        <v>24.538912655576343</v>
      </c>
      <c r="I331" s="26" t="s">
        <v>1088</v>
      </c>
      <c r="J331" s="27">
        <v>117.7475510016</v>
      </c>
      <c r="K331" s="27" t="s">
        <v>1502</v>
      </c>
      <c r="N331" s="26" t="s">
        <v>1088</v>
      </c>
      <c r="O331" s="28">
        <v>117.7475510016</v>
      </c>
      <c r="P331" s="28" t="s">
        <v>1501</v>
      </c>
      <c r="Q331" s="36">
        <f>VLOOKUP(CurrentMtgRatesDataTable824[[#This Row],[asOfDate]],CurrentMtgRatesDataTable8[],5,0)</f>
        <v>114.67072803728296</v>
      </c>
      <c r="R331" s="36">
        <f>CurrentMtgRatesDataTable824[[#This Row],[Realized Current Coupon Vol]]/CurrentMtgRatesDataTable824[[#This Row],[SeriesNumValue]]</f>
        <v>0.97386932519492286</v>
      </c>
    </row>
    <row r="332" spans="1:18">
      <c r="A332" s="26" t="s">
        <v>1939</v>
      </c>
      <c r="B332" s="28">
        <v>2.6371866759210301</v>
      </c>
      <c r="C3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2.6371866759210301</v>
      </c>
      <c r="D332" s="36">
        <f>CurrentMtgRatesDataTable8[[#This Row],[Combined with Bloomberg Coupon]]-C333</f>
        <v>2.1175289019749854E-2</v>
      </c>
      <c r="E332" s="37">
        <f t="shared" si="10"/>
        <v>66.63568219055567</v>
      </c>
      <c r="F332" s="36">
        <f>LN(CurrentMtgRatesDataTable8[[#This Row],[Combined with Bloomberg Coupon]]/C333)</f>
        <v>8.0619095095847502E-3</v>
      </c>
      <c r="G332" s="37">
        <f t="shared" si="11"/>
        <v>24.688629232419849</v>
      </c>
      <c r="I332" s="26" t="s">
        <v>1087</v>
      </c>
      <c r="J332" s="27">
        <v>116.33637572550001</v>
      </c>
      <c r="K332" s="27" t="s">
        <v>1502</v>
      </c>
      <c r="N332" s="26" t="s">
        <v>1087</v>
      </c>
      <c r="O332" s="28">
        <v>116.33637572550001</v>
      </c>
      <c r="P332" s="28" t="s">
        <v>1501</v>
      </c>
      <c r="Q332" s="36">
        <f>VLOOKUP(CurrentMtgRatesDataTable824[[#This Row],[asOfDate]],CurrentMtgRatesDataTable8[],5,0)</f>
        <v>115.05968314386259</v>
      </c>
      <c r="R332" s="36">
        <f>CurrentMtgRatesDataTable824[[#This Row],[Realized Current Coupon Vol]]/CurrentMtgRatesDataTable824[[#This Row],[SeriesNumValue]]</f>
        <v>0.98902585220077832</v>
      </c>
    </row>
    <row r="333" spans="1:18">
      <c r="A333" s="26" t="s">
        <v>1940</v>
      </c>
      <c r="B333" s="28">
        <v>2.6160113869012802</v>
      </c>
      <c r="C3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2.6160113869012802</v>
      </c>
      <c r="D333" s="36">
        <f>CurrentMtgRatesDataTable8[[#This Row],[Combined with Bloomberg Coupon]]-C334</f>
        <v>8.8656813673760215E-2</v>
      </c>
      <c r="E333" s="37">
        <f t="shared" si="10"/>
        <v>72.704294152737248</v>
      </c>
      <c r="F333" s="36">
        <f>LN(CurrentMtgRatesDataTable8[[#This Row],[Combined with Bloomberg Coupon]]/C334)</f>
        <v>3.4477653912627082E-2</v>
      </c>
      <c r="G333" s="37">
        <f t="shared" si="11"/>
        <v>26.534039792945329</v>
      </c>
      <c r="I333" s="26" t="s">
        <v>1086</v>
      </c>
      <c r="J333" s="27">
        <v>116.27418253880001</v>
      </c>
      <c r="K333" s="27" t="s">
        <v>1502</v>
      </c>
      <c r="N333" s="26" t="s">
        <v>1086</v>
      </c>
      <c r="O333" s="28">
        <v>116.27418253880001</v>
      </c>
      <c r="P333" s="28" t="s">
        <v>1501</v>
      </c>
      <c r="Q333" s="36">
        <f>VLOOKUP(CurrentMtgRatesDataTable824[[#This Row],[asOfDate]],CurrentMtgRatesDataTable8[],5,0)</f>
        <v>114.53967849451958</v>
      </c>
      <c r="R333" s="36">
        <f>CurrentMtgRatesDataTable824[[#This Row],[Realized Current Coupon Vol]]/CurrentMtgRatesDataTable824[[#This Row],[SeriesNumValue]]</f>
        <v>0.98508263823999254</v>
      </c>
    </row>
    <row r="334" spans="1:18">
      <c r="A334" s="26" t="s">
        <v>1941</v>
      </c>
      <c r="B334" s="28">
        <v>2.52735457322752</v>
      </c>
      <c r="C3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2.52735457322752</v>
      </c>
      <c r="D334" s="36">
        <f>CurrentMtgRatesDataTable8[[#This Row],[Combined with Bloomberg Coupon]]-C335</f>
        <v>-2.8556567220140217E-2</v>
      </c>
      <c r="E334" s="37">
        <f t="shared" si="10"/>
        <v>70.296029810213199</v>
      </c>
      <c r="F334" s="36">
        <f>LN(CurrentMtgRatesDataTable8[[#This Row],[Combined with Bloomberg Coupon]]/C335)</f>
        <v>-1.1235638364032755E-2</v>
      </c>
      <c r="G334" s="37">
        <f t="shared" si="11"/>
        <v>25.522978126215413</v>
      </c>
      <c r="I334" s="26" t="s">
        <v>1085</v>
      </c>
      <c r="J334" s="27">
        <v>118.063809226</v>
      </c>
      <c r="K334" s="27" t="s">
        <v>1502</v>
      </c>
      <c r="N334" s="26" t="s">
        <v>1085</v>
      </c>
      <c r="O334" s="28">
        <v>118.063809226</v>
      </c>
      <c r="P334" s="28" t="s">
        <v>1501</v>
      </c>
      <c r="Q334" s="36">
        <f>VLOOKUP(CurrentMtgRatesDataTable824[[#This Row],[asOfDate]],CurrentMtgRatesDataTable8[],5,0)</f>
        <v>112.64408948779835</v>
      </c>
      <c r="R334" s="36">
        <f>CurrentMtgRatesDataTable824[[#This Row],[Realized Current Coupon Vol]]/CurrentMtgRatesDataTable824[[#This Row],[SeriesNumValue]]</f>
        <v>0.95409499512397467</v>
      </c>
    </row>
    <row r="335" spans="1:18">
      <c r="A335" s="26" t="s">
        <v>1942</v>
      </c>
      <c r="B335" s="28">
        <v>2.5559111404476602</v>
      </c>
      <c r="C3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2.5559111404476602</v>
      </c>
      <c r="D335" s="36">
        <f>CurrentMtgRatesDataTable8[[#This Row],[Combined with Bloomberg Coupon]]-C336</f>
        <v>6.230292843576013E-2</v>
      </c>
      <c r="E335" s="37">
        <f t="shared" si="10"/>
        <v>70.794536840845538</v>
      </c>
      <c r="F335" s="36">
        <f>LN(CurrentMtgRatesDataTable8[[#This Row],[Combined with Bloomberg Coupon]]/C336)</f>
        <v>2.4678028126883553E-2</v>
      </c>
      <c r="G335" s="37">
        <f t="shared" si="11"/>
        <v>25.66213809267019</v>
      </c>
      <c r="I335" s="26" t="s">
        <v>1084</v>
      </c>
      <c r="J335" s="27">
        <v>118.1548389384</v>
      </c>
      <c r="K335" s="27" t="s">
        <v>1502</v>
      </c>
      <c r="N335" s="26" t="s">
        <v>1084</v>
      </c>
      <c r="O335" s="28">
        <v>118.1548389384</v>
      </c>
      <c r="P335" s="28" t="s">
        <v>1501</v>
      </c>
      <c r="Q335" s="36">
        <f>VLOOKUP(CurrentMtgRatesDataTable824[[#This Row],[asOfDate]],CurrentMtgRatesDataTable8[],5,0)</f>
        <v>112.1914541224283</v>
      </c>
      <c r="R335" s="36">
        <f>CurrentMtgRatesDataTable824[[#This Row],[Realized Current Coupon Vol]]/CurrentMtgRatesDataTable824[[#This Row],[SeriesNumValue]]</f>
        <v>0.94952906821631977</v>
      </c>
    </row>
    <row r="336" spans="1:18">
      <c r="A336" s="26" t="s">
        <v>1943</v>
      </c>
      <c r="B336" s="28">
        <v>2.4936082120119001</v>
      </c>
      <c r="C3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2.4936082120119001</v>
      </c>
      <c r="D336" s="36">
        <f>CurrentMtgRatesDataTable8[[#This Row],[Combined with Bloomberg Coupon]]-C337</f>
        <v>-2.2923059505639998E-2</v>
      </c>
      <c r="E336" s="37">
        <f t="shared" si="10"/>
        <v>69.35530535890679</v>
      </c>
      <c r="F336" s="36">
        <f>LN(CurrentMtgRatesDataTable8[[#This Row],[Combined with Bloomberg Coupon]]/C337)</f>
        <v>-9.15073104756986E-3</v>
      </c>
      <c r="G336" s="37">
        <f t="shared" si="11"/>
        <v>25.044718444968161</v>
      </c>
      <c r="I336" s="26" t="s">
        <v>1083</v>
      </c>
      <c r="J336" s="27">
        <v>119.54070851269999</v>
      </c>
      <c r="K336" s="27" t="s">
        <v>1502</v>
      </c>
      <c r="N336" s="26" t="s">
        <v>1083</v>
      </c>
      <c r="O336" s="28">
        <v>119.54070851269999</v>
      </c>
      <c r="P336" s="28" t="s">
        <v>1501</v>
      </c>
      <c r="Q336" s="36">
        <f>VLOOKUP(CurrentMtgRatesDataTable824[[#This Row],[asOfDate]],CurrentMtgRatesDataTable8[],5,0)</f>
        <v>113.54464235552044</v>
      </c>
      <c r="R336" s="36">
        <f>CurrentMtgRatesDataTable824[[#This Row],[Realized Current Coupon Vol]]/CurrentMtgRatesDataTable824[[#This Row],[SeriesNumValue]]</f>
        <v>0.94984080124853421</v>
      </c>
    </row>
    <row r="337" spans="1:18">
      <c r="A337" s="26" t="s">
        <v>1944</v>
      </c>
      <c r="B337" s="28">
        <v>2.5165312715175401</v>
      </c>
      <c r="C3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2.5165312715175401</v>
      </c>
      <c r="D337" s="36">
        <f>CurrentMtgRatesDataTable8[[#This Row],[Combined with Bloomberg Coupon]]-C338</f>
        <v>-1.9135473041529849E-2</v>
      </c>
      <c r="E337" s="37">
        <f t="shared" si="10"/>
        <v>69.284446771345316</v>
      </c>
      <c r="F337" s="36">
        <f>LN(CurrentMtgRatesDataTable8[[#This Row],[Combined with Bloomberg Coupon]]/C338)</f>
        <v>-7.5751443171814979E-3</v>
      </c>
      <c r="G337" s="37">
        <f t="shared" si="11"/>
        <v>25.010892471035152</v>
      </c>
      <c r="I337" s="26" t="s">
        <v>1082</v>
      </c>
      <c r="J337" s="27">
        <v>118.8415858788</v>
      </c>
      <c r="K337" s="27" t="s">
        <v>1502</v>
      </c>
      <c r="N337" s="26" t="s">
        <v>1082</v>
      </c>
      <c r="O337" s="28">
        <v>118.8415858788</v>
      </c>
      <c r="P337" s="28" t="s">
        <v>1501</v>
      </c>
      <c r="Q337" s="36">
        <f>VLOOKUP(CurrentMtgRatesDataTable824[[#This Row],[asOfDate]],CurrentMtgRatesDataTable8[],5,0)</f>
        <v>118.80377871631993</v>
      </c>
      <c r="R337" s="36">
        <f>CurrentMtgRatesDataTable824[[#This Row],[Realized Current Coupon Vol]]/CurrentMtgRatesDataTable824[[#This Row],[SeriesNumValue]]</f>
        <v>0.99968186925308589</v>
      </c>
    </row>
    <row r="338" spans="1:18">
      <c r="A338" s="26" t="s">
        <v>1945</v>
      </c>
      <c r="B338" s="28">
        <v>2.5356667445590699</v>
      </c>
      <c r="C3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2.5356667445590699</v>
      </c>
      <c r="D338" s="36">
        <f>CurrentMtgRatesDataTable8[[#This Row],[Combined with Bloomberg Coupon]]-C339</f>
        <v>-1.8362802567839953E-2</v>
      </c>
      <c r="E338" s="37">
        <f t="shared" si="10"/>
        <v>69.249526115858856</v>
      </c>
      <c r="F338" s="36">
        <f>LN(CurrentMtgRatesDataTable8[[#This Row],[Combined with Bloomberg Coupon]]/C339)</f>
        <v>-7.2157084388679068E-3</v>
      </c>
      <c r="G338" s="37">
        <f t="shared" si="11"/>
        <v>24.99362121572473</v>
      </c>
      <c r="I338" s="26" t="s">
        <v>1081</v>
      </c>
      <c r="J338" s="27">
        <v>119.36517243439999</v>
      </c>
      <c r="K338" s="27" t="s">
        <v>1502</v>
      </c>
      <c r="N338" s="26" t="s">
        <v>1081</v>
      </c>
      <c r="O338" s="28">
        <v>119.36517243439999</v>
      </c>
      <c r="P338" s="28" t="s">
        <v>1501</v>
      </c>
      <c r="Q338" s="36">
        <f>VLOOKUP(CurrentMtgRatesDataTable824[[#This Row],[asOfDate]],CurrentMtgRatesDataTable8[],5,0)</f>
        <v>118.79494466956749</v>
      </c>
      <c r="R338" s="36">
        <f>CurrentMtgRatesDataTable824[[#This Row],[Realized Current Coupon Vol]]/CurrentMtgRatesDataTable824[[#This Row],[SeriesNumValue]]</f>
        <v>0.99522282963109787</v>
      </c>
    </row>
    <row r="339" spans="1:18">
      <c r="A339" s="26" t="s">
        <v>1946</v>
      </c>
      <c r="B339" s="28">
        <v>2.5540295471269099</v>
      </c>
      <c r="C3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2.5540295471269099</v>
      </c>
      <c r="D339" s="36">
        <f>CurrentMtgRatesDataTable8[[#This Row],[Combined with Bloomberg Coupon]]-C340</f>
        <v>9.0635549000199767E-3</v>
      </c>
      <c r="E339" s="37">
        <f t="shared" si="10"/>
        <v>69.211852830233184</v>
      </c>
      <c r="F339" s="36">
        <f>LN(CurrentMtgRatesDataTable8[[#This Row],[Combined with Bloomberg Coupon]]/C340)</f>
        <v>3.5550391741780599E-3</v>
      </c>
      <c r="G339" s="37">
        <f t="shared" si="11"/>
        <v>24.975980772609915</v>
      </c>
      <c r="I339" s="26" t="s">
        <v>1080</v>
      </c>
      <c r="J339" s="27">
        <v>119.37980655920001</v>
      </c>
      <c r="K339" s="27" t="s">
        <v>1502</v>
      </c>
      <c r="N339" s="26" t="s">
        <v>1080</v>
      </c>
      <c r="O339" s="28">
        <v>119.37980655920001</v>
      </c>
      <c r="P339" s="28" t="s">
        <v>1501</v>
      </c>
      <c r="Q339" s="36">
        <f>VLOOKUP(CurrentMtgRatesDataTable824[[#This Row],[asOfDate]],CurrentMtgRatesDataTable8[],5,0)</f>
        <v>119.65672456643539</v>
      </c>
      <c r="R339" s="36">
        <f>CurrentMtgRatesDataTable824[[#This Row],[Realized Current Coupon Vol]]/CurrentMtgRatesDataTable824[[#This Row],[SeriesNumValue]]</f>
        <v>1.0023196385989959</v>
      </c>
    </row>
    <row r="340" spans="1:18">
      <c r="A340" s="26" t="s">
        <v>1947</v>
      </c>
      <c r="B340" s="28">
        <v>2.5449659922268899</v>
      </c>
      <c r="C3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2.5449659922268899</v>
      </c>
      <c r="D340" s="36">
        <f>CurrentMtgRatesDataTable8[[#This Row],[Combined with Bloomberg Coupon]]-C341</f>
        <v>6.6063994434983897E-4</v>
      </c>
      <c r="E340" s="37">
        <f t="shared" si="10"/>
        <v>69.149273617858825</v>
      </c>
      <c r="F340" s="36">
        <f>LN(CurrentMtgRatesDataTable8[[#This Row],[Combined with Bloomberg Coupon]]/C341)</f>
        <v>2.5962064246124703E-4</v>
      </c>
      <c r="G340" s="37">
        <f t="shared" si="11"/>
        <v>24.950378265037642</v>
      </c>
      <c r="I340" s="26" t="s">
        <v>1079</v>
      </c>
      <c r="J340" s="27">
        <v>117.744321261</v>
      </c>
      <c r="K340" s="27" t="s">
        <v>1502</v>
      </c>
      <c r="N340" s="26" t="s">
        <v>1079</v>
      </c>
      <c r="O340" s="28">
        <v>117.744321261</v>
      </c>
      <c r="P340" s="28" t="s">
        <v>1501</v>
      </c>
      <c r="Q340" s="36">
        <f>VLOOKUP(CurrentMtgRatesDataTable824[[#This Row],[asOfDate]],CurrentMtgRatesDataTable8[],5,0)</f>
        <v>119.63160500529743</v>
      </c>
      <c r="R340" s="36">
        <f>CurrentMtgRatesDataTable824[[#This Row],[Realized Current Coupon Vol]]/CurrentMtgRatesDataTable824[[#This Row],[SeriesNumValue]]</f>
        <v>1.0160286604405655</v>
      </c>
    </row>
    <row r="341" spans="1:18">
      <c r="A341" s="26" t="s">
        <v>1948</v>
      </c>
      <c r="B341" s="28">
        <v>2.5443053522825401</v>
      </c>
      <c r="C3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2.5443053522825401</v>
      </c>
      <c r="D341" s="36">
        <f>CurrentMtgRatesDataTable8[[#This Row],[Combined with Bloomberg Coupon]]-C342</f>
        <v>-5.9034033969179944E-2</v>
      </c>
      <c r="E341" s="37">
        <f t="shared" si="10"/>
        <v>69.374060127131656</v>
      </c>
      <c r="F341" s="36">
        <f>LN(CurrentMtgRatesDataTable8[[#This Row],[Combined with Bloomberg Coupon]]/C342)</f>
        <v>-2.2937333557472895E-2</v>
      </c>
      <c r="G341" s="37">
        <f t="shared" si="11"/>
        <v>25.023157394771189</v>
      </c>
      <c r="I341" s="26" t="s">
        <v>1078</v>
      </c>
      <c r="J341" s="27">
        <v>115.26772787279999</v>
      </c>
      <c r="K341" s="27" t="s">
        <v>1502</v>
      </c>
      <c r="N341" s="26" t="s">
        <v>1078</v>
      </c>
      <c r="O341" s="28">
        <v>115.26772787279999</v>
      </c>
      <c r="P341" s="28" t="s">
        <v>1501</v>
      </c>
      <c r="Q341" s="36">
        <f>VLOOKUP(CurrentMtgRatesDataTable824[[#This Row],[asOfDate]],CurrentMtgRatesDataTable8[],5,0)</f>
        <v>118.34759552496898</v>
      </c>
      <c r="R341" s="36">
        <f>CurrentMtgRatesDataTable824[[#This Row],[Realized Current Coupon Vol]]/CurrentMtgRatesDataTable824[[#This Row],[SeriesNumValue]]</f>
        <v>1.0267192535934053</v>
      </c>
    </row>
    <row r="342" spans="1:18">
      <c r="A342" s="26" t="s">
        <v>1949</v>
      </c>
      <c r="B342" s="28">
        <v>2.60333938625172</v>
      </c>
      <c r="C3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2.60333938625172</v>
      </c>
      <c r="D342" s="36">
        <f>CurrentMtgRatesDataTable8[[#This Row],[Combined with Bloomberg Coupon]]-C343</f>
        <v>4.1194373741809898E-2</v>
      </c>
      <c r="E342" s="37">
        <f t="shared" si="10"/>
        <v>68.606500368531869</v>
      </c>
      <c r="F342" s="36">
        <f>LN(CurrentMtgRatesDataTable8[[#This Row],[Combined with Bloomberg Coupon]]/C343)</f>
        <v>1.5950197080788975E-2</v>
      </c>
      <c r="G342" s="37">
        <f t="shared" si="11"/>
        <v>24.685806227828362</v>
      </c>
      <c r="I342" s="26" t="s">
        <v>1077</v>
      </c>
      <c r="J342" s="27">
        <v>117.6546017088</v>
      </c>
      <c r="K342" s="27" t="s">
        <v>1502</v>
      </c>
      <c r="N342" s="26" t="s">
        <v>1077</v>
      </c>
      <c r="O342" s="28">
        <v>117.6546017088</v>
      </c>
      <c r="P342" s="28" t="s">
        <v>1501</v>
      </c>
      <c r="Q342" s="36">
        <f>VLOOKUP(CurrentMtgRatesDataTable824[[#This Row],[asOfDate]],CurrentMtgRatesDataTable8[],5,0)</f>
        <v>120.33089350515796</v>
      </c>
      <c r="R342" s="36">
        <f>CurrentMtgRatesDataTable824[[#This Row],[Realized Current Coupon Vol]]/CurrentMtgRatesDataTable824[[#This Row],[SeriesNumValue]]</f>
        <v>1.0227470218545458</v>
      </c>
    </row>
    <row r="343" spans="1:18">
      <c r="A343" s="26" t="s">
        <v>1950</v>
      </c>
      <c r="B343" s="28">
        <v>2.5621450125099101</v>
      </c>
      <c r="C3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2.5621450125099101</v>
      </c>
      <c r="D343" s="36">
        <f>CurrentMtgRatesDataTable8[[#This Row],[Combined with Bloomberg Coupon]]-C344</f>
        <v>6.406300125810116E-3</v>
      </c>
      <c r="E343" s="37">
        <f t="shared" si="10"/>
        <v>67.898900655107028</v>
      </c>
      <c r="F343" s="36">
        <f>LN(CurrentMtgRatesDataTable8[[#This Row],[Combined with Bloomberg Coupon]]/C344)</f>
        <v>2.5034970765765571E-3</v>
      </c>
      <c r="G343" s="37">
        <f t="shared" si="11"/>
        <v>24.396512126112306</v>
      </c>
      <c r="I343" s="26" t="s">
        <v>1076</v>
      </c>
      <c r="J343" s="27">
        <v>117.3983681664</v>
      </c>
      <c r="K343" s="27" t="s">
        <v>1502</v>
      </c>
      <c r="N343" s="26" t="s">
        <v>1076</v>
      </c>
      <c r="O343" s="28">
        <v>117.3983681664</v>
      </c>
      <c r="P343" s="28" t="s">
        <v>1501</v>
      </c>
      <c r="Q343" s="36">
        <f>VLOOKUP(CurrentMtgRatesDataTable824[[#This Row],[asOfDate]],CurrentMtgRatesDataTable8[],5,0)</f>
        <v>121.02120333383877</v>
      </c>
      <c r="R343" s="36">
        <f>CurrentMtgRatesDataTable824[[#This Row],[Realized Current Coupon Vol]]/CurrentMtgRatesDataTable824[[#This Row],[SeriesNumValue]]</f>
        <v>1.030859331556498</v>
      </c>
    </row>
    <row r="344" spans="1:18">
      <c r="A344" s="26" t="s">
        <v>1951</v>
      </c>
      <c r="B344" s="28">
        <v>2.5557387123841</v>
      </c>
      <c r="C3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2.5557387123841</v>
      </c>
      <c r="D344" s="36">
        <f>CurrentMtgRatesDataTable8[[#This Row],[Combined with Bloomberg Coupon]]-C345</f>
        <v>0.12692223512345002</v>
      </c>
      <c r="E344" s="37">
        <f t="shared" si="10"/>
        <v>67.852953145198398</v>
      </c>
      <c r="F344" s="36">
        <f>LN(CurrentMtgRatesDataTable8[[#This Row],[Combined with Bloomberg Coupon]]/C345)</f>
        <v>5.0937213776055451E-2</v>
      </c>
      <c r="G344" s="37">
        <f t="shared" si="11"/>
        <v>24.376931270937863</v>
      </c>
      <c r="I344" s="26" t="s">
        <v>1075</v>
      </c>
      <c r="J344" s="27">
        <v>114.9463286908</v>
      </c>
      <c r="K344" s="27" t="s">
        <v>1502</v>
      </c>
      <c r="N344" s="26" t="s">
        <v>1075</v>
      </c>
      <c r="O344" s="28">
        <v>114.9463286908</v>
      </c>
      <c r="P344" s="28" t="s">
        <v>1501</v>
      </c>
      <c r="Q344" s="36">
        <f>VLOOKUP(CurrentMtgRatesDataTable824[[#This Row],[asOfDate]],CurrentMtgRatesDataTable8[],5,0)</f>
        <v>122.95045934087707</v>
      </c>
      <c r="R344" s="36">
        <f>CurrentMtgRatesDataTable824[[#This Row],[Realized Current Coupon Vol]]/CurrentMtgRatesDataTable824[[#This Row],[SeriesNumValue]]</f>
        <v>1.0696336345948707</v>
      </c>
    </row>
    <row r="345" spans="1:18">
      <c r="A345" s="26" t="s">
        <v>1952</v>
      </c>
      <c r="B345" s="28">
        <v>2.42881647726065</v>
      </c>
      <c r="C3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2.42881647726065</v>
      </c>
      <c r="D345" s="36">
        <f>CurrentMtgRatesDataTable8[[#This Row],[Combined with Bloomberg Coupon]]-C346</f>
        <v>-5.3313798683079838E-2</v>
      </c>
      <c r="E345" s="37">
        <f t="shared" si="10"/>
        <v>61.866943996224542</v>
      </c>
      <c r="F345" s="36">
        <f>LN(CurrentMtgRatesDataTable8[[#This Row],[Combined with Bloomberg Coupon]]/C346)</f>
        <v>-2.1713081386114181E-2</v>
      </c>
      <c r="G345" s="37">
        <f t="shared" si="11"/>
        <v>21.692320726336341</v>
      </c>
      <c r="I345" s="26" t="s">
        <v>1074</v>
      </c>
      <c r="J345" s="27">
        <v>114.7113532755</v>
      </c>
      <c r="K345" s="27" t="s">
        <v>1502</v>
      </c>
      <c r="N345" s="26" t="s">
        <v>1074</v>
      </c>
      <c r="O345" s="28">
        <v>114.7113532755</v>
      </c>
      <c r="P345" s="28" t="s">
        <v>1501</v>
      </c>
      <c r="Q345" s="36">
        <f>VLOOKUP(CurrentMtgRatesDataTable824[[#This Row],[asOfDate]],CurrentMtgRatesDataTable8[],5,0)</f>
        <v>122.97687990826567</v>
      </c>
      <c r="R345" s="36">
        <f>CurrentMtgRatesDataTable824[[#This Row],[Realized Current Coupon Vol]]/CurrentMtgRatesDataTable824[[#This Row],[SeriesNumValue]]</f>
        <v>1.0720550006320169</v>
      </c>
    </row>
    <row r="346" spans="1:18">
      <c r="A346" s="26" t="s">
        <v>1953</v>
      </c>
      <c r="B346" s="28">
        <v>2.4821302759437298</v>
      </c>
      <c r="C3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2.4821302759437298</v>
      </c>
      <c r="D346" s="36">
        <f>CurrentMtgRatesDataTable8[[#This Row],[Combined with Bloomberg Coupon]]-C347</f>
        <v>-2.259832695359032E-2</v>
      </c>
      <c r="E346" s="37">
        <f t="shared" si="10"/>
        <v>61.492530295153166</v>
      </c>
      <c r="F346" s="36">
        <f>LN(CurrentMtgRatesDataTable8[[#This Row],[Combined with Bloomberg Coupon]]/C347)</f>
        <v>-9.063212812478046E-3</v>
      </c>
      <c r="G346" s="37">
        <f t="shared" si="11"/>
        <v>21.448661329455536</v>
      </c>
      <c r="I346" s="26" t="s">
        <v>1073</v>
      </c>
      <c r="J346" s="27">
        <v>115.1603990775</v>
      </c>
      <c r="K346" s="27" t="s">
        <v>1502</v>
      </c>
      <c r="N346" s="26" t="s">
        <v>1073</v>
      </c>
      <c r="O346" s="28">
        <v>115.1603990775</v>
      </c>
      <c r="P346" s="28" t="s">
        <v>1501</v>
      </c>
      <c r="Q346" s="36">
        <f>VLOOKUP(CurrentMtgRatesDataTable824[[#This Row],[asOfDate]],CurrentMtgRatesDataTable8[],5,0)</f>
        <v>123.2422127342808</v>
      </c>
      <c r="R346" s="36">
        <f>CurrentMtgRatesDataTable824[[#This Row],[Realized Current Coupon Vol]]/CurrentMtgRatesDataTable824[[#This Row],[SeriesNumValue]]</f>
        <v>1.0701787569470123</v>
      </c>
    </row>
    <row r="347" spans="1:18">
      <c r="A347" s="26" t="s">
        <v>1954</v>
      </c>
      <c r="B347" s="28">
        <v>2.5047286028973201</v>
      </c>
      <c r="C3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2.5047286028973201</v>
      </c>
      <c r="D347" s="36">
        <f>CurrentMtgRatesDataTable8[[#This Row],[Combined with Bloomberg Coupon]]-C348</f>
        <v>-2.5614720167779659E-2</v>
      </c>
      <c r="E347" s="37">
        <f t="shared" si="10"/>
        <v>61.669546818948973</v>
      </c>
      <c r="F347" s="36">
        <f>LN(CurrentMtgRatesDataTable8[[#This Row],[Combined with Bloomberg Coupon]]/C348)</f>
        <v>-1.0174607838516691E-2</v>
      </c>
      <c r="G347" s="37">
        <f t="shared" si="11"/>
        <v>21.495787027980281</v>
      </c>
      <c r="I347" s="26" t="s">
        <v>1072</v>
      </c>
      <c r="J347" s="27">
        <v>114.80984992250001</v>
      </c>
      <c r="K347" s="27" t="s">
        <v>1502</v>
      </c>
      <c r="N347" s="26" t="s">
        <v>1072</v>
      </c>
      <c r="O347" s="28">
        <v>114.80984992250001</v>
      </c>
      <c r="P347" s="28" t="s">
        <v>1501</v>
      </c>
      <c r="Q347" s="36">
        <f>VLOOKUP(CurrentMtgRatesDataTable824[[#This Row],[asOfDate]],CurrentMtgRatesDataTable8[],5,0)</f>
        <v>122.26078420797396</v>
      </c>
      <c r="R347" s="36">
        <f>CurrentMtgRatesDataTable824[[#This Row],[Realized Current Coupon Vol]]/CurrentMtgRatesDataTable824[[#This Row],[SeriesNumValue]]</f>
        <v>1.0648980404599739</v>
      </c>
    </row>
    <row r="348" spans="1:18">
      <c r="A348" s="26" t="s">
        <v>1955</v>
      </c>
      <c r="B348" s="28">
        <v>2.5303433230650998</v>
      </c>
      <c r="C3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2.5303433230650998</v>
      </c>
      <c r="D348" s="36">
        <f>CurrentMtgRatesDataTable8[[#This Row],[Combined with Bloomberg Coupon]]-C349</f>
        <v>-7.9980331606010147E-2</v>
      </c>
      <c r="E348" s="37">
        <f t="shared" si="10"/>
        <v>61.585634316826962</v>
      </c>
      <c r="F348" s="36">
        <f>LN(CurrentMtgRatesDataTable8[[#This Row],[Combined with Bloomberg Coupon]]/C349)</f>
        <v>-3.1119224918504551E-2</v>
      </c>
      <c r="G348" s="37">
        <f t="shared" si="11"/>
        <v>21.45022935531356</v>
      </c>
      <c r="I348" s="26" t="s">
        <v>1071</v>
      </c>
      <c r="J348" s="27">
        <v>115.9795286316</v>
      </c>
      <c r="K348" s="27" t="s">
        <v>1502</v>
      </c>
      <c r="N348" s="26" t="s">
        <v>1071</v>
      </c>
      <c r="O348" s="28">
        <v>115.9795286316</v>
      </c>
      <c r="P348" s="28" t="s">
        <v>1501</v>
      </c>
      <c r="Q348" s="36">
        <f>VLOOKUP(CurrentMtgRatesDataTable824[[#This Row],[asOfDate]],CurrentMtgRatesDataTable8[],5,0)</f>
        <v>121.70265301596459</v>
      </c>
      <c r="R348" s="36">
        <f>CurrentMtgRatesDataTable824[[#This Row],[Realized Current Coupon Vol]]/CurrentMtgRatesDataTable824[[#This Row],[SeriesNumValue]]</f>
        <v>1.049345987622899</v>
      </c>
    </row>
    <row r="349" spans="1:18">
      <c r="A349" s="26" t="s">
        <v>1956</v>
      </c>
      <c r="B349" s="28">
        <v>2.6103236546711099</v>
      </c>
      <c r="C3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2.6103236546711099</v>
      </c>
      <c r="D349" s="36">
        <f>CurrentMtgRatesDataTable8[[#This Row],[Combined with Bloomberg Coupon]]-C350</f>
        <v>-9.1990164479098802E-3</v>
      </c>
      <c r="E349" s="37">
        <f t="shared" si="10"/>
        <v>60.173332089801235</v>
      </c>
      <c r="F349" s="36">
        <f>LN(CurrentMtgRatesDataTable8[[#This Row],[Combined with Bloomberg Coupon]]/C350)</f>
        <v>-3.5178953115621745E-3</v>
      </c>
      <c r="G349" s="37">
        <f t="shared" si="11"/>
        <v>20.775370434342221</v>
      </c>
      <c r="I349" s="26" t="s">
        <v>1070</v>
      </c>
      <c r="J349" s="27">
        <v>117.03527353</v>
      </c>
      <c r="K349" s="27" t="s">
        <v>1502</v>
      </c>
      <c r="N349" s="26" t="s">
        <v>1070</v>
      </c>
      <c r="O349" s="28">
        <v>117.03527353</v>
      </c>
      <c r="P349" s="28" t="s">
        <v>1501</v>
      </c>
      <c r="Q349" s="36">
        <f>VLOOKUP(CurrentMtgRatesDataTable824[[#This Row],[asOfDate]],CurrentMtgRatesDataTable8[],5,0)</f>
        <v>121.37554702444446</v>
      </c>
      <c r="R349" s="36">
        <f>CurrentMtgRatesDataTable824[[#This Row],[Realized Current Coupon Vol]]/CurrentMtgRatesDataTable824[[#This Row],[SeriesNumValue]]</f>
        <v>1.0370851740978067</v>
      </c>
    </row>
    <row r="350" spans="1:18">
      <c r="A350" s="26" t="s">
        <v>1957</v>
      </c>
      <c r="B350" s="28">
        <v>2.6195226711190198</v>
      </c>
      <c r="C3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2.6195226711190198</v>
      </c>
      <c r="D350" s="36">
        <f>CurrentMtgRatesDataTable8[[#This Row],[Combined with Bloomberg Coupon]]-C351</f>
        <v>4.4298554162196524E-3</v>
      </c>
      <c r="E350" s="37">
        <f t="shared" si="10"/>
        <v>62.377644132053554</v>
      </c>
      <c r="F350" s="36">
        <f>LN(CurrentMtgRatesDataTable8[[#This Row],[Combined with Bloomberg Coupon]]/C351)</f>
        <v>1.6925241156170337E-3</v>
      </c>
      <c r="G350" s="37">
        <f t="shared" si="11"/>
        <v>21.503415769342261</v>
      </c>
      <c r="I350" s="26" t="s">
        <v>1069</v>
      </c>
      <c r="J350" s="27">
        <v>117.6744072294</v>
      </c>
      <c r="K350" s="27" t="s">
        <v>1502</v>
      </c>
      <c r="N350" s="26" t="s">
        <v>1069</v>
      </c>
      <c r="O350" s="28">
        <v>117.6744072294</v>
      </c>
      <c r="P350" s="28" t="s">
        <v>1501</v>
      </c>
      <c r="Q350" s="36">
        <f>VLOOKUP(CurrentMtgRatesDataTable824[[#This Row],[asOfDate]],CurrentMtgRatesDataTable8[],5,0)</f>
        <v>121.52602450881713</v>
      </c>
      <c r="R350" s="36">
        <f>CurrentMtgRatesDataTable824[[#This Row],[Realized Current Coupon Vol]]/CurrentMtgRatesDataTable824[[#This Row],[SeriesNumValue]]</f>
        <v>1.0327311381472151</v>
      </c>
    </row>
    <row r="351" spans="1:18">
      <c r="A351" s="26" t="s">
        <v>1958</v>
      </c>
      <c r="B351" s="28">
        <v>2.6150928157028002</v>
      </c>
      <c r="C3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2.6150928157028002</v>
      </c>
      <c r="D351" s="36">
        <f>CurrentMtgRatesDataTable8[[#This Row],[Combined with Bloomberg Coupon]]-C352</f>
        <v>-2.195997532929983E-3</v>
      </c>
      <c r="E351" s="37">
        <f t="shared" si="10"/>
        <v>62.379728225713215</v>
      </c>
      <c r="F351" s="36">
        <f>LN(CurrentMtgRatesDataTable8[[#This Row],[Combined with Bloomberg Coupon]]/C352)</f>
        <v>-8.3938742148362657E-4</v>
      </c>
      <c r="G351" s="37">
        <f t="shared" si="11"/>
        <v>21.502863841572207</v>
      </c>
      <c r="I351" s="26" t="s">
        <v>1068</v>
      </c>
      <c r="J351" s="27">
        <v>117.62649297359999</v>
      </c>
      <c r="K351" s="27" t="s">
        <v>1502</v>
      </c>
      <c r="N351" s="26" t="s">
        <v>1068</v>
      </c>
      <c r="O351" s="28">
        <v>117.62649297359999</v>
      </c>
      <c r="P351" s="28" t="s">
        <v>1501</v>
      </c>
      <c r="Q351" s="36">
        <f>VLOOKUP(CurrentMtgRatesDataTable824[[#This Row],[asOfDate]],CurrentMtgRatesDataTable8[],5,0)</f>
        <v>121.71718927537798</v>
      </c>
      <c r="R351" s="36">
        <f>CurrentMtgRatesDataTable824[[#This Row],[Realized Current Coupon Vol]]/CurrentMtgRatesDataTable824[[#This Row],[SeriesNumValue]]</f>
        <v>1.0347769979225352</v>
      </c>
    </row>
    <row r="352" spans="1:18">
      <c r="A352" s="26" t="s">
        <v>1959</v>
      </c>
      <c r="B352" s="28">
        <v>2.6172888132357301</v>
      </c>
      <c r="C3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2.6172888132357301</v>
      </c>
      <c r="D352" s="36">
        <f>CurrentMtgRatesDataTable8[[#This Row],[Combined with Bloomberg Coupon]]-C353</f>
        <v>-9.0985944457689705E-2</v>
      </c>
      <c r="E352" s="37">
        <f t="shared" si="10"/>
        <v>62.938940337533076</v>
      </c>
      <c r="F352" s="36">
        <f>LN(CurrentMtgRatesDataTable8[[#This Row],[Combined with Bloomberg Coupon]]/C353)</f>
        <v>-3.417283350013673E-2</v>
      </c>
      <c r="G352" s="37">
        <f t="shared" si="11"/>
        <v>21.696211839624407</v>
      </c>
      <c r="I352" s="26" t="s">
        <v>1067</v>
      </c>
      <c r="J352" s="27">
        <v>117.1930974734</v>
      </c>
      <c r="K352" s="27" t="s">
        <v>1502</v>
      </c>
      <c r="N352" s="26" t="s">
        <v>1067</v>
      </c>
      <c r="O352" s="28">
        <v>117.1930974734</v>
      </c>
      <c r="P352" s="28" t="s">
        <v>1501</v>
      </c>
      <c r="Q352" s="36">
        <f>VLOOKUP(CurrentMtgRatesDataTable824[[#This Row],[asOfDate]],CurrentMtgRatesDataTable8[],5,0)</f>
        <v>122.99865654874674</v>
      </c>
      <c r="R352" s="36">
        <f>CurrentMtgRatesDataTable824[[#This Row],[Realized Current Coupon Vol]]/CurrentMtgRatesDataTable824[[#This Row],[SeriesNumValue]]</f>
        <v>1.0495384045691296</v>
      </c>
    </row>
    <row r="353" spans="1:18">
      <c r="A353" s="26" t="s">
        <v>1960</v>
      </c>
      <c r="B353" s="28">
        <v>2.7082747576934199</v>
      </c>
      <c r="C3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2.7082747576934199</v>
      </c>
      <c r="D353" s="36">
        <f>CurrentMtgRatesDataTable8[[#This Row],[Combined with Bloomberg Coupon]]-C354</f>
        <v>6.0740234467979715E-2</v>
      </c>
      <c r="E353" s="37">
        <f t="shared" si="10"/>
        <v>60.793003572713602</v>
      </c>
      <c r="F353" s="36">
        <f>LN(CurrentMtgRatesDataTable8[[#This Row],[Combined with Bloomberg Coupon]]/C354)</f>
        <v>2.2682973042749511E-2</v>
      </c>
      <c r="G353" s="37">
        <f t="shared" si="11"/>
        <v>20.784471010684253</v>
      </c>
      <c r="I353" s="26" t="s">
        <v>1066</v>
      </c>
      <c r="J353" s="27">
        <v>117.3371834064</v>
      </c>
      <c r="K353" s="27" t="s">
        <v>1502</v>
      </c>
      <c r="N353" s="26" t="s">
        <v>1066</v>
      </c>
      <c r="O353" s="28">
        <v>117.3371834064</v>
      </c>
      <c r="P353" s="28" t="s">
        <v>1501</v>
      </c>
      <c r="Q353" s="36">
        <f>VLOOKUP(CurrentMtgRatesDataTable824[[#This Row],[asOfDate]],CurrentMtgRatesDataTable8[],5,0)</f>
        <v>123.10369191641948</v>
      </c>
      <c r="R353" s="36">
        <f>CurrentMtgRatesDataTable824[[#This Row],[Realized Current Coupon Vol]]/CurrentMtgRatesDataTable824[[#This Row],[SeriesNumValue]]</f>
        <v>1.0491447667534941</v>
      </c>
    </row>
    <row r="354" spans="1:18">
      <c r="A354" s="26" t="s">
        <v>1961</v>
      </c>
      <c r="B354" s="28">
        <v>2.6475345232254401</v>
      </c>
      <c r="C3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2.6475345232254401</v>
      </c>
      <c r="D354" s="36">
        <f>CurrentMtgRatesDataTable8[[#This Row],[Combined with Bloomberg Coupon]]-C355</f>
        <v>-5.9317896392169889E-2</v>
      </c>
      <c r="E354" s="37">
        <f t="shared" si="10"/>
        <v>59.560668147222884</v>
      </c>
      <c r="F354" s="36">
        <f>LN(CurrentMtgRatesDataTable8[[#This Row],[Combined with Bloomberg Coupon]]/C355)</f>
        <v>-2.2157652745756942E-2</v>
      </c>
      <c r="G354" s="37">
        <f t="shared" si="11"/>
        <v>20.273332651559492</v>
      </c>
      <c r="I354" s="26" t="s">
        <v>1065</v>
      </c>
      <c r="J354" s="27">
        <v>116.9586535442</v>
      </c>
      <c r="K354" s="27" t="s">
        <v>1502</v>
      </c>
      <c r="N354" s="26" t="s">
        <v>1065</v>
      </c>
      <c r="O354" s="28">
        <v>116.9586535442</v>
      </c>
      <c r="P354" s="28" t="s">
        <v>1501</v>
      </c>
      <c r="Q354" s="36">
        <f>VLOOKUP(CurrentMtgRatesDataTable824[[#This Row],[asOfDate]],CurrentMtgRatesDataTable8[],5,0)</f>
        <v>122.47861296268032</v>
      </c>
      <c r="R354" s="36">
        <f>CurrentMtgRatesDataTable824[[#This Row],[Realized Current Coupon Vol]]/CurrentMtgRatesDataTable824[[#This Row],[SeriesNumValue]]</f>
        <v>1.047195818789024</v>
      </c>
    </row>
    <row r="355" spans="1:18">
      <c r="A355" s="26" t="s">
        <v>1962</v>
      </c>
      <c r="B355" s="28">
        <v>2.70685241961761</v>
      </c>
      <c r="C3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2.70685241961761</v>
      </c>
      <c r="D355" s="36">
        <f>CurrentMtgRatesDataTable8[[#This Row],[Combined with Bloomberg Coupon]]-C356</f>
        <v>-2.8887786276059924E-2</v>
      </c>
      <c r="E355" s="37">
        <f t="shared" si="10"/>
        <v>58.718969219373726</v>
      </c>
      <c r="F355" s="36">
        <f>LN(CurrentMtgRatesDataTable8[[#This Row],[Combined with Bloomberg Coupon]]/C356)</f>
        <v>-1.0615550177428762E-2</v>
      </c>
      <c r="G355" s="37">
        <f t="shared" si="11"/>
        <v>19.910360690947542</v>
      </c>
      <c r="I355" s="26" t="s">
        <v>1064</v>
      </c>
      <c r="J355" s="27">
        <v>116.4103332678</v>
      </c>
      <c r="K355" s="27" t="s">
        <v>1502</v>
      </c>
      <c r="N355" s="26" t="s">
        <v>1064</v>
      </c>
      <c r="O355" s="28">
        <v>116.4103332678</v>
      </c>
      <c r="P355" s="28" t="s">
        <v>1501</v>
      </c>
      <c r="Q355" s="36">
        <f>VLOOKUP(CurrentMtgRatesDataTable824[[#This Row],[asOfDate]],CurrentMtgRatesDataTable8[],5,0)</f>
        <v>122.8187642583098</v>
      </c>
      <c r="R355" s="36">
        <f>CurrentMtgRatesDataTable824[[#This Row],[Realized Current Coupon Vol]]/CurrentMtgRatesDataTable824[[#This Row],[SeriesNumValue]]</f>
        <v>1.0550503620307254</v>
      </c>
    </row>
    <row r="356" spans="1:18">
      <c r="A356" s="26" t="s">
        <v>1963</v>
      </c>
      <c r="B356" s="28">
        <v>2.73574020589367</v>
      </c>
      <c r="C3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2.73574020589367</v>
      </c>
      <c r="D356" s="36">
        <f>CurrentMtgRatesDataTable8[[#This Row],[Combined with Bloomberg Coupon]]-C357</f>
        <v>4.0569268357200094E-3</v>
      </c>
      <c r="E356" s="37">
        <f t="shared" si="10"/>
        <v>60.852104764110592</v>
      </c>
      <c r="F356" s="36">
        <f>LN(CurrentMtgRatesDataTable8[[#This Row],[Combined with Bloomberg Coupon]]/C357)</f>
        <v>1.4840363441592339E-3</v>
      </c>
      <c r="G356" s="37">
        <f t="shared" si="11"/>
        <v>20.684026592630929</v>
      </c>
      <c r="I356" s="26" t="s">
        <v>1063</v>
      </c>
      <c r="J356" s="27">
        <v>117.3940911503</v>
      </c>
      <c r="K356" s="27" t="s">
        <v>1502</v>
      </c>
      <c r="N356" s="26" t="s">
        <v>1063</v>
      </c>
      <c r="O356" s="28">
        <v>117.3940911503</v>
      </c>
      <c r="P356" s="28" t="s">
        <v>1501</v>
      </c>
      <c r="Q356" s="36">
        <f>VLOOKUP(CurrentMtgRatesDataTable824[[#This Row],[asOfDate]],CurrentMtgRatesDataTable8[],5,0)</f>
        <v>122.70068245843801</v>
      </c>
      <c r="R356" s="36">
        <f>CurrentMtgRatesDataTable824[[#This Row],[Realized Current Coupon Vol]]/CurrentMtgRatesDataTable824[[#This Row],[SeriesNumValue]]</f>
        <v>1.045203223229898</v>
      </c>
    </row>
    <row r="357" spans="1:18">
      <c r="A357" s="26" t="s">
        <v>1964</v>
      </c>
      <c r="B357" s="28">
        <v>2.7316832790579499</v>
      </c>
      <c r="C3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2.7316832790579499</v>
      </c>
      <c r="D357" s="36">
        <f>CurrentMtgRatesDataTable8[[#This Row],[Combined with Bloomberg Coupon]]-C358</f>
        <v>-3.8529662247240193E-2</v>
      </c>
      <c r="E357" s="37">
        <f t="shared" si="10"/>
        <v>62.637090505894918</v>
      </c>
      <c r="F357" s="36">
        <f>LN(CurrentMtgRatesDataTable8[[#This Row],[Combined with Bloomberg Coupon]]/C358)</f>
        <v>-1.4006186440482845E-2</v>
      </c>
      <c r="G357" s="37">
        <f t="shared" si="11"/>
        <v>21.372120277017267</v>
      </c>
      <c r="I357" s="26" t="s">
        <v>1062</v>
      </c>
      <c r="J357" s="27">
        <v>116.3722973437</v>
      </c>
      <c r="K357" s="27" t="s">
        <v>1502</v>
      </c>
      <c r="N357" s="26" t="s">
        <v>1062</v>
      </c>
      <c r="O357" s="28">
        <v>116.3722973437</v>
      </c>
      <c r="P357" s="28" t="s">
        <v>1501</v>
      </c>
      <c r="Q357" s="36">
        <f>VLOOKUP(CurrentMtgRatesDataTable824[[#This Row],[asOfDate]],CurrentMtgRatesDataTable8[],5,0)</f>
        <v>122.98352103758354</v>
      </c>
      <c r="R357" s="36">
        <f>CurrentMtgRatesDataTable824[[#This Row],[Realized Current Coupon Vol]]/CurrentMtgRatesDataTable824[[#This Row],[SeriesNumValue]]</f>
        <v>1.0568109751615336</v>
      </c>
    </row>
    <row r="358" spans="1:18">
      <c r="A358" s="26" t="s">
        <v>1965</v>
      </c>
      <c r="B358" s="28">
        <v>2.7702129413051901</v>
      </c>
      <c r="C3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2.7702129413051901</v>
      </c>
      <c r="D358" s="36">
        <f>CurrentMtgRatesDataTable8[[#This Row],[Combined with Bloomberg Coupon]]-C359</f>
        <v>-1.8277870571029808E-2</v>
      </c>
      <c r="E358" s="37">
        <f t="shared" si="10"/>
        <v>62.477571828860135</v>
      </c>
      <c r="F358" s="36">
        <f>LN(CurrentMtgRatesDataTable8[[#This Row],[Combined with Bloomberg Coupon]]/C359)</f>
        <v>-6.5763304742237757E-3</v>
      </c>
      <c r="G358" s="37">
        <f t="shared" si="11"/>
        <v>21.311411393847056</v>
      </c>
      <c r="I358" s="26" t="s">
        <v>1061</v>
      </c>
      <c r="J358" s="27">
        <v>117.15312462</v>
      </c>
      <c r="K358" s="27" t="s">
        <v>1502</v>
      </c>
      <c r="N358" s="26" t="s">
        <v>1061</v>
      </c>
      <c r="O358" s="28">
        <v>117.15312462</v>
      </c>
      <c r="P358" s="28" t="s">
        <v>1501</v>
      </c>
      <c r="Q358" s="36">
        <f>VLOOKUP(CurrentMtgRatesDataTable824[[#This Row],[asOfDate]],CurrentMtgRatesDataTable8[],5,0)</f>
        <v>123.10097991833197</v>
      </c>
      <c r="R358" s="36">
        <f>CurrentMtgRatesDataTable824[[#This Row],[Realized Current Coupon Vol]]/CurrentMtgRatesDataTable824[[#This Row],[SeriesNumValue]]</f>
        <v>1.0507699245549322</v>
      </c>
    </row>
    <row r="359" spans="1:18">
      <c r="A359" s="26" t="s">
        <v>1966</v>
      </c>
      <c r="B359" s="28">
        <v>2.7884908118762199</v>
      </c>
      <c r="C3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2.7884908118762199</v>
      </c>
      <c r="D359" s="36">
        <f>CurrentMtgRatesDataTable8[[#This Row],[Combined with Bloomberg Coupon]]-C360</f>
        <v>2.5019023001120022E-2</v>
      </c>
      <c r="E359" s="37">
        <f t="shared" si="10"/>
        <v>62.444372341317425</v>
      </c>
      <c r="F359" s="36">
        <f>LN(CurrentMtgRatesDataTable8[[#This Row],[Combined with Bloomberg Coupon]]/C360)</f>
        <v>9.012738073664265E-3</v>
      </c>
      <c r="G359" s="37">
        <f t="shared" si="11"/>
        <v>21.299167441429336</v>
      </c>
      <c r="I359" s="26" t="s">
        <v>1060</v>
      </c>
      <c r="J359" s="27">
        <v>118.2740801576</v>
      </c>
      <c r="K359" s="27" t="s">
        <v>1502</v>
      </c>
      <c r="N359" s="26" t="s">
        <v>1060</v>
      </c>
      <c r="O359" s="28">
        <v>118.2740801576</v>
      </c>
      <c r="P359" s="28" t="s">
        <v>1501</v>
      </c>
      <c r="Q359" s="36">
        <f>VLOOKUP(CurrentMtgRatesDataTable824[[#This Row],[asOfDate]],CurrentMtgRatesDataTable8[],5,0)</f>
        <v>122.4663589653009</v>
      </c>
      <c r="R359" s="36">
        <f>CurrentMtgRatesDataTable824[[#This Row],[Realized Current Coupon Vol]]/CurrentMtgRatesDataTable824[[#This Row],[SeriesNumValue]]</f>
        <v>1.0354454568753755</v>
      </c>
    </row>
    <row r="360" spans="1:18">
      <c r="A360" s="26" t="s">
        <v>1967</v>
      </c>
      <c r="B360" s="28">
        <v>2.7634717888750999</v>
      </c>
      <c r="C3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2.7634717888750999</v>
      </c>
      <c r="D360" s="36">
        <f>CurrentMtgRatesDataTable8[[#This Row],[Combined with Bloomberg Coupon]]-C361</f>
        <v>2.3476206069919847E-2</v>
      </c>
      <c r="E360" s="37">
        <f t="shared" si="10"/>
        <v>63.203141429226882</v>
      </c>
      <c r="F360" s="36">
        <f>LN(CurrentMtgRatesDataTable8[[#This Row],[Combined with Bloomberg Coupon]]/C361)</f>
        <v>8.5314754787587481E-3</v>
      </c>
      <c r="G360" s="37">
        <f t="shared" si="11"/>
        <v>21.596133377860248</v>
      </c>
      <c r="I360" s="26" t="s">
        <v>1059</v>
      </c>
      <c r="J360" s="27">
        <v>119.102545836</v>
      </c>
      <c r="K360" s="27" t="s">
        <v>1502</v>
      </c>
      <c r="N360" s="26" t="s">
        <v>1059</v>
      </c>
      <c r="O360" s="28">
        <v>119.102545836</v>
      </c>
      <c r="P360" s="28" t="s">
        <v>1501</v>
      </c>
      <c r="Q360" s="36">
        <f>VLOOKUP(CurrentMtgRatesDataTable824[[#This Row],[asOfDate]],CurrentMtgRatesDataTable8[],5,0)</f>
        <v>122.68606972745518</v>
      </c>
      <c r="R360" s="36">
        <f>CurrentMtgRatesDataTable824[[#This Row],[Realized Current Coupon Vol]]/CurrentMtgRatesDataTable824[[#This Row],[SeriesNumValue]]</f>
        <v>1.0300877186654731</v>
      </c>
    </row>
    <row r="361" spans="1:18">
      <c r="A361" s="26" t="s">
        <v>1968</v>
      </c>
      <c r="B361" s="28">
        <v>2.7399955828051801</v>
      </c>
      <c r="C3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2.7399955828051801</v>
      </c>
      <c r="D361" s="36">
        <f>CurrentMtgRatesDataTable8[[#This Row],[Combined with Bloomberg Coupon]]-C362</f>
        <v>-4.8382895797999925E-2</v>
      </c>
      <c r="E361" s="37">
        <f t="shared" si="10"/>
        <v>63.280153652005097</v>
      </c>
      <c r="F361" s="36">
        <f>LN(CurrentMtgRatesDataTable8[[#This Row],[Combined with Bloomberg Coupon]]/C362)</f>
        <v>-1.7503928128037215E-2</v>
      </c>
      <c r="G361" s="37">
        <f t="shared" si="11"/>
        <v>21.627404331943939</v>
      </c>
      <c r="I361" s="26" t="s">
        <v>1058</v>
      </c>
      <c r="J361" s="27">
        <v>119.43752788720001</v>
      </c>
      <c r="K361" s="27" t="s">
        <v>1502</v>
      </c>
      <c r="N361" s="26" t="s">
        <v>1058</v>
      </c>
      <c r="O361" s="28">
        <v>119.43752788720001</v>
      </c>
      <c r="P361" s="28" t="s">
        <v>1501</v>
      </c>
      <c r="Q361" s="36">
        <f>VLOOKUP(CurrentMtgRatesDataTable824[[#This Row],[asOfDate]],CurrentMtgRatesDataTable8[],5,0)</f>
        <v>121.1310458108034</v>
      </c>
      <c r="R361" s="36">
        <f>CurrentMtgRatesDataTable824[[#This Row],[Realized Current Coupon Vol]]/CurrentMtgRatesDataTable824[[#This Row],[SeriesNumValue]]</f>
        <v>1.0141791106493998</v>
      </c>
    </row>
    <row r="362" spans="1:18">
      <c r="A362" s="26" t="s">
        <v>1969</v>
      </c>
      <c r="B362" s="28">
        <v>2.78837847860318</v>
      </c>
      <c r="C3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2.78837847860318</v>
      </c>
      <c r="D362" s="36">
        <f>CurrentMtgRatesDataTable8[[#This Row],[Combined with Bloomberg Coupon]]-C363</f>
        <v>5.820482107349978E-3</v>
      </c>
      <c r="E362" s="37">
        <f t="shared" si="10"/>
        <v>62.760425641456777</v>
      </c>
      <c r="F362" s="36">
        <f>LN(CurrentMtgRatesDataTable8[[#This Row],[Combined with Bloomberg Coupon]]/C363)</f>
        <v>2.0895891565942447E-3</v>
      </c>
      <c r="G362" s="37">
        <f t="shared" si="11"/>
        <v>21.428678148599161</v>
      </c>
      <c r="I362" s="26" t="s">
        <v>1057</v>
      </c>
      <c r="J362" s="27">
        <v>119.42316724</v>
      </c>
      <c r="K362" s="27" t="s">
        <v>1502</v>
      </c>
      <c r="N362" s="26" t="s">
        <v>1057</v>
      </c>
      <c r="O362" s="28">
        <v>119.42316724</v>
      </c>
      <c r="P362" s="28" t="s">
        <v>1501</v>
      </c>
      <c r="Q362" s="36">
        <f>VLOOKUP(CurrentMtgRatesDataTable824[[#This Row],[asOfDate]],CurrentMtgRatesDataTable8[],5,0)</f>
        <v>120.72818605305413</v>
      </c>
      <c r="R362" s="36">
        <f>CurrentMtgRatesDataTable824[[#This Row],[Realized Current Coupon Vol]]/CurrentMtgRatesDataTable824[[#This Row],[SeriesNumValue]]</f>
        <v>1.0109276855003475</v>
      </c>
    </row>
    <row r="363" spans="1:18">
      <c r="A363" s="26" t="s">
        <v>1970</v>
      </c>
      <c r="B363" s="28">
        <v>2.78255799649583</v>
      </c>
      <c r="C3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2.78255799649583</v>
      </c>
      <c r="D363" s="36">
        <f>CurrentMtgRatesDataTable8[[#This Row],[Combined with Bloomberg Coupon]]-C364</f>
        <v>-4.3120771536560021E-2</v>
      </c>
      <c r="E363" s="37">
        <f t="shared" si="10"/>
        <v>63.216685448702805</v>
      </c>
      <c r="F363" s="36">
        <f>LN(CurrentMtgRatesDataTable8[[#This Row],[Combined with Bloomberg Coupon]]/C364)</f>
        <v>-1.5377960352389322E-2</v>
      </c>
      <c r="G363" s="37">
        <f t="shared" si="11"/>
        <v>21.604884388351124</v>
      </c>
      <c r="I363" s="26" t="s">
        <v>1056</v>
      </c>
      <c r="J363" s="27">
        <v>120.5119743676</v>
      </c>
      <c r="K363" s="27" t="s">
        <v>1502</v>
      </c>
      <c r="N363" s="26" t="s">
        <v>1056</v>
      </c>
      <c r="O363" s="28">
        <v>120.5119743676</v>
      </c>
      <c r="P363" s="28" t="s">
        <v>1501</v>
      </c>
      <c r="Q363" s="36">
        <f>VLOOKUP(CurrentMtgRatesDataTable824[[#This Row],[asOfDate]],CurrentMtgRatesDataTable8[],5,0)</f>
        <v>121.11708104507177</v>
      </c>
      <c r="R363" s="36">
        <f>CurrentMtgRatesDataTable824[[#This Row],[Realized Current Coupon Vol]]/CurrentMtgRatesDataTable824[[#This Row],[SeriesNumValue]]</f>
        <v>1.0050211332164056</v>
      </c>
    </row>
    <row r="364" spans="1:18">
      <c r="A364" s="26" t="s">
        <v>1971</v>
      </c>
      <c r="B364" s="28">
        <v>2.82567876803239</v>
      </c>
      <c r="C3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2.82567876803239</v>
      </c>
      <c r="D364" s="36">
        <f>CurrentMtgRatesDataTable8[[#This Row],[Combined with Bloomberg Coupon]]-C365</f>
        <v>1.2884604785320164E-2</v>
      </c>
      <c r="E364" s="37">
        <f t="shared" si="10"/>
        <v>62.556114101374796</v>
      </c>
      <c r="F364" s="36">
        <f>LN(CurrentMtgRatesDataTable8[[#This Row],[Combined with Bloomberg Coupon]]/C365)</f>
        <v>4.5702541696361326E-3</v>
      </c>
      <c r="G364" s="37">
        <f t="shared" si="11"/>
        <v>21.358800849171949</v>
      </c>
      <c r="I364" s="26" t="s">
        <v>1055</v>
      </c>
      <c r="J364" s="27">
        <v>120.34013936540001</v>
      </c>
      <c r="K364" s="27" t="s">
        <v>1502</v>
      </c>
      <c r="N364" s="26" t="s">
        <v>1055</v>
      </c>
      <c r="O364" s="28">
        <v>120.34013936540001</v>
      </c>
      <c r="P364" s="28" t="s">
        <v>1501</v>
      </c>
      <c r="Q364" s="36">
        <f>VLOOKUP(CurrentMtgRatesDataTable824[[#This Row],[asOfDate]],CurrentMtgRatesDataTable8[],5,0)</f>
        <v>119.91492366990477</v>
      </c>
      <c r="R364" s="36">
        <f>CurrentMtgRatesDataTable824[[#This Row],[Realized Current Coupon Vol]]/CurrentMtgRatesDataTable824[[#This Row],[SeriesNumValue]]</f>
        <v>0.99646655141220908</v>
      </c>
    </row>
    <row r="365" spans="1:18">
      <c r="A365" s="26" t="s">
        <v>1972</v>
      </c>
      <c r="B365" s="28">
        <v>2.8127941632470699</v>
      </c>
      <c r="C3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2.8127941632470699</v>
      </c>
      <c r="D365" s="36">
        <f>CurrentMtgRatesDataTable8[[#This Row],[Combined with Bloomberg Coupon]]-C366</f>
        <v>-2.9679725704310211E-2</v>
      </c>
      <c r="E365" s="37">
        <f t="shared" si="10"/>
        <v>62.512691946906031</v>
      </c>
      <c r="F365" s="36">
        <f>LN(CurrentMtgRatesDataTable8[[#This Row],[Combined with Bloomberg Coupon]]/C366)</f>
        <v>-1.0496407217400142E-2</v>
      </c>
      <c r="G365" s="37">
        <f t="shared" si="11"/>
        <v>21.342894547812108</v>
      </c>
      <c r="I365" s="26" t="s">
        <v>1054</v>
      </c>
      <c r="J365" s="27">
        <v>120.36538438140001</v>
      </c>
      <c r="K365" s="27" t="s">
        <v>1502</v>
      </c>
      <c r="N365" s="26" t="s">
        <v>1054</v>
      </c>
      <c r="O365" s="28">
        <v>120.36538438140001</v>
      </c>
      <c r="P365" s="28" t="s">
        <v>1501</v>
      </c>
      <c r="Q365" s="36">
        <f>VLOOKUP(CurrentMtgRatesDataTable824[[#This Row],[asOfDate]],CurrentMtgRatesDataTable8[],5,0)</f>
        <v>120.38501885265586</v>
      </c>
      <c r="R365" s="36">
        <f>CurrentMtgRatesDataTable824[[#This Row],[Realized Current Coupon Vol]]/CurrentMtgRatesDataTable824[[#This Row],[SeriesNumValue]]</f>
        <v>1.0001631239027464</v>
      </c>
    </row>
    <row r="366" spans="1:18">
      <c r="A366" s="26" t="s">
        <v>1973</v>
      </c>
      <c r="B366" s="28">
        <v>2.8424738889513801</v>
      </c>
      <c r="C3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2.8424738889513801</v>
      </c>
      <c r="D366" s="36">
        <f>CurrentMtgRatesDataTable8[[#This Row],[Combined with Bloomberg Coupon]]-C367</f>
        <v>-5.5360342037719779E-2</v>
      </c>
      <c r="E366" s="37">
        <f t="shared" si="10"/>
        <v>62.319316035945334</v>
      </c>
      <c r="F366" s="36">
        <f>LN(CurrentMtgRatesDataTable8[[#This Row],[Combined with Bloomberg Coupon]]/C367)</f>
        <v>-1.9288880430078755E-2</v>
      </c>
      <c r="G366" s="37">
        <f t="shared" si="11"/>
        <v>21.276234095400142</v>
      </c>
      <c r="I366" s="26" t="s">
        <v>1053</v>
      </c>
      <c r="J366" s="27">
        <v>118.4811594608</v>
      </c>
      <c r="K366" s="27" t="s">
        <v>1502</v>
      </c>
      <c r="N366" s="26" t="s">
        <v>1053</v>
      </c>
      <c r="O366" s="28">
        <v>118.4811594608</v>
      </c>
      <c r="P366" s="28" t="s">
        <v>1501</v>
      </c>
      <c r="Q366" s="36">
        <f>VLOOKUP(CurrentMtgRatesDataTable824[[#This Row],[asOfDate]],CurrentMtgRatesDataTable8[],5,0)</f>
        <v>118.84550947049223</v>
      </c>
      <c r="R366" s="36">
        <f>CurrentMtgRatesDataTable824[[#This Row],[Realized Current Coupon Vol]]/CurrentMtgRatesDataTable824[[#This Row],[SeriesNumValue]]</f>
        <v>1.0030751725535973</v>
      </c>
    </row>
    <row r="367" spans="1:18">
      <c r="A367" s="26" t="s">
        <v>1974</v>
      </c>
      <c r="B367" s="28">
        <v>2.8978342309890999</v>
      </c>
      <c r="C3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2.8978342309890999</v>
      </c>
      <c r="D367" s="36">
        <f>CurrentMtgRatesDataTable8[[#This Row],[Combined with Bloomberg Coupon]]-C368</f>
        <v>1.2377423170789825E-2</v>
      </c>
      <c r="E367" s="37">
        <f t="shared" si="10"/>
        <v>63.536769451033152</v>
      </c>
      <c r="F367" s="36">
        <f>LN(CurrentMtgRatesDataTable8[[#This Row],[Combined with Bloomberg Coupon]]/C368)</f>
        <v>4.2804147278561388E-3</v>
      </c>
      <c r="G367" s="37">
        <f t="shared" si="11"/>
        <v>21.781378416570067</v>
      </c>
      <c r="I367" s="26" t="s">
        <v>1052</v>
      </c>
      <c r="J367" s="27">
        <v>117.7307799822</v>
      </c>
      <c r="K367" s="27" t="s">
        <v>1502</v>
      </c>
      <c r="N367" s="26" t="s">
        <v>1052</v>
      </c>
      <c r="O367" s="28">
        <v>117.7307799822</v>
      </c>
      <c r="P367" s="28" t="s">
        <v>1501</v>
      </c>
      <c r="Q367" s="36">
        <f>VLOOKUP(CurrentMtgRatesDataTable824[[#This Row],[asOfDate]],CurrentMtgRatesDataTable8[],5,0)</f>
        <v>116.72862144238292</v>
      </c>
      <c r="R367" s="36">
        <f>CurrentMtgRatesDataTable824[[#This Row],[Realized Current Coupon Vol]]/CurrentMtgRatesDataTable824[[#This Row],[SeriesNumValue]]</f>
        <v>0.99148771001119163</v>
      </c>
    </row>
    <row r="368" spans="1:18">
      <c r="A368" s="26" t="s">
        <v>1975</v>
      </c>
      <c r="B368" s="28">
        <v>2.88545680781831</v>
      </c>
      <c r="C3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2.88545680781831</v>
      </c>
      <c r="D368" s="36">
        <f>CurrentMtgRatesDataTable8[[#This Row],[Combined with Bloomberg Coupon]]-C369</f>
        <v>-2.6493892080650117E-2</v>
      </c>
      <c r="E368" s="37">
        <f t="shared" si="10"/>
        <v>63.774202948242319</v>
      </c>
      <c r="F368" s="36">
        <f>LN(CurrentMtgRatesDataTable8[[#This Row],[Combined with Bloomberg Coupon]]/C369)</f>
        <v>-9.1399738537725605E-3</v>
      </c>
      <c r="G368" s="37">
        <f t="shared" si="11"/>
        <v>21.870311283916958</v>
      </c>
      <c r="I368" s="26" t="s">
        <v>1051</v>
      </c>
      <c r="J368" s="27">
        <v>115.3157228262</v>
      </c>
      <c r="K368" s="27" t="s">
        <v>1502</v>
      </c>
      <c r="N368" s="26" t="s">
        <v>1051</v>
      </c>
      <c r="O368" s="28">
        <v>115.3157228262</v>
      </c>
      <c r="P368" s="28" t="s">
        <v>1501</v>
      </c>
      <c r="Q368" s="36">
        <f>VLOOKUP(CurrentMtgRatesDataTable824[[#This Row],[asOfDate]],CurrentMtgRatesDataTable8[],5,0)</f>
        <v>117.73707962663325</v>
      </c>
      <c r="R368" s="36">
        <f>CurrentMtgRatesDataTable824[[#This Row],[Realized Current Coupon Vol]]/CurrentMtgRatesDataTable824[[#This Row],[SeriesNumValue]]</f>
        <v>1.0209976293005822</v>
      </c>
    </row>
    <row r="369" spans="1:18">
      <c r="A369" s="26" t="s">
        <v>1976</v>
      </c>
      <c r="B369" s="28">
        <v>2.9119506998989602</v>
      </c>
      <c r="C3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2.9119506998989602</v>
      </c>
      <c r="D369" s="36">
        <f>CurrentMtgRatesDataTable8[[#This Row],[Combined with Bloomberg Coupon]]-C370</f>
        <v>-2.1449820284799692E-2</v>
      </c>
      <c r="E369" s="37">
        <f t="shared" si="10"/>
        <v>63.515542175636398</v>
      </c>
      <c r="F369" s="36">
        <f>LN(CurrentMtgRatesDataTable8[[#This Row],[Combined with Bloomberg Coupon]]/C370)</f>
        <v>-7.3391369504713444E-3</v>
      </c>
      <c r="G369" s="37">
        <f t="shared" si="11"/>
        <v>21.780416916617611</v>
      </c>
      <c r="I369" s="26" t="s">
        <v>1050</v>
      </c>
      <c r="J369" s="27">
        <v>114.5028729096</v>
      </c>
      <c r="K369" s="27" t="s">
        <v>1502</v>
      </c>
      <c r="N369" s="26" t="s">
        <v>1050</v>
      </c>
      <c r="O369" s="28">
        <v>114.5028729096</v>
      </c>
      <c r="P369" s="28" t="s">
        <v>1501</v>
      </c>
      <c r="Q369" s="36">
        <f>VLOOKUP(CurrentMtgRatesDataTable824[[#This Row],[asOfDate]],CurrentMtgRatesDataTable8[],5,0)</f>
        <v>118.20127849254919</v>
      </c>
      <c r="R369" s="36">
        <f>CurrentMtgRatesDataTable824[[#This Row],[Realized Current Coupon Vol]]/CurrentMtgRatesDataTable824[[#This Row],[SeriesNumValue]]</f>
        <v>1.0322996750122513</v>
      </c>
    </row>
    <row r="370" spans="1:18">
      <c r="A370" s="26" t="s">
        <v>1977</v>
      </c>
      <c r="B370" s="28">
        <v>2.9334005201837599</v>
      </c>
      <c r="C3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2.9334005201837599</v>
      </c>
      <c r="D370" s="36">
        <f>CurrentMtgRatesDataTable8[[#This Row],[Combined with Bloomberg Coupon]]-C371</f>
        <v>-6.1736759025920129E-2</v>
      </c>
      <c r="E370" s="37">
        <f t="shared" si="10"/>
        <v>63.933323135395234</v>
      </c>
      <c r="F370" s="36">
        <f>LN(CurrentMtgRatesDataTable8[[#This Row],[Combined with Bloomberg Coupon]]/C371)</f>
        <v>-2.082772948523498E-2</v>
      </c>
      <c r="G370" s="37">
        <f t="shared" si="11"/>
        <v>21.94286634285254</v>
      </c>
      <c r="I370" s="26" t="s">
        <v>1049</v>
      </c>
      <c r="J370" s="27">
        <v>114.0210796282</v>
      </c>
      <c r="K370" s="27" t="s">
        <v>1502</v>
      </c>
      <c r="N370" s="26" t="s">
        <v>1049</v>
      </c>
      <c r="O370" s="28">
        <v>114.0210796282</v>
      </c>
      <c r="P370" s="28" t="s">
        <v>1501</v>
      </c>
      <c r="Q370" s="36">
        <f>VLOOKUP(CurrentMtgRatesDataTable824[[#This Row],[asOfDate]],CurrentMtgRatesDataTable8[],5,0)</f>
        <v>118.19237727882754</v>
      </c>
      <c r="R370" s="36">
        <f>CurrentMtgRatesDataTable824[[#This Row],[Realized Current Coupon Vol]]/CurrentMtgRatesDataTable824[[#This Row],[SeriesNumValue]]</f>
        <v>1.036583565637418</v>
      </c>
    </row>
    <row r="371" spans="1:18">
      <c r="A371" s="26" t="s">
        <v>1978</v>
      </c>
      <c r="B371" s="28">
        <v>2.99513727920968</v>
      </c>
      <c r="C3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2.99513727920968</v>
      </c>
      <c r="D371" s="36">
        <f>CurrentMtgRatesDataTable8[[#This Row],[Combined with Bloomberg Coupon]]-C372</f>
        <v>1.6845940126799519E-3</v>
      </c>
      <c r="E371" s="37">
        <f t="shared" si="10"/>
        <v>62.545995648322702</v>
      </c>
      <c r="F371" s="36">
        <f>LN(CurrentMtgRatesDataTable8[[#This Row],[Combined with Bloomberg Coupon]]/C372)</f>
        <v>5.6260123572529207E-4</v>
      </c>
      <c r="G371" s="37">
        <f t="shared" si="11"/>
        <v>21.483184773687185</v>
      </c>
      <c r="I371" s="26" t="s">
        <v>1048</v>
      </c>
      <c r="J371" s="27">
        <v>115.2008522858</v>
      </c>
      <c r="K371" s="27" t="s">
        <v>1502</v>
      </c>
      <c r="N371" s="26" t="s">
        <v>1048</v>
      </c>
      <c r="O371" s="28">
        <v>115.2008522858</v>
      </c>
      <c r="P371" s="28" t="s">
        <v>1501</v>
      </c>
      <c r="Q371" s="36">
        <f>VLOOKUP(CurrentMtgRatesDataTable824[[#This Row],[asOfDate]],CurrentMtgRatesDataTable8[],5,0)</f>
        <v>118.19031219020695</v>
      </c>
      <c r="R371" s="36">
        <f>CurrentMtgRatesDataTable824[[#This Row],[Realized Current Coupon Vol]]/CurrentMtgRatesDataTable824[[#This Row],[SeriesNumValue]]</f>
        <v>1.0259499807951979</v>
      </c>
    </row>
    <row r="372" spans="1:18">
      <c r="A372" s="26" t="s">
        <v>1979</v>
      </c>
      <c r="B372" s="28">
        <v>2.993452685197</v>
      </c>
      <c r="C3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2.993452685197</v>
      </c>
      <c r="D372" s="36">
        <f>CurrentMtgRatesDataTable8[[#This Row],[Combined with Bloomberg Coupon]]-C373</f>
        <v>-1.1936723084720047E-2</v>
      </c>
      <c r="E372" s="37">
        <f t="shared" si="10"/>
        <v>62.682616953344251</v>
      </c>
      <c r="F372" s="36">
        <f>LN(CurrentMtgRatesDataTable8[[#This Row],[Combined with Bloomberg Coupon]]/C373)</f>
        <v>-3.9796809627773034E-3</v>
      </c>
      <c r="G372" s="37">
        <f t="shared" si="11"/>
        <v>21.534433188347471</v>
      </c>
      <c r="I372" s="26" t="s">
        <v>1047</v>
      </c>
      <c r="J372" s="27">
        <v>115.17262104629999</v>
      </c>
      <c r="K372" s="27" t="s">
        <v>1502</v>
      </c>
      <c r="N372" s="26" t="s">
        <v>1047</v>
      </c>
      <c r="O372" s="28">
        <v>115.17262104629999</v>
      </c>
      <c r="P372" s="28" t="s">
        <v>1501</v>
      </c>
      <c r="Q372" s="36">
        <f>VLOOKUP(CurrentMtgRatesDataTable824[[#This Row],[asOfDate]],CurrentMtgRatesDataTable8[],5,0)</f>
        <v>118.39138644807655</v>
      </c>
      <c r="R372" s="36">
        <f>CurrentMtgRatesDataTable824[[#This Row],[Realized Current Coupon Vol]]/CurrentMtgRatesDataTable824[[#This Row],[SeriesNumValue]]</f>
        <v>1.0279473139756243</v>
      </c>
    </row>
    <row r="373" spans="1:18">
      <c r="A373" s="26" t="s">
        <v>1980</v>
      </c>
      <c r="B373" s="28">
        <v>3.0053894082817201</v>
      </c>
      <c r="C3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3.0053894082817201</v>
      </c>
      <c r="D373" s="36">
        <f>CurrentMtgRatesDataTable8[[#This Row],[Combined with Bloomberg Coupon]]-C374</f>
        <v>-4.3070678570749976E-2</v>
      </c>
      <c r="E373" s="37">
        <f t="shared" si="10"/>
        <v>63.12532328844204</v>
      </c>
      <c r="F373" s="36">
        <f>LN(CurrentMtgRatesDataTable8[[#This Row],[Combined with Bloomberg Coupon]]/C374)</f>
        <v>-1.4229427188972099E-2</v>
      </c>
      <c r="G373" s="37">
        <f t="shared" si="11"/>
        <v>21.711001392446917</v>
      </c>
      <c r="I373" s="26" t="s">
        <v>1046</v>
      </c>
      <c r="J373" s="27">
        <v>115.97153807799999</v>
      </c>
      <c r="K373" s="27" t="s">
        <v>1502</v>
      </c>
      <c r="N373" s="26" t="s">
        <v>1046</v>
      </c>
      <c r="O373" s="28">
        <v>115.97153807799999</v>
      </c>
      <c r="P373" s="28" t="s">
        <v>1501</v>
      </c>
      <c r="Q373" s="36">
        <f>VLOOKUP(CurrentMtgRatesDataTable824[[#This Row],[asOfDate]],CurrentMtgRatesDataTable8[],5,0)</f>
        <v>118.15772207407696</v>
      </c>
      <c r="R373" s="36">
        <f>CurrentMtgRatesDataTable824[[#This Row],[Realized Current Coupon Vol]]/CurrentMtgRatesDataTable824[[#This Row],[SeriesNumValue]]</f>
        <v>1.0188510390765584</v>
      </c>
    </row>
    <row r="374" spans="1:18">
      <c r="A374" s="26" t="s">
        <v>1981</v>
      </c>
      <c r="B374" s="28">
        <v>3.0484600868524701</v>
      </c>
      <c r="C3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3.0484600868524701</v>
      </c>
      <c r="D374" s="36">
        <f>CurrentMtgRatesDataTable8[[#This Row],[Combined with Bloomberg Coupon]]-C375</f>
        <v>-8.928206080359935E-3</v>
      </c>
      <c r="E374" s="37">
        <f t="shared" si="10"/>
        <v>63.318347239429521</v>
      </c>
      <c r="F374" s="36">
        <f>LN(CurrentMtgRatesDataTable8[[#This Row],[Combined with Bloomberg Coupon]]/C375)</f>
        <v>-2.924478921940392E-3</v>
      </c>
      <c r="G374" s="37">
        <f t="shared" si="11"/>
        <v>21.829915126626453</v>
      </c>
      <c r="I374" s="26" t="s">
        <v>1045</v>
      </c>
      <c r="J374" s="27">
        <v>116.2785361192</v>
      </c>
      <c r="K374" s="27" t="s">
        <v>1502</v>
      </c>
      <c r="N374" s="26" t="s">
        <v>1045</v>
      </c>
      <c r="O374" s="28">
        <v>116.2785361192</v>
      </c>
      <c r="P374" s="28" t="s">
        <v>1501</v>
      </c>
      <c r="Q374" s="36">
        <f>VLOOKUP(CurrentMtgRatesDataTable824[[#This Row],[asOfDate]],CurrentMtgRatesDataTable8[],5,0)</f>
        <v>115.50827761749628</v>
      </c>
      <c r="R374" s="36">
        <f>CurrentMtgRatesDataTable824[[#This Row],[Realized Current Coupon Vol]]/CurrentMtgRatesDataTable824[[#This Row],[SeriesNumValue]]</f>
        <v>0.99337574648416527</v>
      </c>
    </row>
    <row r="375" spans="1:18">
      <c r="A375" s="26" t="s">
        <v>1982</v>
      </c>
      <c r="B375" s="28">
        <v>3.05738829293283</v>
      </c>
      <c r="C3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3.05738829293283</v>
      </c>
      <c r="D375" s="36">
        <f>CurrentMtgRatesDataTable8[[#This Row],[Combined with Bloomberg Coupon]]-C376</f>
        <v>5.4423844459400073E-2</v>
      </c>
      <c r="E375" s="37">
        <f t="shared" si="10"/>
        <v>63.518635903568288</v>
      </c>
      <c r="F375" s="36">
        <f>LN(CurrentMtgRatesDataTable8[[#This Row],[Combined with Bloomberg Coupon]]/C376)</f>
        <v>1.7961102224114858E-2</v>
      </c>
      <c r="G375" s="37">
        <f t="shared" si="11"/>
        <v>21.906260006549498</v>
      </c>
      <c r="I375" s="26" t="s">
        <v>1044</v>
      </c>
      <c r="J375" s="27">
        <v>117.00492505699999</v>
      </c>
      <c r="K375" s="27" t="s">
        <v>1502</v>
      </c>
      <c r="N375" s="26" t="s">
        <v>1044</v>
      </c>
      <c r="O375" s="28">
        <v>117.00492505699999</v>
      </c>
      <c r="P375" s="28" t="s">
        <v>1501</v>
      </c>
      <c r="Q375" s="36">
        <f>VLOOKUP(CurrentMtgRatesDataTable824[[#This Row],[asOfDate]],CurrentMtgRatesDataTable8[],5,0)</f>
        <v>115.2329175593246</v>
      </c>
      <c r="R375" s="36">
        <f>CurrentMtgRatesDataTable824[[#This Row],[Realized Current Coupon Vol]]/CurrentMtgRatesDataTable824[[#This Row],[SeriesNumValue]]</f>
        <v>0.9848552742817267</v>
      </c>
    </row>
    <row r="376" spans="1:18">
      <c r="A376" s="26" t="s">
        <v>1983</v>
      </c>
      <c r="B376" s="28">
        <v>3.0029644484734299</v>
      </c>
      <c r="C3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3.0029644484734299</v>
      </c>
      <c r="D376" s="36">
        <f>CurrentMtgRatesDataTable8[[#This Row],[Combined with Bloomberg Coupon]]-C377</f>
        <v>-2.4612217933180247E-2</v>
      </c>
      <c r="E376" s="37">
        <f t="shared" si="10"/>
        <v>62.723959877847868</v>
      </c>
      <c r="F376" s="36">
        <f>LN(CurrentMtgRatesDataTable8[[#This Row],[Combined with Bloomberg Coupon]]/C377)</f>
        <v>-8.1625692018201437E-3</v>
      </c>
      <c r="G376" s="37">
        <f t="shared" si="11"/>
        <v>21.660042199413081</v>
      </c>
      <c r="I376" s="26" t="s">
        <v>1043</v>
      </c>
      <c r="J376" s="27">
        <v>116.9971320498</v>
      </c>
      <c r="K376" s="27" t="s">
        <v>1502</v>
      </c>
      <c r="N376" s="26" t="s">
        <v>1043</v>
      </c>
      <c r="O376" s="28">
        <v>116.9971320498</v>
      </c>
      <c r="P376" s="28" t="s">
        <v>1501</v>
      </c>
      <c r="Q376" s="36">
        <f>VLOOKUP(CurrentMtgRatesDataTable824[[#This Row],[asOfDate]],CurrentMtgRatesDataTable8[],5,0)</f>
        <v>115.0468524135003</v>
      </c>
      <c r="R376" s="36">
        <f>CurrentMtgRatesDataTable824[[#This Row],[Realized Current Coupon Vol]]/CurrentMtgRatesDataTable824[[#This Row],[SeriesNumValue]]</f>
        <v>0.98333053467097331</v>
      </c>
    </row>
    <row r="377" spans="1:18">
      <c r="A377" s="26" t="s">
        <v>1984</v>
      </c>
      <c r="B377" s="28">
        <v>3.0275766664066102</v>
      </c>
      <c r="C3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3.0275766664066102</v>
      </c>
      <c r="D377" s="36">
        <f>CurrentMtgRatesDataTable8[[#This Row],[Combined with Bloomberg Coupon]]-C378</f>
        <v>-1.5031361172999969E-2</v>
      </c>
      <c r="E377" s="37">
        <f t="shared" si="10"/>
        <v>63.15486312277865</v>
      </c>
      <c r="F377" s="36">
        <f>LN(CurrentMtgRatesDataTable8[[#This Row],[Combined with Bloomberg Coupon]]/C378)</f>
        <v>-4.9525319753273289E-3</v>
      </c>
      <c r="G377" s="37">
        <f t="shared" si="11"/>
        <v>21.824667377661811</v>
      </c>
      <c r="I377" s="26" t="s">
        <v>1042</v>
      </c>
      <c r="J377" s="27">
        <v>114.8960866365</v>
      </c>
      <c r="K377" s="27" t="s">
        <v>1502</v>
      </c>
      <c r="N377" s="26" t="s">
        <v>1042</v>
      </c>
      <c r="O377" s="28">
        <v>114.8960866365</v>
      </c>
      <c r="P377" s="28" t="s">
        <v>1501</v>
      </c>
      <c r="Q377" s="36">
        <f>VLOOKUP(CurrentMtgRatesDataTable824[[#This Row],[asOfDate]],CurrentMtgRatesDataTable8[],5,0)</f>
        <v>115.13550206414374</v>
      </c>
      <c r="R377" s="36">
        <f>CurrentMtgRatesDataTable824[[#This Row],[Realized Current Coupon Vol]]/CurrentMtgRatesDataTable824[[#This Row],[SeriesNumValue]]</f>
        <v>1.0020837561543865</v>
      </c>
    </row>
    <row r="378" spans="1:18">
      <c r="A378" s="26" t="s">
        <v>1985</v>
      </c>
      <c r="B378" s="28">
        <v>3.0426080275796101</v>
      </c>
      <c r="C3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3.0426080275796101</v>
      </c>
      <c r="D378" s="36">
        <f>CurrentMtgRatesDataTable8[[#This Row],[Combined with Bloomberg Coupon]]-C379</f>
        <v>2.4848307824409943E-2</v>
      </c>
      <c r="E378" s="37">
        <f t="shared" si="10"/>
        <v>63.780375716734682</v>
      </c>
      <c r="F378" s="36">
        <f>LN(CurrentMtgRatesDataTable8[[#This Row],[Combined with Bloomberg Coupon]]/C379)</f>
        <v>8.2003099825287452E-3</v>
      </c>
      <c r="G378" s="37">
        <f t="shared" si="11"/>
        <v>22.046064596932993</v>
      </c>
      <c r="I378" s="26" t="s">
        <v>1041</v>
      </c>
      <c r="J378" s="27">
        <v>114.6059375431</v>
      </c>
      <c r="K378" s="27" t="s">
        <v>1502</v>
      </c>
      <c r="N378" s="26" t="s">
        <v>1041</v>
      </c>
      <c r="O378" s="28">
        <v>114.6059375431</v>
      </c>
      <c r="P378" s="28" t="s">
        <v>1501</v>
      </c>
      <c r="Q378" s="36">
        <f>VLOOKUP(CurrentMtgRatesDataTable824[[#This Row],[asOfDate]],CurrentMtgRatesDataTable8[],5,0)</f>
        <v>111.13856779241588</v>
      </c>
      <c r="R378" s="36">
        <f>CurrentMtgRatesDataTable824[[#This Row],[Realized Current Coupon Vol]]/CurrentMtgRatesDataTable824[[#This Row],[SeriesNumValue]]</f>
        <v>0.96974528698061446</v>
      </c>
    </row>
    <row r="379" spans="1:18">
      <c r="A379" s="26" t="s">
        <v>1986</v>
      </c>
      <c r="B379" s="28">
        <v>3.0177597197552002</v>
      </c>
      <c r="C3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3.0177597197552002</v>
      </c>
      <c r="D379" s="36">
        <f>CurrentMtgRatesDataTable8[[#This Row],[Combined with Bloomberg Coupon]]-C380</f>
        <v>4.464231609114E-2</v>
      </c>
      <c r="E379" s="37">
        <f t="shared" si="10"/>
        <v>63.82189569485476</v>
      </c>
      <c r="F379" s="36">
        <f>LN(CurrentMtgRatesDataTable8[[#This Row],[Combined with Bloomberg Coupon]]/C380)</f>
        <v>1.4903708254929258E-2</v>
      </c>
      <c r="G379" s="37">
        <f t="shared" si="11"/>
        <v>22.066546031611502</v>
      </c>
      <c r="I379" s="26" t="s">
        <v>1040</v>
      </c>
      <c r="J379" s="27">
        <v>114.4269310932</v>
      </c>
      <c r="K379" s="27" t="s">
        <v>1502</v>
      </c>
      <c r="N379" s="26" t="s">
        <v>1040</v>
      </c>
      <c r="O379" s="28">
        <v>114.4269310932</v>
      </c>
      <c r="P379" s="28" t="s">
        <v>1501</v>
      </c>
      <c r="Q379" s="36">
        <f>VLOOKUP(CurrentMtgRatesDataTable824[[#This Row],[asOfDate]],CurrentMtgRatesDataTable8[],5,0)</f>
        <v>111.06059803767654</v>
      </c>
      <c r="R379" s="36">
        <f>CurrentMtgRatesDataTable824[[#This Row],[Realized Current Coupon Vol]]/CurrentMtgRatesDataTable824[[#This Row],[SeriesNumValue]]</f>
        <v>0.97058093734261208</v>
      </c>
    </row>
    <row r="380" spans="1:18">
      <c r="A380" s="26" t="s">
        <v>1987</v>
      </c>
      <c r="B380" s="28">
        <v>2.9731174036640602</v>
      </c>
      <c r="C3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2.9731174036640602</v>
      </c>
      <c r="D380" s="36">
        <f>CurrentMtgRatesDataTable8[[#This Row],[Combined with Bloomberg Coupon]]-C381</f>
        <v>7.6719216789200573E-3</v>
      </c>
      <c r="E380" s="37">
        <f t="shared" si="10"/>
        <v>63.222969026371032</v>
      </c>
      <c r="F380" s="36">
        <f>LN(CurrentMtgRatesDataTable8[[#This Row],[Combined with Bloomberg Coupon]]/C381)</f>
        <v>2.5837651616029624E-3</v>
      </c>
      <c r="G380" s="37">
        <f t="shared" si="11"/>
        <v>21.874056364320712</v>
      </c>
      <c r="I380" s="26" t="s">
        <v>1039</v>
      </c>
      <c r="J380" s="27">
        <v>114.61990726889999</v>
      </c>
      <c r="K380" s="27" t="s">
        <v>1502</v>
      </c>
      <c r="N380" s="26" t="s">
        <v>1039</v>
      </c>
      <c r="O380" s="28">
        <v>114.61990726889999</v>
      </c>
      <c r="P380" s="28" t="s">
        <v>1501</v>
      </c>
      <c r="Q380" s="36">
        <f>VLOOKUP(CurrentMtgRatesDataTable824[[#This Row],[asOfDate]],CurrentMtgRatesDataTable8[],5,0)</f>
        <v>111.25092265299099</v>
      </c>
      <c r="R380" s="36">
        <f>CurrentMtgRatesDataTable824[[#This Row],[Realized Current Coupon Vol]]/CurrentMtgRatesDataTable824[[#This Row],[SeriesNumValue]]</f>
        <v>0.97060733430881851</v>
      </c>
    </row>
    <row r="381" spans="1:18">
      <c r="A381" s="26" t="s">
        <v>1988</v>
      </c>
      <c r="B381" s="28">
        <v>2.9654454819851401</v>
      </c>
      <c r="C3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2.9654454819851401</v>
      </c>
      <c r="D381" s="36">
        <f>CurrentMtgRatesDataTable8[[#This Row],[Combined with Bloomberg Coupon]]-C382</f>
        <v>-2.8408797599509761E-2</v>
      </c>
      <c r="E381" s="37">
        <f t="shared" si="10"/>
        <v>63.262140198663673</v>
      </c>
      <c r="F381" s="36">
        <f>LN(CurrentMtgRatesDataTable8[[#This Row],[Combined with Bloomberg Coupon]]/C382)</f>
        <v>-9.5343459605484616E-3</v>
      </c>
      <c r="G381" s="37">
        <f t="shared" si="11"/>
        <v>21.88824691220524</v>
      </c>
      <c r="I381" s="26" t="s">
        <v>1038</v>
      </c>
      <c r="J381" s="27">
        <v>115.464842265</v>
      </c>
      <c r="K381" s="27" t="s">
        <v>1502</v>
      </c>
      <c r="N381" s="26" t="s">
        <v>1038</v>
      </c>
      <c r="O381" s="28">
        <v>115.464842265</v>
      </c>
      <c r="P381" s="28" t="s">
        <v>1501</v>
      </c>
      <c r="Q381" s="36">
        <f>VLOOKUP(CurrentMtgRatesDataTable824[[#This Row],[asOfDate]],CurrentMtgRatesDataTable8[],5,0)</f>
        <v>110.24822116502295</v>
      </c>
      <c r="R381" s="36">
        <f>CurrentMtgRatesDataTable824[[#This Row],[Realized Current Coupon Vol]]/CurrentMtgRatesDataTable824[[#This Row],[SeriesNumValue]]</f>
        <v>0.95482069695289129</v>
      </c>
    </row>
    <row r="382" spans="1:18">
      <c r="A382" s="26" t="s">
        <v>1989</v>
      </c>
      <c r="B382" s="28">
        <v>2.9938542795846499</v>
      </c>
      <c r="C3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2.9938542795846499</v>
      </c>
      <c r="D382" s="36">
        <f>CurrentMtgRatesDataTable8[[#This Row],[Combined with Bloomberg Coupon]]-C383</f>
        <v>-3.985273758968999E-2</v>
      </c>
      <c r="E382" s="37">
        <f t="shared" si="10"/>
        <v>64.043883800691333</v>
      </c>
      <c r="F382" s="36">
        <f>LN(CurrentMtgRatesDataTable8[[#This Row],[Combined with Bloomberg Coupon]]/C383)</f>
        <v>-1.3223695742617959E-2</v>
      </c>
      <c r="G382" s="37">
        <f t="shared" si="11"/>
        <v>22.165145204076957</v>
      </c>
      <c r="I382" s="26" t="s">
        <v>1037</v>
      </c>
      <c r="J382" s="27">
        <v>114.20188688</v>
      </c>
      <c r="K382" s="27" t="s">
        <v>1502</v>
      </c>
      <c r="N382" s="26" t="s">
        <v>1037</v>
      </c>
      <c r="O382" s="28">
        <v>114.20188688</v>
      </c>
      <c r="P382" s="28" t="s">
        <v>1501</v>
      </c>
      <c r="Q382" s="36">
        <f>VLOOKUP(CurrentMtgRatesDataTable824[[#This Row],[asOfDate]],CurrentMtgRatesDataTable8[],5,0)</f>
        <v>104.32215903025492</v>
      </c>
      <c r="R382" s="36">
        <f>CurrentMtgRatesDataTable824[[#This Row],[Realized Current Coupon Vol]]/CurrentMtgRatesDataTable824[[#This Row],[SeriesNumValue]]</f>
        <v>0.91348892632460255</v>
      </c>
    </row>
    <row r="383" spans="1:18">
      <c r="A383" s="26" t="s">
        <v>1990</v>
      </c>
      <c r="B383" s="28">
        <v>3.0337070171743399</v>
      </c>
      <c r="C3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3.0337070171743399</v>
      </c>
      <c r="D383" s="36">
        <f>CurrentMtgRatesDataTable8[[#This Row],[Combined with Bloomberg Coupon]]-C384</f>
        <v>5.9525456375100205E-3</v>
      </c>
      <c r="E383" s="37">
        <f t="shared" si="10"/>
        <v>65.366847355081319</v>
      </c>
      <c r="F383" s="36">
        <f>LN(CurrentMtgRatesDataTable8[[#This Row],[Combined with Bloomberg Coupon]]/C384)</f>
        <v>1.9640634728484477E-3</v>
      </c>
      <c r="G383" s="37">
        <f t="shared" si="11"/>
        <v>22.645847339548091</v>
      </c>
      <c r="I383" s="26" t="s">
        <v>1036</v>
      </c>
      <c r="J383" s="27">
        <v>114.3288362805</v>
      </c>
      <c r="K383" s="27" t="s">
        <v>1502</v>
      </c>
      <c r="N383" s="26" t="s">
        <v>1036</v>
      </c>
      <c r="O383" s="28">
        <v>114.3288362805</v>
      </c>
      <c r="P383" s="28" t="s">
        <v>1501</v>
      </c>
      <c r="Q383" s="36">
        <f>VLOOKUP(CurrentMtgRatesDataTable824[[#This Row],[asOfDate]],CurrentMtgRatesDataTable8[],5,0)</f>
        <v>103.87894950242283</v>
      </c>
      <c r="R383" s="36">
        <f>CurrentMtgRatesDataTable824[[#This Row],[Realized Current Coupon Vol]]/CurrentMtgRatesDataTable824[[#This Row],[SeriesNumValue]]</f>
        <v>0.90859797826998867</v>
      </c>
    </row>
    <row r="384" spans="1:18">
      <c r="A384" s="26" t="s">
        <v>1991</v>
      </c>
      <c r="B384" s="28">
        <v>3.0277544715368299</v>
      </c>
      <c r="C3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3.0277544715368299</v>
      </c>
      <c r="D384" s="36">
        <f>CurrentMtgRatesDataTable8[[#This Row],[Combined with Bloomberg Coupon]]-C385</f>
        <v>3.2062705350419662E-2</v>
      </c>
      <c r="E384" s="37">
        <f t="shared" si="10"/>
        <v>66.56205811511488</v>
      </c>
      <c r="F384" s="36">
        <f>LN(CurrentMtgRatesDataTable8[[#This Row],[Combined with Bloomberg Coupon]]/C385)</f>
        <v>1.0646067687290687E-2</v>
      </c>
      <c r="G384" s="37">
        <f t="shared" si="11"/>
        <v>23.065151377533287</v>
      </c>
      <c r="I384" s="26" t="s">
        <v>1035</v>
      </c>
      <c r="J384" s="27">
        <v>115.6217998516</v>
      </c>
      <c r="K384" s="27" t="s">
        <v>1502</v>
      </c>
      <c r="N384" s="26" t="s">
        <v>1035</v>
      </c>
      <c r="O384" s="28">
        <v>115.6217998516</v>
      </c>
      <c r="P384" s="28" t="s">
        <v>1501</v>
      </c>
      <c r="Q384" s="36">
        <f>VLOOKUP(CurrentMtgRatesDataTable824[[#This Row],[asOfDate]],CurrentMtgRatesDataTable8[],5,0)</f>
        <v>103.52806824339031</v>
      </c>
      <c r="R384" s="36">
        <f>CurrentMtgRatesDataTable824[[#This Row],[Realized Current Coupon Vol]]/CurrentMtgRatesDataTable824[[#This Row],[SeriesNumValue]]</f>
        <v>0.89540266953349679</v>
      </c>
    </row>
    <row r="385" spans="1:18">
      <c r="A385" s="26" t="s">
        <v>1992</v>
      </c>
      <c r="B385" s="28">
        <v>2.9956917661864102</v>
      </c>
      <c r="C3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2.9956917661864102</v>
      </c>
      <c r="D385" s="36">
        <f>CurrentMtgRatesDataTable8[[#This Row],[Combined with Bloomberg Coupon]]-C386</f>
        <v>6.5304008453140217E-2</v>
      </c>
      <c r="E385" s="37">
        <f t="shared" si="10"/>
        <v>69.330790090595073</v>
      </c>
      <c r="F385" s="36">
        <f>LN(CurrentMtgRatesDataTable8[[#This Row],[Combined with Bloomberg Coupon]]/C386)</f>
        <v>2.2040423786001032E-2</v>
      </c>
      <c r="G385" s="37">
        <f t="shared" si="11"/>
        <v>23.992493828644285</v>
      </c>
      <c r="I385" s="26" t="s">
        <v>1034</v>
      </c>
      <c r="J385" s="27">
        <v>114.69551238610001</v>
      </c>
      <c r="K385" s="27" t="s">
        <v>1502</v>
      </c>
      <c r="N385" s="26" t="s">
        <v>1034</v>
      </c>
      <c r="O385" s="28">
        <v>114.69551238610001</v>
      </c>
      <c r="P385" s="28" t="s">
        <v>1501</v>
      </c>
      <c r="Q385" s="36">
        <f>VLOOKUP(CurrentMtgRatesDataTable824[[#This Row],[asOfDate]],CurrentMtgRatesDataTable8[],5,0)</f>
        <v>103.46253037627042</v>
      </c>
      <c r="R385" s="36">
        <f>CurrentMtgRatesDataTable824[[#This Row],[Realized Current Coupon Vol]]/CurrentMtgRatesDataTable824[[#This Row],[SeriesNumValue]]</f>
        <v>0.90206258487240598</v>
      </c>
    </row>
    <row r="386" spans="1:18">
      <c r="A386" s="26" t="s">
        <v>1993</v>
      </c>
      <c r="B386" s="28">
        <v>2.93038775773327</v>
      </c>
      <c r="C3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2.93038775773327</v>
      </c>
      <c r="D386" s="36">
        <f>CurrentMtgRatesDataTable8[[#This Row],[Combined with Bloomberg Coupon]]-C387</f>
        <v>-6.7140070978009891E-2</v>
      </c>
      <c r="E386" s="37">
        <f t="shared" si="10"/>
        <v>67.996599960662763</v>
      </c>
      <c r="F386" s="36">
        <f>LN(CurrentMtgRatesDataTable8[[#This Row],[Combined with Bloomberg Coupon]]/C387)</f>
        <v>-2.2653137054132768E-2</v>
      </c>
      <c r="G386" s="37">
        <f t="shared" si="11"/>
        <v>23.553524016895938</v>
      </c>
      <c r="I386" s="26" t="s">
        <v>1033</v>
      </c>
      <c r="J386" s="27">
        <v>114.69401494829999</v>
      </c>
      <c r="K386" s="27" t="s">
        <v>1502</v>
      </c>
      <c r="N386" s="26" t="s">
        <v>1033</v>
      </c>
      <c r="O386" s="28">
        <v>114.69401494829999</v>
      </c>
      <c r="P386" s="28" t="s">
        <v>1501</v>
      </c>
      <c r="Q386" s="36">
        <f>VLOOKUP(CurrentMtgRatesDataTable824[[#This Row],[asOfDate]],CurrentMtgRatesDataTable8[],5,0)</f>
        <v>103.9191067607513</v>
      </c>
      <c r="R386" s="36">
        <f>CurrentMtgRatesDataTable824[[#This Row],[Realized Current Coupon Vol]]/CurrentMtgRatesDataTable824[[#This Row],[SeriesNumValue]]</f>
        <v>0.90605518350364112</v>
      </c>
    </row>
    <row r="387" spans="1:18">
      <c r="A387" s="26" t="s">
        <v>1994</v>
      </c>
      <c r="B387" s="28">
        <v>2.9975278287112799</v>
      </c>
      <c r="C3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2.9975278287112799</v>
      </c>
      <c r="D387" s="36">
        <f>CurrentMtgRatesDataTable8[[#This Row],[Combined with Bloomberg Coupon]]-C388</f>
        <v>3.9071570655480059E-2</v>
      </c>
      <c r="E387" s="37">
        <f t="shared" si="10"/>
        <v>68.722913450389996</v>
      </c>
      <c r="F387" s="36">
        <f>LN(CurrentMtgRatesDataTable8[[#This Row],[Combined with Bloomberg Coupon]]/C388)</f>
        <v>1.312029400120404E-2</v>
      </c>
      <c r="G387" s="37">
        <f t="shared" si="11"/>
        <v>23.799073706634552</v>
      </c>
      <c r="I387" s="26" t="s">
        <v>1032</v>
      </c>
      <c r="J387" s="27">
        <v>114.4471606047</v>
      </c>
      <c r="K387" s="27" t="s">
        <v>1502</v>
      </c>
      <c r="N387" s="26" t="s">
        <v>1032</v>
      </c>
      <c r="O387" s="28">
        <v>114.4471606047</v>
      </c>
      <c r="P387" s="28" t="s">
        <v>1501</v>
      </c>
      <c r="Q387" s="36">
        <f>VLOOKUP(CurrentMtgRatesDataTable824[[#This Row],[asOfDate]],CurrentMtgRatesDataTable8[],5,0)</f>
        <v>97.268411101907532</v>
      </c>
      <c r="R387" s="36">
        <f>CurrentMtgRatesDataTable824[[#This Row],[Realized Current Coupon Vol]]/CurrentMtgRatesDataTable824[[#This Row],[SeriesNumValue]]</f>
        <v>0.84989798425731333</v>
      </c>
    </row>
    <row r="388" spans="1:18">
      <c r="A388" s="26" t="s">
        <v>1995</v>
      </c>
      <c r="B388" s="28">
        <v>2.9584562580557998</v>
      </c>
      <c r="C3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2.9584562580557998</v>
      </c>
      <c r="D388" s="36">
        <f>CurrentMtgRatesDataTable8[[#This Row],[Combined with Bloomberg Coupon]]-C389</f>
        <v>-1.6471040825820182E-2</v>
      </c>
      <c r="E388" s="37">
        <f t="shared" si="10"/>
        <v>68.299819014234274</v>
      </c>
      <c r="F388" s="36">
        <f>LN(CurrentMtgRatesDataTable8[[#This Row],[Combined with Bloomberg Coupon]]/C389)</f>
        <v>-5.5520034993097218E-3</v>
      </c>
      <c r="G388" s="37">
        <f t="shared" si="11"/>
        <v>23.661736524339709</v>
      </c>
      <c r="I388" s="26" t="s">
        <v>1031</v>
      </c>
      <c r="J388" s="27">
        <v>114.7914437906</v>
      </c>
      <c r="K388" s="27" t="s">
        <v>1502</v>
      </c>
      <c r="N388" s="26" t="s">
        <v>1031</v>
      </c>
      <c r="O388" s="28">
        <v>114.7914437906</v>
      </c>
      <c r="P388" s="28" t="s">
        <v>1501</v>
      </c>
      <c r="Q388" s="36">
        <f>VLOOKUP(CurrentMtgRatesDataTable824[[#This Row],[asOfDate]],CurrentMtgRatesDataTable8[],5,0)</f>
        <v>95.341275102407351</v>
      </c>
      <c r="R388" s="36">
        <f>CurrentMtgRatesDataTable824[[#This Row],[Realized Current Coupon Vol]]/CurrentMtgRatesDataTable824[[#This Row],[SeriesNumValue]]</f>
        <v>0.83056081493605727</v>
      </c>
    </row>
    <row r="389" spans="1:18">
      <c r="A389" s="26" t="s">
        <v>1996</v>
      </c>
      <c r="B389" s="28">
        <v>2.97492729888162</v>
      </c>
      <c r="C3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2.97492729888162</v>
      </c>
      <c r="D389" s="36">
        <f>CurrentMtgRatesDataTable8[[#This Row],[Combined with Bloomberg Coupon]]-C390</f>
        <v>2.5028609831459825E-2</v>
      </c>
      <c r="E389" s="37">
        <f t="shared" ref="E389:E452" si="12">STDEVA(D389:D448)*SQRT(250)*100</f>
        <v>68.308403319156412</v>
      </c>
      <c r="F389" s="36">
        <f>LN(CurrentMtgRatesDataTable8[[#This Row],[Combined with Bloomberg Coupon]]/C390)</f>
        <v>8.448774281136575E-3</v>
      </c>
      <c r="G389" s="37">
        <f t="shared" ref="G389:G452" si="13">STDEVA(F389:F448)*SQRT(250)*100</f>
        <v>23.665478511864546</v>
      </c>
      <c r="I389" s="26" t="s">
        <v>1030</v>
      </c>
      <c r="J389" s="27">
        <v>116.2575990114</v>
      </c>
      <c r="K389" s="27" t="s">
        <v>1502</v>
      </c>
      <c r="N389" s="26" t="s">
        <v>1030</v>
      </c>
      <c r="O389" s="28">
        <v>116.2575990114</v>
      </c>
      <c r="P389" s="28" t="s">
        <v>1501</v>
      </c>
      <c r="Q389" s="36">
        <f>VLOOKUP(CurrentMtgRatesDataTable824[[#This Row],[asOfDate]],CurrentMtgRatesDataTable8[],5,0)</f>
        <v>95.210246658110108</v>
      </c>
      <c r="R389" s="36">
        <f>CurrentMtgRatesDataTable824[[#This Row],[Realized Current Coupon Vol]]/CurrentMtgRatesDataTable824[[#This Row],[SeriesNumValue]]</f>
        <v>0.81895934087520561</v>
      </c>
    </row>
    <row r="390" spans="1:18">
      <c r="A390" s="26" t="s">
        <v>1997</v>
      </c>
      <c r="B390" s="28">
        <v>2.9498986890501602</v>
      </c>
      <c r="C3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2.9498986890501602</v>
      </c>
      <c r="D390" s="36">
        <f>CurrentMtgRatesDataTable8[[#This Row],[Combined with Bloomberg Coupon]]-C391</f>
        <v>-4.6739494421059735E-2</v>
      </c>
      <c r="E390" s="37">
        <f t="shared" si="12"/>
        <v>68.390393114605843</v>
      </c>
      <c r="F390" s="36">
        <f>LN(CurrentMtgRatesDataTable8[[#This Row],[Combined with Bloomberg Coupon]]/C391)</f>
        <v>-1.572022774355477E-2</v>
      </c>
      <c r="G390" s="37">
        <f t="shared" si="13"/>
        <v>23.695195148620567</v>
      </c>
      <c r="I390" s="26" t="s">
        <v>1029</v>
      </c>
      <c r="J390" s="27">
        <v>117.6074213815</v>
      </c>
      <c r="K390" s="27" t="s">
        <v>1502</v>
      </c>
      <c r="N390" s="26" t="s">
        <v>1029</v>
      </c>
      <c r="O390" s="28">
        <v>117.6074213815</v>
      </c>
      <c r="P390" s="28" t="s">
        <v>1501</v>
      </c>
      <c r="Q390" s="36">
        <f>VLOOKUP(CurrentMtgRatesDataTable824[[#This Row],[asOfDate]],CurrentMtgRatesDataTable8[],5,0)</f>
        <v>88.98145683934365</v>
      </c>
      <c r="R390" s="36">
        <f>CurrentMtgRatesDataTable824[[#This Row],[Realized Current Coupon Vol]]/CurrentMtgRatesDataTable824[[#This Row],[SeriesNumValue]]</f>
        <v>0.75659729457634972</v>
      </c>
    </row>
    <row r="391" spans="1:18">
      <c r="A391" s="26" t="s">
        <v>1998</v>
      </c>
      <c r="B391" s="28">
        <v>2.9966381834712199</v>
      </c>
      <c r="C3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2.9966381834712199</v>
      </c>
      <c r="D391" s="36">
        <f>CurrentMtgRatesDataTable8[[#This Row],[Combined with Bloomberg Coupon]]-C392</f>
        <v>-5.7792483431740038E-2</v>
      </c>
      <c r="E391" s="37">
        <f t="shared" si="12"/>
        <v>67.768259533439107</v>
      </c>
      <c r="F391" s="36">
        <f>LN(CurrentMtgRatesDataTable8[[#This Row],[Combined with Bloomberg Coupon]]/C392)</f>
        <v>-1.9102159366249094E-2</v>
      </c>
      <c r="G391" s="37">
        <f t="shared" si="13"/>
        <v>23.493241089359596</v>
      </c>
      <c r="I391" s="26" t="s">
        <v>1028</v>
      </c>
      <c r="J391" s="27">
        <v>116.73115857090001</v>
      </c>
      <c r="K391" s="27" t="s">
        <v>1502</v>
      </c>
      <c r="N391" s="26" t="s">
        <v>1028</v>
      </c>
      <c r="O391" s="28">
        <v>116.73115857090001</v>
      </c>
      <c r="P391" s="28" t="s">
        <v>1501</v>
      </c>
      <c r="Q391" s="36">
        <f>VLOOKUP(CurrentMtgRatesDataTable824[[#This Row],[asOfDate]],CurrentMtgRatesDataTable8[],5,0)</f>
        <v>88.671210527086927</v>
      </c>
      <c r="R391" s="36">
        <f>CurrentMtgRatesDataTable824[[#This Row],[Realized Current Coupon Vol]]/CurrentMtgRatesDataTable824[[#This Row],[SeriesNumValue]]</f>
        <v>0.75961903927501873</v>
      </c>
    </row>
    <row r="392" spans="1:18">
      <c r="A392" s="26" t="s">
        <v>1999</v>
      </c>
      <c r="B392" s="28">
        <v>3.0544306669029599</v>
      </c>
      <c r="C3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3.0544306669029599</v>
      </c>
      <c r="D392" s="36">
        <f>CurrentMtgRatesDataTable8[[#This Row],[Combined with Bloomberg Coupon]]-C393</f>
        <v>0.13787131985675982</v>
      </c>
      <c r="E392" s="37">
        <f t="shared" si="12"/>
        <v>67.086572861771657</v>
      </c>
      <c r="F392" s="36">
        <f>LN(CurrentMtgRatesDataTable8[[#This Row],[Combined with Bloomberg Coupon]]/C393)</f>
        <v>4.6188598450943419E-2</v>
      </c>
      <c r="G392" s="37">
        <f t="shared" si="13"/>
        <v>23.290974876955168</v>
      </c>
      <c r="I392" s="26" t="s">
        <v>1027</v>
      </c>
      <c r="J392" s="27">
        <v>115.9834409461</v>
      </c>
      <c r="K392" s="27" t="s">
        <v>1502</v>
      </c>
      <c r="N392" s="26" t="s">
        <v>1027</v>
      </c>
      <c r="O392" s="28">
        <v>115.9834409461</v>
      </c>
      <c r="P392" s="28" t="s">
        <v>1501</v>
      </c>
      <c r="Q392" s="36">
        <f>VLOOKUP(CurrentMtgRatesDataTable824[[#This Row],[asOfDate]],CurrentMtgRatesDataTable8[],5,0)</f>
        <v>88.393983332973022</v>
      </c>
      <c r="R392" s="36">
        <f>CurrentMtgRatesDataTable824[[#This Row],[Realized Current Coupon Vol]]/CurrentMtgRatesDataTable824[[#This Row],[SeriesNumValue]]</f>
        <v>0.762125891523184</v>
      </c>
    </row>
    <row r="393" spans="1:18">
      <c r="A393" s="26" t="s">
        <v>2000</v>
      </c>
      <c r="B393" s="28">
        <v>2.9165593470462001</v>
      </c>
      <c r="C3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2.9165593470462001</v>
      </c>
      <c r="D393" s="36">
        <f>CurrentMtgRatesDataTable8[[#This Row],[Combined with Bloomberg Coupon]]-C394</f>
        <v>2.1829497901880046E-2</v>
      </c>
      <c r="E393" s="37">
        <f t="shared" si="12"/>
        <v>61.204402243884751</v>
      </c>
      <c r="F393" s="36">
        <f>LN(CurrentMtgRatesDataTable8[[#This Row],[Combined with Bloomberg Coupon]]/C394)</f>
        <v>7.512825413035466E-3</v>
      </c>
      <c r="G393" s="37">
        <f t="shared" si="13"/>
        <v>21.401403235961538</v>
      </c>
      <c r="I393" s="26" t="s">
        <v>1026</v>
      </c>
      <c r="J393" s="27">
        <v>115.516384956</v>
      </c>
      <c r="K393" s="27" t="s">
        <v>1502</v>
      </c>
      <c r="N393" s="26" t="s">
        <v>1026</v>
      </c>
      <c r="O393" s="28">
        <v>115.516384956</v>
      </c>
      <c r="P393" s="28" t="s">
        <v>1501</v>
      </c>
      <c r="Q393" s="36">
        <f>VLOOKUP(CurrentMtgRatesDataTable824[[#This Row],[asOfDate]],CurrentMtgRatesDataTable8[],5,0)</f>
        <v>89.056673979476827</v>
      </c>
      <c r="R393" s="36">
        <f>CurrentMtgRatesDataTable824[[#This Row],[Realized Current Coupon Vol]]/CurrentMtgRatesDataTable824[[#This Row],[SeriesNumValue]]</f>
        <v>0.77094408739849651</v>
      </c>
    </row>
    <row r="394" spans="1:18">
      <c r="A394" s="26" t="s">
        <v>2001</v>
      </c>
      <c r="B394" s="28">
        <v>2.8947298491443201</v>
      </c>
      <c r="C3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2.8947298491443201</v>
      </c>
      <c r="D394" s="36">
        <f>CurrentMtgRatesDataTable8[[#This Row],[Combined with Bloomberg Coupon]]-C395</f>
        <v>-5.2737416715900043E-2</v>
      </c>
      <c r="E394" s="37">
        <f t="shared" si="12"/>
        <v>61.36084045889794</v>
      </c>
      <c r="F394" s="36">
        <f>LN(CurrentMtgRatesDataTable8[[#This Row],[Combined with Bloomberg Coupon]]/C395)</f>
        <v>-1.8054457324546108E-2</v>
      </c>
      <c r="G394" s="37">
        <f t="shared" si="13"/>
        <v>21.453289159435904</v>
      </c>
      <c r="I394" s="26" t="s">
        <v>1025</v>
      </c>
      <c r="J394" s="27">
        <v>114.7602238146</v>
      </c>
      <c r="K394" s="27" t="s">
        <v>1502</v>
      </c>
      <c r="N394" s="26" t="s">
        <v>1025</v>
      </c>
      <c r="O394" s="28">
        <v>114.7602238146</v>
      </c>
      <c r="P394" s="28" t="s">
        <v>1501</v>
      </c>
      <c r="Q394" s="36">
        <f>VLOOKUP(CurrentMtgRatesDataTable824[[#This Row],[asOfDate]],CurrentMtgRatesDataTable8[],5,0)</f>
        <v>88.663525770101174</v>
      </c>
      <c r="R394" s="36">
        <f>CurrentMtgRatesDataTable824[[#This Row],[Realized Current Coupon Vol]]/CurrentMtgRatesDataTable824[[#This Row],[SeriesNumValue]]</f>
        <v>0.77259805551913929</v>
      </c>
    </row>
    <row r="395" spans="1:18">
      <c r="A395" s="26" t="s">
        <v>2002</v>
      </c>
      <c r="B395" s="28">
        <v>2.9474672658602201</v>
      </c>
      <c r="C3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2.9474672658602201</v>
      </c>
      <c r="D395" s="36">
        <f>CurrentMtgRatesDataTable8[[#This Row],[Combined with Bloomberg Coupon]]-C396</f>
        <v>-1.5332560811470053E-2</v>
      </c>
      <c r="E395" s="37">
        <f t="shared" si="12"/>
        <v>60.635037202814978</v>
      </c>
      <c r="F395" s="36">
        <f>LN(CurrentMtgRatesDataTable8[[#This Row],[Combined with Bloomberg Coupon]]/C396)</f>
        <v>-5.1884610179586026E-3</v>
      </c>
      <c r="G395" s="37">
        <f t="shared" si="13"/>
        <v>21.209977280585715</v>
      </c>
      <c r="I395" s="26" t="s">
        <v>1024</v>
      </c>
      <c r="J395" s="27">
        <v>114.7634408967</v>
      </c>
      <c r="K395" s="27" t="s">
        <v>1502</v>
      </c>
      <c r="N395" s="26" t="s">
        <v>1024</v>
      </c>
      <c r="O395" s="28">
        <v>114.7634408967</v>
      </c>
      <c r="P395" s="28" t="s">
        <v>1501</v>
      </c>
      <c r="Q395" s="36">
        <f>VLOOKUP(CurrentMtgRatesDataTable824[[#This Row],[asOfDate]],CurrentMtgRatesDataTable8[],5,0)</f>
        <v>88.719052149040195</v>
      </c>
      <c r="R395" s="36">
        <f>CurrentMtgRatesDataTable824[[#This Row],[Realized Current Coupon Vol]]/CurrentMtgRatesDataTable824[[#This Row],[SeriesNumValue]]</f>
        <v>0.77306023116627631</v>
      </c>
    </row>
    <row r="396" spans="1:18">
      <c r="A396" s="26" t="s">
        <v>2003</v>
      </c>
      <c r="B396" s="28">
        <v>2.9627998266716902</v>
      </c>
      <c r="C3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2.9627998266716902</v>
      </c>
      <c r="D396" s="36">
        <f>CurrentMtgRatesDataTable8[[#This Row],[Combined with Bloomberg Coupon]]-C397</f>
        <v>-7.1992141613899108E-3</v>
      </c>
      <c r="E396" s="37">
        <f t="shared" si="12"/>
        <v>60.770707953593593</v>
      </c>
      <c r="F396" s="36">
        <f>LN(CurrentMtgRatesDataTable8[[#This Row],[Combined with Bloomberg Coupon]]/C397)</f>
        <v>-2.4269212072580084E-3</v>
      </c>
      <c r="G396" s="37">
        <f t="shared" si="13"/>
        <v>21.256031254958792</v>
      </c>
      <c r="I396" s="26" t="s">
        <v>1023</v>
      </c>
      <c r="J396" s="27">
        <v>114.265866393</v>
      </c>
      <c r="K396" s="27" t="s">
        <v>1502</v>
      </c>
      <c r="N396" s="26" t="s">
        <v>1023</v>
      </c>
      <c r="O396" s="28">
        <v>114.265866393</v>
      </c>
      <c r="P396" s="28" t="s">
        <v>1501</v>
      </c>
      <c r="Q396" s="36">
        <f>VLOOKUP(CurrentMtgRatesDataTable824[[#This Row],[asOfDate]],CurrentMtgRatesDataTable8[],5,0)</f>
        <v>85.614914635229553</v>
      </c>
      <c r="R396" s="36">
        <f>CurrentMtgRatesDataTable824[[#This Row],[Realized Current Coupon Vol]]/CurrentMtgRatesDataTable824[[#This Row],[SeriesNumValue]]</f>
        <v>0.74926062644788538</v>
      </c>
    </row>
    <row r="397" spans="1:18">
      <c r="A397" s="26" t="s">
        <v>2004</v>
      </c>
      <c r="B397" s="28">
        <v>2.9699990408330801</v>
      </c>
      <c r="C3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2.9699990408330801</v>
      </c>
      <c r="D397" s="36">
        <f>CurrentMtgRatesDataTable8[[#This Row],[Combined with Bloomberg Coupon]]-C398</f>
        <v>-2.6160196269700009E-3</v>
      </c>
      <c r="E397" s="37">
        <f t="shared" si="12"/>
        <v>60.897499391907417</v>
      </c>
      <c r="F397" s="36">
        <f>LN(CurrentMtgRatesDataTable8[[#This Row],[Combined with Bloomberg Coupon]]/C398)</f>
        <v>-8.8042728380602526E-4</v>
      </c>
      <c r="G397" s="37">
        <f t="shared" si="13"/>
        <v>21.298659969770313</v>
      </c>
      <c r="I397" s="26" t="s">
        <v>1022</v>
      </c>
      <c r="J397" s="27">
        <v>115.4148234904</v>
      </c>
      <c r="K397" s="27" t="s">
        <v>1502</v>
      </c>
      <c r="N397" s="26" t="s">
        <v>1022</v>
      </c>
      <c r="O397" s="28">
        <v>115.4148234904</v>
      </c>
      <c r="P397" s="28" t="s">
        <v>1501</v>
      </c>
      <c r="Q397" s="36">
        <f>VLOOKUP(CurrentMtgRatesDataTable824[[#This Row],[asOfDate]],CurrentMtgRatesDataTable8[],5,0)</f>
        <v>79.684074427511391</v>
      </c>
      <c r="R397" s="36">
        <f>CurrentMtgRatesDataTable824[[#This Row],[Realized Current Coupon Vol]]/CurrentMtgRatesDataTable824[[#This Row],[SeriesNumValue]]</f>
        <v>0.69041455869955359</v>
      </c>
    </row>
    <row r="398" spans="1:18">
      <c r="A398" s="26" t="s">
        <v>2005</v>
      </c>
      <c r="B398" s="28">
        <v>2.9726150604600501</v>
      </c>
      <c r="C3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2.9726150604600501</v>
      </c>
      <c r="D398" s="36">
        <f>CurrentMtgRatesDataTable8[[#This Row],[Combined with Bloomberg Coupon]]-C399</f>
        <v>-5.7606022226597275E-3</v>
      </c>
      <c r="E398" s="37">
        <f t="shared" si="12"/>
        <v>60.897258615255289</v>
      </c>
      <c r="F398" s="36">
        <f>LN(CurrentMtgRatesDataTable8[[#This Row],[Combined with Bloomberg Coupon]]/C399)</f>
        <v>-1.9360151241908756E-3</v>
      </c>
      <c r="G398" s="37">
        <f t="shared" si="13"/>
        <v>21.298640916563887</v>
      </c>
      <c r="I398" s="26" t="s">
        <v>1021</v>
      </c>
      <c r="J398" s="27">
        <v>115.66016141750001</v>
      </c>
      <c r="K398" s="27" t="s">
        <v>1502</v>
      </c>
      <c r="N398" s="26" t="s">
        <v>1021</v>
      </c>
      <c r="O398" s="28">
        <v>115.66016141750001</v>
      </c>
      <c r="P398" s="28" t="s">
        <v>1501</v>
      </c>
      <c r="Q398" s="36">
        <f>VLOOKUP(CurrentMtgRatesDataTable824[[#This Row],[asOfDate]],CurrentMtgRatesDataTable8[],5,0)</f>
        <v>79.614364927472664</v>
      </c>
      <c r="R398" s="36">
        <f>CurrentMtgRatesDataTable824[[#This Row],[Realized Current Coupon Vol]]/CurrentMtgRatesDataTable824[[#This Row],[SeriesNumValue]]</f>
        <v>0.68834734407889719</v>
      </c>
    </row>
    <row r="399" spans="1:18">
      <c r="A399" s="26" t="s">
        <v>2006</v>
      </c>
      <c r="B399" s="28">
        <v>2.9783756626827098</v>
      </c>
      <c r="C3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2.9783756626827098</v>
      </c>
      <c r="D399" s="36">
        <f>CurrentMtgRatesDataTable8[[#This Row],[Combined with Bloomberg Coupon]]-C400</f>
        <v>4.9412160226003365E-4</v>
      </c>
      <c r="E399" s="37">
        <f t="shared" si="12"/>
        <v>60.887481086460497</v>
      </c>
      <c r="F399" s="36">
        <f>LN(CurrentMtgRatesDataTable8[[#This Row],[Combined with Bloomberg Coupon]]/C400)</f>
        <v>1.6591681201459595E-4</v>
      </c>
      <c r="G399" s="37">
        <f t="shared" si="13"/>
        <v>21.295548375501479</v>
      </c>
      <c r="I399" s="26" t="s">
        <v>1020</v>
      </c>
      <c r="J399" s="27">
        <v>115.6721144362</v>
      </c>
      <c r="K399" s="27" t="s">
        <v>1502</v>
      </c>
      <c r="N399" s="26" t="s">
        <v>1020</v>
      </c>
      <c r="O399" s="28">
        <v>115.6721144362</v>
      </c>
      <c r="P399" s="28" t="s">
        <v>1501</v>
      </c>
      <c r="Q399" s="36">
        <f>VLOOKUP(CurrentMtgRatesDataTable824[[#This Row],[asOfDate]],CurrentMtgRatesDataTable8[],5,0)</f>
        <v>78.043876570548804</v>
      </c>
      <c r="R399" s="36">
        <f>CurrentMtgRatesDataTable824[[#This Row],[Realized Current Coupon Vol]]/CurrentMtgRatesDataTable824[[#This Row],[SeriesNumValue]]</f>
        <v>0.6746991437905685</v>
      </c>
    </row>
    <row r="400" spans="1:18">
      <c r="A400" s="26" t="s">
        <v>2007</v>
      </c>
      <c r="B400" s="28">
        <v>2.9778815410804498</v>
      </c>
      <c r="C4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2.9778815410804498</v>
      </c>
      <c r="D400" s="36">
        <f>CurrentMtgRatesDataTable8[[#This Row],[Combined with Bloomberg Coupon]]-C401</f>
        <v>2.1137502987219836E-2</v>
      </c>
      <c r="E400" s="37">
        <f t="shared" si="12"/>
        <v>60.889655083766371</v>
      </c>
      <c r="F400" s="36">
        <f>LN(CurrentMtgRatesDataTable8[[#This Row],[Combined with Bloomberg Coupon]]/C401)</f>
        <v>7.1234796832712341E-3</v>
      </c>
      <c r="G400" s="37">
        <f t="shared" si="13"/>
        <v>21.296290671881636</v>
      </c>
      <c r="I400" s="26" t="s">
        <v>1019</v>
      </c>
      <c r="J400" s="27">
        <v>115.5788341194</v>
      </c>
      <c r="K400" s="27" t="s">
        <v>1502</v>
      </c>
      <c r="N400" s="26" t="s">
        <v>1019</v>
      </c>
      <c r="O400" s="28">
        <v>115.5788341194</v>
      </c>
      <c r="P400" s="28" t="s">
        <v>1501</v>
      </c>
      <c r="Q400" s="36">
        <f>VLOOKUP(CurrentMtgRatesDataTable824[[#This Row],[asOfDate]],CurrentMtgRatesDataTable8[],5,0)</f>
        <v>78.388008322515617</v>
      </c>
      <c r="R400" s="36">
        <f>CurrentMtgRatesDataTable824[[#This Row],[Realized Current Coupon Vol]]/CurrentMtgRatesDataTable824[[#This Row],[SeriesNumValue]]</f>
        <v>0.67822113728484246</v>
      </c>
    </row>
    <row r="401" spans="1:18">
      <c r="A401" s="26" t="s">
        <v>2008</v>
      </c>
      <c r="B401" s="28">
        <v>2.9567440380932299</v>
      </c>
      <c r="C4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2.9567440380932299</v>
      </c>
      <c r="D401" s="36">
        <f>CurrentMtgRatesDataTable8[[#This Row],[Combined with Bloomberg Coupon]]-C402</f>
        <v>-2.2478673386320036E-2</v>
      </c>
      <c r="E401" s="37">
        <f t="shared" si="12"/>
        <v>65.289876046225132</v>
      </c>
      <c r="F401" s="36">
        <f>LN(CurrentMtgRatesDataTable8[[#This Row],[Combined with Bloomberg Coupon]]/C402)</f>
        <v>-7.5737556445100336E-3</v>
      </c>
      <c r="G401" s="37">
        <f t="shared" si="13"/>
        <v>22.850568272898496</v>
      </c>
      <c r="I401" s="26" t="s">
        <v>1018</v>
      </c>
      <c r="J401" s="27">
        <v>116.1415884024</v>
      </c>
      <c r="K401" s="27" t="s">
        <v>1502</v>
      </c>
      <c r="N401" s="26" t="s">
        <v>1018</v>
      </c>
      <c r="O401" s="28">
        <v>116.1415884024</v>
      </c>
      <c r="P401" s="28" t="s">
        <v>1501</v>
      </c>
      <c r="Q401" s="36">
        <f>VLOOKUP(CurrentMtgRatesDataTable824[[#This Row],[asOfDate]],CurrentMtgRatesDataTable8[],5,0)</f>
        <v>78.38109096639532</v>
      </c>
      <c r="R401" s="36">
        <f>CurrentMtgRatesDataTable824[[#This Row],[Realized Current Coupon Vol]]/CurrentMtgRatesDataTable824[[#This Row],[SeriesNumValue]]</f>
        <v>0.67487531421410818</v>
      </c>
    </row>
    <row r="402" spans="1:18">
      <c r="A402" s="26" t="s">
        <v>2009</v>
      </c>
      <c r="B402" s="28">
        <v>2.97922271147955</v>
      </c>
      <c r="C4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2.97922271147955</v>
      </c>
      <c r="D402" s="36">
        <f>CurrentMtgRatesDataTable8[[#This Row],[Combined with Bloomberg Coupon]]-C403</f>
        <v>-3.726087772540243E-3</v>
      </c>
      <c r="E402" s="37">
        <f t="shared" si="12"/>
        <v>65.801655895667352</v>
      </c>
      <c r="F402" s="36">
        <f>LN(CurrentMtgRatesDataTable8[[#This Row],[Combined with Bloomberg Coupon]]/C403)</f>
        <v>-1.2499097856984135E-3</v>
      </c>
      <c r="G402" s="37">
        <f t="shared" si="13"/>
        <v>23.041796070630241</v>
      </c>
      <c r="I402" s="26" t="s">
        <v>1017</v>
      </c>
      <c r="J402" s="27">
        <v>114.450440052</v>
      </c>
      <c r="K402" s="27" t="s">
        <v>1502</v>
      </c>
      <c r="N402" s="26" t="s">
        <v>1017</v>
      </c>
      <c r="O402" s="28">
        <v>114.450440052</v>
      </c>
      <c r="P402" s="28" t="s">
        <v>1501</v>
      </c>
      <c r="Q402" s="36">
        <f>VLOOKUP(CurrentMtgRatesDataTable824[[#This Row],[asOfDate]],CurrentMtgRatesDataTable8[],5,0)</f>
        <v>73.44915093362026</v>
      </c>
      <c r="R402" s="36">
        <f>CurrentMtgRatesDataTable824[[#This Row],[Realized Current Coupon Vol]]/CurrentMtgRatesDataTable824[[#This Row],[SeriesNumValue]]</f>
        <v>0.64175507669738097</v>
      </c>
    </row>
    <row r="403" spans="1:18">
      <c r="A403" s="26" t="s">
        <v>2010</v>
      </c>
      <c r="B403" s="28">
        <v>2.9829487992520902</v>
      </c>
      <c r="C4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2.9829487992520902</v>
      </c>
      <c r="D403" s="36">
        <f>CurrentMtgRatesDataTable8[[#This Row],[Combined with Bloomberg Coupon]]-C404</f>
        <v>-1.3286148410389664E-2</v>
      </c>
      <c r="E403" s="37">
        <f t="shared" si="12"/>
        <v>66.035413860550094</v>
      </c>
      <c r="F403" s="36">
        <f>LN(CurrentMtgRatesDataTable8[[#This Row],[Combined with Bloomberg Coupon]]/C404)</f>
        <v>-4.4441418226905741E-3</v>
      </c>
      <c r="G403" s="37">
        <f t="shared" si="13"/>
        <v>23.124118755161987</v>
      </c>
      <c r="I403" s="26" t="s">
        <v>1016</v>
      </c>
      <c r="J403" s="27">
        <v>114.1660227796</v>
      </c>
      <c r="K403" s="27" t="s">
        <v>1502</v>
      </c>
      <c r="N403" s="26" t="s">
        <v>1016</v>
      </c>
      <c r="O403" s="28">
        <v>114.1660227796</v>
      </c>
      <c r="P403" s="28" t="s">
        <v>1501</v>
      </c>
      <c r="Q403" s="36">
        <f>VLOOKUP(CurrentMtgRatesDataTable824[[#This Row],[asOfDate]],CurrentMtgRatesDataTable8[],5,0)</f>
        <v>72.79294565812971</v>
      </c>
      <c r="R403" s="36">
        <f>CurrentMtgRatesDataTable824[[#This Row],[Realized Current Coupon Vol]]/CurrentMtgRatesDataTable824[[#This Row],[SeriesNumValue]]</f>
        <v>0.6376060397466774</v>
      </c>
    </row>
    <row r="404" spans="1:18">
      <c r="A404" s="26" t="s">
        <v>2011</v>
      </c>
      <c r="B404" s="28">
        <v>2.9962349476624799</v>
      </c>
      <c r="C4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2.9962349476624799</v>
      </c>
      <c r="D404" s="36">
        <f>CurrentMtgRatesDataTable8[[#This Row],[Combined with Bloomberg Coupon]]-C405</f>
        <v>-6.985429026680201E-3</v>
      </c>
      <c r="E404" s="37">
        <f t="shared" si="12"/>
        <v>66.287921441739343</v>
      </c>
      <c r="F404" s="36">
        <f>LN(CurrentMtgRatesDataTable8[[#This Row],[Combined with Bloomberg Coupon]]/C405)</f>
        <v>-2.3286887911429153E-3</v>
      </c>
      <c r="G404" s="37">
        <f t="shared" si="13"/>
        <v>23.212912418889957</v>
      </c>
      <c r="I404" s="26" t="s">
        <v>1015</v>
      </c>
      <c r="J404" s="27">
        <v>114.941004882</v>
      </c>
      <c r="K404" s="27" t="s">
        <v>1502</v>
      </c>
      <c r="N404" s="26" t="s">
        <v>1015</v>
      </c>
      <c r="O404" s="28">
        <v>114.941004882</v>
      </c>
      <c r="P404" s="28" t="s">
        <v>1501</v>
      </c>
      <c r="Q404" s="36">
        <f>VLOOKUP(CurrentMtgRatesDataTable824[[#This Row],[asOfDate]],CurrentMtgRatesDataTable8[],5,0)</f>
        <v>70.664143665378447</v>
      </c>
      <c r="R404" s="36">
        <f>CurrentMtgRatesDataTable824[[#This Row],[Realized Current Coupon Vol]]/CurrentMtgRatesDataTable824[[#This Row],[SeriesNumValue]]</f>
        <v>0.61478620043319798</v>
      </c>
    </row>
    <row r="405" spans="1:18">
      <c r="A405" s="26" t="s">
        <v>2012</v>
      </c>
      <c r="B405" s="28">
        <v>3.0032203766891601</v>
      </c>
      <c r="C4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3.0032203766891601</v>
      </c>
      <c r="D405" s="36">
        <f>CurrentMtgRatesDataTable8[[#This Row],[Combined with Bloomberg Coupon]]-C406</f>
        <v>-3.8329964185650045E-2</v>
      </c>
      <c r="E405" s="37">
        <f t="shared" si="12"/>
        <v>67.859784791613393</v>
      </c>
      <c r="F405" s="36">
        <f>LN(CurrentMtgRatesDataTable8[[#This Row],[Combined with Bloomberg Coupon]]/C406)</f>
        <v>-1.2682194153684434E-2</v>
      </c>
      <c r="G405" s="37">
        <f t="shared" si="13"/>
        <v>23.738110319685855</v>
      </c>
      <c r="I405" s="26" t="s">
        <v>1014</v>
      </c>
      <c r="J405" s="27">
        <v>115.3493128944</v>
      </c>
      <c r="K405" s="27" t="s">
        <v>1502</v>
      </c>
      <c r="N405" s="26" t="s">
        <v>1014</v>
      </c>
      <c r="O405" s="28">
        <v>115.3493128944</v>
      </c>
      <c r="P405" s="28" t="s">
        <v>1501</v>
      </c>
      <c r="Q405" s="36">
        <f>VLOOKUP(CurrentMtgRatesDataTable824[[#This Row],[asOfDate]],CurrentMtgRatesDataTable8[],5,0)</f>
        <v>70.614334869707619</v>
      </c>
      <c r="R405" s="36">
        <f>CurrentMtgRatesDataTable824[[#This Row],[Realized Current Coupon Vol]]/CurrentMtgRatesDataTable824[[#This Row],[SeriesNumValue]]</f>
        <v>0.61217820113374788</v>
      </c>
    </row>
    <row r="406" spans="1:18">
      <c r="A406" s="26" t="s">
        <v>2013</v>
      </c>
      <c r="B406" s="28">
        <v>3.0415503408748101</v>
      </c>
      <c r="C4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3.0415503408748101</v>
      </c>
      <c r="D406" s="36">
        <f>CurrentMtgRatesDataTable8[[#This Row],[Combined with Bloomberg Coupon]]-C407</f>
        <v>1.7462237392920077E-2</v>
      </c>
      <c r="E406" s="37">
        <f t="shared" si="12"/>
        <v>67.530470763411387</v>
      </c>
      <c r="F406" s="36">
        <f>LN(CurrentMtgRatesDataTable8[[#This Row],[Combined with Bloomberg Coupon]]/C407)</f>
        <v>5.7577733309883737E-3</v>
      </c>
      <c r="G406" s="37">
        <f t="shared" si="13"/>
        <v>23.637622790149035</v>
      </c>
      <c r="I406" s="26" t="s">
        <v>1013</v>
      </c>
      <c r="J406" s="27">
        <v>115.56415187100001</v>
      </c>
      <c r="K406" s="27" t="s">
        <v>1502</v>
      </c>
      <c r="N406" s="26" t="s">
        <v>1013</v>
      </c>
      <c r="O406" s="28">
        <v>115.56415187100001</v>
      </c>
      <c r="P406" s="28" t="s">
        <v>1501</v>
      </c>
      <c r="Q406" s="36">
        <f>VLOOKUP(CurrentMtgRatesDataTable824[[#This Row],[asOfDate]],CurrentMtgRatesDataTable8[],5,0)</f>
        <v>69.885817185402871</v>
      </c>
      <c r="R406" s="36">
        <f>CurrentMtgRatesDataTable824[[#This Row],[Realized Current Coupon Vol]]/CurrentMtgRatesDataTable824[[#This Row],[SeriesNumValue]]</f>
        <v>0.60473612321763781</v>
      </c>
    </row>
    <row r="407" spans="1:18">
      <c r="A407" s="26" t="s">
        <v>2014</v>
      </c>
      <c r="B407" s="28">
        <v>3.0240881034818901</v>
      </c>
      <c r="C4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3.0240881034818901</v>
      </c>
      <c r="D407" s="36">
        <f>CurrentMtgRatesDataTable8[[#This Row],[Combined with Bloomberg Coupon]]-C408</f>
        <v>-1.5383295561440136E-2</v>
      </c>
      <c r="E407" s="37">
        <f t="shared" si="12"/>
        <v>67.694151012998546</v>
      </c>
      <c r="F407" s="36">
        <f>LN(CurrentMtgRatesDataTable8[[#This Row],[Combined with Bloomberg Coupon]]/C408)</f>
        <v>-5.0740257630995378E-3</v>
      </c>
      <c r="G407" s="37">
        <f t="shared" si="13"/>
        <v>23.692796099097389</v>
      </c>
      <c r="I407" s="26" t="s">
        <v>1012</v>
      </c>
      <c r="J407" s="27">
        <v>116.00700115950001</v>
      </c>
      <c r="K407" s="27" t="s">
        <v>1502</v>
      </c>
      <c r="N407" s="26" t="s">
        <v>1012</v>
      </c>
      <c r="O407" s="28">
        <v>116.00700115950001</v>
      </c>
      <c r="P407" s="28" t="s">
        <v>1501</v>
      </c>
      <c r="Q407" s="36">
        <f>VLOOKUP(CurrentMtgRatesDataTable824[[#This Row],[asOfDate]],CurrentMtgRatesDataTable8[],5,0)</f>
        <v>69.8796025782637</v>
      </c>
      <c r="R407" s="36">
        <f>CurrentMtgRatesDataTable824[[#This Row],[Realized Current Coupon Vol]]/CurrentMtgRatesDataTable824[[#This Row],[SeriesNumValue]]</f>
        <v>0.60237401087702491</v>
      </c>
    </row>
    <row r="408" spans="1:18">
      <c r="A408" s="26" t="s">
        <v>2015</v>
      </c>
      <c r="B408" s="28">
        <v>3.0394713990433302</v>
      </c>
      <c r="C4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3.0394713990433302</v>
      </c>
      <c r="D408" s="36">
        <f>CurrentMtgRatesDataTable8[[#This Row],[Combined with Bloomberg Coupon]]-C409</f>
        <v>2.6773403609370305E-2</v>
      </c>
      <c r="E408" s="37">
        <f t="shared" si="12"/>
        <v>67.72454345974019</v>
      </c>
      <c r="F408" s="36">
        <f>LN(CurrentMtgRatesDataTable8[[#This Row],[Combined with Bloomberg Coupon]]/C409)</f>
        <v>8.8475971228940461E-3</v>
      </c>
      <c r="G408" s="37">
        <f t="shared" si="13"/>
        <v>23.704263000131732</v>
      </c>
      <c r="I408" s="26" t="s">
        <v>1011</v>
      </c>
      <c r="J408" s="27">
        <v>116.04034439580001</v>
      </c>
      <c r="K408" s="27" t="s">
        <v>1502</v>
      </c>
      <c r="N408" s="26" t="s">
        <v>1011</v>
      </c>
      <c r="O408" s="28">
        <v>116.04034439580001</v>
      </c>
      <c r="P408" s="28" t="s">
        <v>1501</v>
      </c>
      <c r="Q408" s="36">
        <f>VLOOKUP(CurrentMtgRatesDataTable824[[#This Row],[asOfDate]],CurrentMtgRatesDataTable8[],5,0)</f>
        <v>68.838148752641899</v>
      </c>
      <c r="R408" s="36">
        <f>CurrentMtgRatesDataTable824[[#This Row],[Realized Current Coupon Vol]]/CurrentMtgRatesDataTable824[[#This Row],[SeriesNumValue]]</f>
        <v>0.5932259948991796</v>
      </c>
    </row>
    <row r="409" spans="1:18">
      <c r="A409" s="26" t="s">
        <v>2016</v>
      </c>
      <c r="B409" s="28">
        <v>3.0126979954339599</v>
      </c>
      <c r="C4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3.0126979954339599</v>
      </c>
      <c r="D409" s="36">
        <f>CurrentMtgRatesDataTable8[[#This Row],[Combined with Bloomberg Coupon]]-C410</f>
        <v>7.3895310050709817E-2</v>
      </c>
      <c r="E409" s="37">
        <f t="shared" si="12"/>
        <v>68.416914470505645</v>
      </c>
      <c r="F409" s="36">
        <f>LN(CurrentMtgRatesDataTable8[[#This Row],[Combined with Bloomberg Coupon]]/C410)</f>
        <v>2.4833772750187832E-2</v>
      </c>
      <c r="G409" s="37">
        <f t="shared" si="13"/>
        <v>23.942546340361616</v>
      </c>
      <c r="I409" s="26" t="s">
        <v>1010</v>
      </c>
      <c r="J409" s="27">
        <v>115.5908282418</v>
      </c>
      <c r="K409" s="27" t="s">
        <v>1502</v>
      </c>
      <c r="N409" s="26" t="s">
        <v>1010</v>
      </c>
      <c r="O409" s="28">
        <v>115.5908282418</v>
      </c>
      <c r="P409" s="28" t="s">
        <v>1501</v>
      </c>
      <c r="Q409" s="36">
        <f>VLOOKUP(CurrentMtgRatesDataTable824[[#This Row],[asOfDate]],CurrentMtgRatesDataTable8[],5,0)</f>
        <v>69.75317433612409</v>
      </c>
      <c r="R409" s="36">
        <f>CurrentMtgRatesDataTable824[[#This Row],[Realized Current Coupon Vol]]/CurrentMtgRatesDataTable824[[#This Row],[SeriesNumValue]]</f>
        <v>0.6034490400069642</v>
      </c>
    </row>
    <row r="410" spans="1:18">
      <c r="A410" s="26" t="s">
        <v>2017</v>
      </c>
      <c r="B410" s="28">
        <v>2.9388026853832501</v>
      </c>
      <c r="C4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2.9388026853832501</v>
      </c>
      <c r="D410" s="36">
        <f>CurrentMtgRatesDataTable8[[#This Row],[Combined with Bloomberg Coupon]]-C411</f>
        <v>4.7396519164601969E-3</v>
      </c>
      <c r="E410" s="37">
        <f t="shared" si="12"/>
        <v>66.779195058624381</v>
      </c>
      <c r="F410" s="36">
        <f>LN(CurrentMtgRatesDataTable8[[#This Row],[Combined with Bloomberg Coupon]]/C411)</f>
        <v>1.6140852430028402E-3</v>
      </c>
      <c r="G410" s="37">
        <f t="shared" si="13"/>
        <v>23.414876846612838</v>
      </c>
      <c r="I410" s="26" t="s">
        <v>1009</v>
      </c>
      <c r="J410" s="27">
        <v>115.1930658517</v>
      </c>
      <c r="K410" s="27" t="s">
        <v>1502</v>
      </c>
      <c r="N410" s="26" t="s">
        <v>1009</v>
      </c>
      <c r="O410" s="28">
        <v>115.1930658517</v>
      </c>
      <c r="P410" s="28" t="s">
        <v>1501</v>
      </c>
      <c r="Q410" s="36">
        <f>VLOOKUP(CurrentMtgRatesDataTable824[[#This Row],[asOfDate]],CurrentMtgRatesDataTable8[],5,0)</f>
        <v>69.068911162036301</v>
      </c>
      <c r="R410" s="36">
        <f>CurrentMtgRatesDataTable824[[#This Row],[Realized Current Coupon Vol]]/CurrentMtgRatesDataTable824[[#This Row],[SeriesNumValue]]</f>
        <v>0.59959261133787245</v>
      </c>
    </row>
    <row r="411" spans="1:18">
      <c r="A411" s="26" t="s">
        <v>2018</v>
      </c>
      <c r="B411" s="28">
        <v>2.9340630334667899</v>
      </c>
      <c r="C4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2.9340630334667899</v>
      </c>
      <c r="D411" s="36">
        <f>CurrentMtgRatesDataTable8[[#This Row],[Combined with Bloomberg Coupon]]-C412</f>
        <v>3.5764648221409789E-2</v>
      </c>
      <c r="E411" s="37">
        <f t="shared" si="12"/>
        <v>69.07470879097842</v>
      </c>
      <c r="F411" s="36">
        <f>LN(CurrentMtgRatesDataTable8[[#This Row],[Combined with Bloomberg Coupon]]/C412)</f>
        <v>1.2264362218449962E-2</v>
      </c>
      <c r="G411" s="37">
        <f t="shared" si="13"/>
        <v>24.177130905619094</v>
      </c>
      <c r="I411" s="26" t="s">
        <v>1008</v>
      </c>
      <c r="J411" s="27">
        <v>114.8302537383</v>
      </c>
      <c r="K411" s="27" t="s">
        <v>1502</v>
      </c>
      <c r="N411" s="26" t="s">
        <v>1008</v>
      </c>
      <c r="O411" s="28">
        <v>114.8302537383</v>
      </c>
      <c r="P411" s="28" t="s">
        <v>1501</v>
      </c>
      <c r="Q411" s="36">
        <f>VLOOKUP(CurrentMtgRatesDataTable824[[#This Row],[asOfDate]],CurrentMtgRatesDataTable8[],5,0)</f>
        <v>68.818561838546785</v>
      </c>
      <c r="R411" s="36">
        <f>CurrentMtgRatesDataTable824[[#This Row],[Realized Current Coupon Vol]]/CurrentMtgRatesDataTable824[[#This Row],[SeriesNumValue]]</f>
        <v>0.59930688645333308</v>
      </c>
    </row>
    <row r="412" spans="1:18">
      <c r="A412" s="26" t="s">
        <v>2019</v>
      </c>
      <c r="B412" s="28">
        <v>2.8982983852453801</v>
      </c>
      <c r="C4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2.8982983852453801</v>
      </c>
      <c r="D412" s="36">
        <f>CurrentMtgRatesDataTable8[[#This Row],[Combined with Bloomberg Coupon]]-C413</f>
        <v>3.3251564452600135E-2</v>
      </c>
      <c r="E412" s="37">
        <f t="shared" si="12"/>
        <v>69.509409642578177</v>
      </c>
      <c r="F412" s="36">
        <f>LN(CurrentMtgRatesDataTable8[[#This Row],[Combined with Bloomberg Coupon]]/C413)</f>
        <v>1.15391087015278E-2</v>
      </c>
      <c r="G412" s="37">
        <f t="shared" si="13"/>
        <v>24.316965445641515</v>
      </c>
      <c r="I412" s="26" t="s">
        <v>1007</v>
      </c>
      <c r="J412" s="27">
        <v>114.15131464140001</v>
      </c>
      <c r="K412" s="27" t="s">
        <v>1502</v>
      </c>
      <c r="N412" s="26" t="s">
        <v>1007</v>
      </c>
      <c r="O412" s="28">
        <v>114.15131464140001</v>
      </c>
      <c r="P412" s="28" t="s">
        <v>1501</v>
      </c>
      <c r="Q412" s="36">
        <f>VLOOKUP(CurrentMtgRatesDataTable824[[#This Row],[asOfDate]],CurrentMtgRatesDataTable8[],5,0)</f>
        <v>67.246319243498164</v>
      </c>
      <c r="R412" s="36">
        <f>CurrentMtgRatesDataTable824[[#This Row],[Realized Current Coupon Vol]]/CurrentMtgRatesDataTable824[[#This Row],[SeriesNumValue]]</f>
        <v>0.5890980708785416</v>
      </c>
    </row>
    <row r="413" spans="1:18">
      <c r="A413" s="26" t="s">
        <v>2020</v>
      </c>
      <c r="B413" s="28">
        <v>2.8650468207927799</v>
      </c>
      <c r="C4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2.8650468207927799</v>
      </c>
      <c r="D413" s="36">
        <f>CurrentMtgRatesDataTable8[[#This Row],[Combined with Bloomberg Coupon]]-C414</f>
        <v>2.0628718247190037E-2</v>
      </c>
      <c r="E413" s="37">
        <f t="shared" si="12"/>
        <v>69.832676135566388</v>
      </c>
      <c r="F413" s="36">
        <f>LN(CurrentMtgRatesDataTable8[[#This Row],[Combined with Bloomberg Coupon]]/C414)</f>
        <v>7.2261790866175414E-3</v>
      </c>
      <c r="G413" s="37">
        <f t="shared" si="13"/>
        <v>24.417853648780405</v>
      </c>
      <c r="I413" s="26" t="s">
        <v>1006</v>
      </c>
      <c r="J413" s="27">
        <v>114.49041009840001</v>
      </c>
      <c r="K413" s="27" t="s">
        <v>1502</v>
      </c>
      <c r="N413" s="26" t="s">
        <v>1006</v>
      </c>
      <c r="O413" s="28">
        <v>114.49041009840001</v>
      </c>
      <c r="P413" s="28" t="s">
        <v>1501</v>
      </c>
      <c r="Q413" s="36">
        <f>VLOOKUP(CurrentMtgRatesDataTable824[[#This Row],[asOfDate]],CurrentMtgRatesDataTable8[],5,0)</f>
        <v>67.227880749860091</v>
      </c>
      <c r="R413" s="36">
        <f>CurrentMtgRatesDataTable824[[#This Row],[Realized Current Coupon Vol]]/CurrentMtgRatesDataTable824[[#This Row],[SeriesNumValue]]</f>
        <v>0.58719224336850895</v>
      </c>
    </row>
    <row r="414" spans="1:18">
      <c r="A414" s="26" t="s">
        <v>2021</v>
      </c>
      <c r="B414" s="28">
        <v>2.8444181025455899</v>
      </c>
      <c r="C4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2.8444181025455899</v>
      </c>
      <c r="D414" s="36">
        <f>CurrentMtgRatesDataTable8[[#This Row],[Combined with Bloomberg Coupon]]-C415</f>
        <v>-3.1624884506249895E-2</v>
      </c>
      <c r="E414" s="37">
        <f t="shared" si="12"/>
        <v>70.0383941346104</v>
      </c>
      <c r="F414" s="36">
        <f>LN(CurrentMtgRatesDataTable8[[#This Row],[Combined with Bloomberg Coupon]]/C415)</f>
        <v>-1.1056873283635603E-2</v>
      </c>
      <c r="G414" s="37">
        <f t="shared" si="13"/>
        <v>24.47862332682168</v>
      </c>
      <c r="I414" s="26" t="s">
        <v>1005</v>
      </c>
      <c r="J414" s="27">
        <v>114.50667313610001</v>
      </c>
      <c r="K414" s="27" t="s">
        <v>1502</v>
      </c>
      <c r="N414" s="26" t="s">
        <v>1005</v>
      </c>
      <c r="O414" s="28">
        <v>114.50667313610001</v>
      </c>
      <c r="P414" s="28" t="s">
        <v>1501</v>
      </c>
      <c r="Q414" s="36">
        <f>VLOOKUP(CurrentMtgRatesDataTable824[[#This Row],[asOfDate]],CurrentMtgRatesDataTable8[],5,0)</f>
        <v>67.211449991702793</v>
      </c>
      <c r="R414" s="36">
        <f>CurrentMtgRatesDataTable824[[#This Row],[Realized Current Coupon Vol]]/CurrentMtgRatesDataTable824[[#This Row],[SeriesNumValue]]</f>
        <v>0.58696535451533738</v>
      </c>
    </row>
    <row r="415" spans="1:18">
      <c r="A415" s="26" t="s">
        <v>2022</v>
      </c>
      <c r="B415" s="28">
        <v>2.8760429870518398</v>
      </c>
      <c r="C4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2.8760429870518398</v>
      </c>
      <c r="D415" s="36">
        <f>CurrentMtgRatesDataTable8[[#This Row],[Combined with Bloomberg Coupon]]-C416</f>
        <v>8.0230941839379621E-2</v>
      </c>
      <c r="E415" s="37">
        <f t="shared" si="12"/>
        <v>70.581096312607883</v>
      </c>
      <c r="F415" s="36">
        <f>LN(CurrentMtgRatesDataTable8[[#This Row],[Combined with Bloomberg Coupon]]/C416)</f>
        <v>2.829278719654604E-2</v>
      </c>
      <c r="G415" s="37">
        <f t="shared" si="13"/>
        <v>24.645755641859072</v>
      </c>
      <c r="I415" s="26" t="s">
        <v>1004</v>
      </c>
      <c r="J415" s="27">
        <v>114.13407768</v>
      </c>
      <c r="K415" s="27" t="s">
        <v>1502</v>
      </c>
      <c r="N415" s="26" t="s">
        <v>1004</v>
      </c>
      <c r="O415" s="28">
        <v>114.13407768</v>
      </c>
      <c r="P415" s="28" t="s">
        <v>1501</v>
      </c>
      <c r="Q415" s="36">
        <f>VLOOKUP(CurrentMtgRatesDataTable824[[#This Row],[asOfDate]],CurrentMtgRatesDataTable8[],5,0)</f>
        <v>66.767971533644214</v>
      </c>
      <c r="R415" s="36">
        <f>CurrentMtgRatesDataTable824[[#This Row],[Realized Current Coupon Vol]]/CurrentMtgRatesDataTable824[[#This Row],[SeriesNumValue]]</f>
        <v>0.58499593540189554</v>
      </c>
    </row>
    <row r="416" spans="1:18">
      <c r="A416" s="26" t="s">
        <v>2023</v>
      </c>
      <c r="B416" s="28">
        <v>2.7958120452124602</v>
      </c>
      <c r="C4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2.7958120452124602</v>
      </c>
      <c r="D416" s="36">
        <f>CurrentMtgRatesDataTable8[[#This Row],[Combined with Bloomberg Coupon]]-C417</f>
        <v>7.1828736145409966E-2</v>
      </c>
      <c r="E416" s="37">
        <f t="shared" si="12"/>
        <v>70.254816700658424</v>
      </c>
      <c r="F416" s="36">
        <f>LN(CurrentMtgRatesDataTable8[[#This Row],[Combined with Bloomberg Coupon]]/C417)</f>
        <v>2.6027338462777803E-2</v>
      </c>
      <c r="G416" s="37">
        <f t="shared" si="13"/>
        <v>24.495155103602421</v>
      </c>
      <c r="I416" s="26" t="s">
        <v>1003</v>
      </c>
      <c r="J416" s="27">
        <v>113.1643615878</v>
      </c>
      <c r="K416" s="27" t="s">
        <v>1502</v>
      </c>
      <c r="N416" s="26" t="s">
        <v>1003</v>
      </c>
      <c r="O416" s="28">
        <v>113.1643615878</v>
      </c>
      <c r="P416" s="28" t="s">
        <v>1501</v>
      </c>
      <c r="Q416" s="36">
        <f>VLOOKUP(CurrentMtgRatesDataTable824[[#This Row],[asOfDate]],CurrentMtgRatesDataTable8[],5,0)</f>
        <v>64.636305506563602</v>
      </c>
      <c r="R416" s="36">
        <f>CurrentMtgRatesDataTable824[[#This Row],[Realized Current Coupon Vol]]/CurrentMtgRatesDataTable824[[#This Row],[SeriesNumValue]]</f>
        <v>0.57117191843489268</v>
      </c>
    </row>
    <row r="417" spans="1:18">
      <c r="A417" s="26" t="s">
        <v>2024</v>
      </c>
      <c r="B417" s="28">
        <v>2.7239833090670502</v>
      </c>
      <c r="C4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2.7239833090670502</v>
      </c>
      <c r="D417" s="36">
        <f>CurrentMtgRatesDataTable8[[#This Row],[Combined with Bloomberg Coupon]]-C418</f>
        <v>-3.1874277367899939E-2</v>
      </c>
      <c r="E417" s="37">
        <f t="shared" si="12"/>
        <v>68.803735686416118</v>
      </c>
      <c r="F417" s="36">
        <f>LN(CurrentMtgRatesDataTable8[[#This Row],[Combined with Bloomberg Coupon]]/C418)</f>
        <v>-1.1633416901715415E-2</v>
      </c>
      <c r="G417" s="37">
        <f t="shared" si="13"/>
        <v>23.940677554813696</v>
      </c>
      <c r="I417" s="26" t="s">
        <v>1002</v>
      </c>
      <c r="J417" s="27">
        <v>112.87800358459999</v>
      </c>
      <c r="K417" s="27" t="s">
        <v>1502</v>
      </c>
      <c r="N417" s="26" t="s">
        <v>1002</v>
      </c>
      <c r="O417" s="28">
        <v>112.87800358459999</v>
      </c>
      <c r="P417" s="28" t="s">
        <v>1501</v>
      </c>
      <c r="Q417" s="36">
        <f>VLOOKUP(CurrentMtgRatesDataTable824[[#This Row],[asOfDate]],CurrentMtgRatesDataTable8[],5,0)</f>
        <v>64.106955856239921</v>
      </c>
      <c r="R417" s="36">
        <f>CurrentMtgRatesDataTable824[[#This Row],[Realized Current Coupon Vol]]/CurrentMtgRatesDataTable824[[#This Row],[SeriesNumValue]]</f>
        <v>0.56793134021185032</v>
      </c>
    </row>
    <row r="418" spans="1:18">
      <c r="A418" s="26" t="s">
        <v>2025</v>
      </c>
      <c r="B418" s="28">
        <v>2.7558575864349502</v>
      </c>
      <c r="C4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2.7558575864349502</v>
      </c>
      <c r="D418" s="36">
        <f>CurrentMtgRatesDataTable8[[#This Row],[Combined with Bloomberg Coupon]]-C419</f>
        <v>-1.5417786496879859E-2</v>
      </c>
      <c r="E418" s="37">
        <f t="shared" si="12"/>
        <v>70.289681469290187</v>
      </c>
      <c r="F418" s="36">
        <f>LN(CurrentMtgRatesDataTable8[[#This Row],[Combined with Bloomberg Coupon]]/C419)</f>
        <v>-5.5789598693654543E-3</v>
      </c>
      <c r="G418" s="37">
        <f t="shared" si="13"/>
        <v>24.414227022249317</v>
      </c>
      <c r="I418" s="26" t="s">
        <v>1001</v>
      </c>
      <c r="J418" s="27">
        <v>113.7690054831</v>
      </c>
      <c r="K418" s="27" t="s">
        <v>1502</v>
      </c>
      <c r="N418" s="26" t="s">
        <v>1001</v>
      </c>
      <c r="O418" s="28">
        <v>113.7690054831</v>
      </c>
      <c r="P418" s="28" t="s">
        <v>1501</v>
      </c>
      <c r="Q418" s="36">
        <f>VLOOKUP(CurrentMtgRatesDataTable824[[#This Row],[asOfDate]],CurrentMtgRatesDataTable8[],5,0)</f>
        <v>64.124522180514703</v>
      </c>
      <c r="R418" s="36">
        <f>CurrentMtgRatesDataTable824[[#This Row],[Realized Current Coupon Vol]]/CurrentMtgRatesDataTable824[[#This Row],[SeriesNumValue]]</f>
        <v>0.56363788984725005</v>
      </c>
    </row>
    <row r="419" spans="1:18">
      <c r="A419" s="26" t="s">
        <v>2026</v>
      </c>
      <c r="B419" s="28">
        <v>2.77127537293183</v>
      </c>
      <c r="C4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2.77127537293183</v>
      </c>
      <c r="D419" s="36">
        <f>CurrentMtgRatesDataTable8[[#This Row],[Combined with Bloomberg Coupon]]-C420</f>
        <v>5.3911107619879939E-2</v>
      </c>
      <c r="E419" s="37">
        <f t="shared" si="12"/>
        <v>70.252234075825044</v>
      </c>
      <c r="F419" s="36">
        <f>LN(CurrentMtgRatesDataTable8[[#This Row],[Combined with Bloomberg Coupon]]/C420)</f>
        <v>1.9645247279493711E-2</v>
      </c>
      <c r="G419" s="37">
        <f t="shared" si="13"/>
        <v>24.39964175592036</v>
      </c>
      <c r="I419" s="26" t="s">
        <v>1000</v>
      </c>
      <c r="J419" s="27">
        <v>113.2624037961</v>
      </c>
      <c r="K419" s="27" t="s">
        <v>1502</v>
      </c>
      <c r="N419" s="26" t="s">
        <v>1000</v>
      </c>
      <c r="O419" s="28">
        <v>113.2624037961</v>
      </c>
      <c r="P419" s="28" t="s">
        <v>1501</v>
      </c>
      <c r="Q419" s="36">
        <f>VLOOKUP(CurrentMtgRatesDataTable824[[#This Row],[asOfDate]],CurrentMtgRatesDataTable8[],5,0)</f>
        <v>64.126717200545727</v>
      </c>
      <c r="R419" s="36">
        <f>CurrentMtgRatesDataTable824[[#This Row],[Realized Current Coupon Vol]]/CurrentMtgRatesDataTable824[[#This Row],[SeriesNumValue]]</f>
        <v>0.56617831735223878</v>
      </c>
    </row>
    <row r="420" spans="1:18">
      <c r="A420" s="26" t="s">
        <v>2027</v>
      </c>
      <c r="B420" s="28">
        <v>2.7173642653119501</v>
      </c>
      <c r="C4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2.7173642653119501</v>
      </c>
      <c r="D420" s="36">
        <f>CurrentMtgRatesDataTable8[[#This Row],[Combined with Bloomberg Coupon]]-C421</f>
        <v>-2.7312041381760022E-2</v>
      </c>
      <c r="E420" s="37">
        <f t="shared" si="12"/>
        <v>69.494185886194245</v>
      </c>
      <c r="F420" s="36">
        <f>LN(CurrentMtgRatesDataTable8[[#This Row],[Combined with Bloomberg Coupon]]/C421)</f>
        <v>-1.0000756551003014E-2</v>
      </c>
      <c r="G420" s="37">
        <f t="shared" si="13"/>
        <v>24.097586835875724</v>
      </c>
      <c r="I420" s="26" t="s">
        <v>999</v>
      </c>
      <c r="J420" s="27">
        <v>112.1026463577</v>
      </c>
      <c r="K420" s="27" t="s">
        <v>1502</v>
      </c>
      <c r="N420" s="26" t="s">
        <v>999</v>
      </c>
      <c r="O420" s="28">
        <v>112.1026463577</v>
      </c>
      <c r="P420" s="28" t="s">
        <v>1501</v>
      </c>
      <c r="Q420" s="36">
        <f>VLOOKUP(CurrentMtgRatesDataTable824[[#This Row],[asOfDate]],CurrentMtgRatesDataTable8[],5,0)</f>
        <v>64.276116336161493</v>
      </c>
      <c r="R420" s="36">
        <f>CurrentMtgRatesDataTable824[[#This Row],[Realized Current Coupon Vol]]/CurrentMtgRatesDataTable824[[#This Row],[SeriesNumValue]]</f>
        <v>0.57336841211640632</v>
      </c>
    </row>
    <row r="421" spans="1:18">
      <c r="A421" s="26" t="s">
        <v>2028</v>
      </c>
      <c r="B421" s="28">
        <v>2.7446763066937101</v>
      </c>
      <c r="C4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2.7446763066937101</v>
      </c>
      <c r="D421" s="36">
        <f>CurrentMtgRatesDataTable8[[#This Row],[Combined with Bloomberg Coupon]]-C422</f>
        <v>-2.8258689482060007E-2</v>
      </c>
      <c r="E421" s="37">
        <f t="shared" si="12"/>
        <v>69.331305373650792</v>
      </c>
      <c r="F421" s="36">
        <f>LN(CurrentMtgRatesDataTable8[[#This Row],[Combined with Bloomberg Coupon]]/C422)</f>
        <v>-1.0243177712937901E-2</v>
      </c>
      <c r="G421" s="37">
        <f t="shared" si="13"/>
        <v>24.033424629909035</v>
      </c>
      <c r="I421" s="26" t="s">
        <v>998</v>
      </c>
      <c r="J421" s="27">
        <v>112.40389349660001</v>
      </c>
      <c r="K421" s="27" t="s">
        <v>1502</v>
      </c>
      <c r="N421" s="26" t="s">
        <v>998</v>
      </c>
      <c r="O421" s="28">
        <v>112.40389349660001</v>
      </c>
      <c r="P421" s="28" t="s">
        <v>1501</v>
      </c>
      <c r="Q421" s="36">
        <f>VLOOKUP(CurrentMtgRatesDataTable824[[#This Row],[asOfDate]],CurrentMtgRatesDataTable8[],5,0)</f>
        <v>63.404765376587982</v>
      </c>
      <c r="R421" s="36">
        <f>CurrentMtgRatesDataTable824[[#This Row],[Realized Current Coupon Vol]]/CurrentMtgRatesDataTable824[[#This Row],[SeriesNumValue]]</f>
        <v>0.56407979656421647</v>
      </c>
    </row>
    <row r="422" spans="1:18">
      <c r="A422" s="26" t="s">
        <v>2029</v>
      </c>
      <c r="B422" s="28">
        <v>2.7729349961757701</v>
      </c>
      <c r="C4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2.7729349961757701</v>
      </c>
      <c r="D422" s="36">
        <f>CurrentMtgRatesDataTable8[[#This Row],[Combined with Bloomberg Coupon]]-C423</f>
        <v>3.7732836477569975E-2</v>
      </c>
      <c r="E422" s="37">
        <f t="shared" si="12"/>
        <v>69.389975392770324</v>
      </c>
      <c r="F422" s="36">
        <f>LN(CurrentMtgRatesDataTable8[[#This Row],[Combined with Bloomberg Coupon]]/C423)</f>
        <v>1.3700975725543976E-2</v>
      </c>
      <c r="G422" s="37">
        <f t="shared" si="13"/>
        <v>24.040227896734496</v>
      </c>
      <c r="I422" s="26" t="s">
        <v>997</v>
      </c>
      <c r="J422" s="27">
        <v>112.8541621764</v>
      </c>
      <c r="K422" s="27" t="s">
        <v>1502</v>
      </c>
      <c r="N422" s="26" t="s">
        <v>997</v>
      </c>
      <c r="O422" s="28">
        <v>112.8541621764</v>
      </c>
      <c r="P422" s="28" t="s">
        <v>1501</v>
      </c>
      <c r="Q422" s="36">
        <f>VLOOKUP(CurrentMtgRatesDataTable824[[#This Row],[asOfDate]],CurrentMtgRatesDataTable8[],5,0)</f>
        <v>62.743891755547473</v>
      </c>
      <c r="R422" s="36">
        <f>CurrentMtgRatesDataTable824[[#This Row],[Realized Current Coupon Vol]]/CurrentMtgRatesDataTable824[[#This Row],[SeriesNumValue]]</f>
        <v>0.55597321840442004</v>
      </c>
    </row>
    <row r="423" spans="1:18">
      <c r="A423" s="26" t="s">
        <v>2030</v>
      </c>
      <c r="B423" s="28">
        <v>2.7352021596982001</v>
      </c>
      <c r="C4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2.7352021596982001</v>
      </c>
      <c r="D423" s="36">
        <f>CurrentMtgRatesDataTable8[[#This Row],[Combined with Bloomberg Coupon]]-C424</f>
        <v>1.7293249770800045E-3</v>
      </c>
      <c r="E423" s="37">
        <f t="shared" si="12"/>
        <v>68.891856827911582</v>
      </c>
      <c r="F423" s="36">
        <f>LN(CurrentMtgRatesDataTable8[[#This Row],[Combined with Bloomberg Coupon]]/C424)</f>
        <v>6.3244754405322604E-4</v>
      </c>
      <c r="G423" s="37">
        <f t="shared" si="13"/>
        <v>23.850307003398839</v>
      </c>
      <c r="I423" s="26" t="s">
        <v>996</v>
      </c>
      <c r="J423" s="27">
        <v>113.1132452522</v>
      </c>
      <c r="K423" s="27" t="s">
        <v>1502</v>
      </c>
      <c r="N423" s="26" t="s">
        <v>996</v>
      </c>
      <c r="O423" s="28">
        <v>113.1132452522</v>
      </c>
      <c r="P423" s="28" t="s">
        <v>1501</v>
      </c>
      <c r="Q423" s="36">
        <f>VLOOKUP(CurrentMtgRatesDataTable824[[#This Row],[asOfDate]],CurrentMtgRatesDataTable8[],5,0)</f>
        <v>61.177119948926581</v>
      </c>
      <c r="R423" s="36">
        <f>CurrentMtgRatesDataTable824[[#This Row],[Realized Current Coupon Vol]]/CurrentMtgRatesDataTable824[[#This Row],[SeriesNumValue]]</f>
        <v>0.5408484197630844</v>
      </c>
    </row>
    <row r="424" spans="1:18">
      <c r="A424" s="26" t="s">
        <v>2031</v>
      </c>
      <c r="B424" s="28">
        <v>2.7334728347211201</v>
      </c>
      <c r="C4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2.7334728347211201</v>
      </c>
      <c r="D424" s="36">
        <f>CurrentMtgRatesDataTable8[[#This Row],[Combined with Bloomberg Coupon]]-C425</f>
        <v>3.0289119859401303E-3</v>
      </c>
      <c r="E424" s="37">
        <f t="shared" si="12"/>
        <v>69.015820452642416</v>
      </c>
      <c r="F424" s="36">
        <f>LN(CurrentMtgRatesDataTable8[[#This Row],[Combined with Bloomberg Coupon]]/C425)</f>
        <v>1.1086963548887737E-3</v>
      </c>
      <c r="G424" s="37">
        <f t="shared" si="13"/>
        <v>23.888246697852338</v>
      </c>
      <c r="I424" s="26" t="s">
        <v>995</v>
      </c>
      <c r="J424" s="27">
        <v>112.6362451132</v>
      </c>
      <c r="K424" s="27" t="s">
        <v>1502</v>
      </c>
      <c r="N424" s="26" t="s">
        <v>995</v>
      </c>
      <c r="O424" s="28">
        <v>112.6362451132</v>
      </c>
      <c r="P424" s="28" t="s">
        <v>1501</v>
      </c>
      <c r="Q424" s="36">
        <f>VLOOKUP(CurrentMtgRatesDataTable824[[#This Row],[asOfDate]],CurrentMtgRatesDataTable8[],5,0)</f>
        <v>61.209978889490777</v>
      </c>
      <c r="R424" s="36">
        <f>CurrentMtgRatesDataTable824[[#This Row],[Realized Current Coupon Vol]]/CurrentMtgRatesDataTable824[[#This Row],[SeriesNumValue]]</f>
        <v>0.54343057004407802</v>
      </c>
    </row>
    <row r="425" spans="1:18">
      <c r="A425" s="26" t="s">
        <v>2032</v>
      </c>
      <c r="B425" s="28">
        <v>2.73044392273518</v>
      </c>
      <c r="C4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2.73044392273518</v>
      </c>
      <c r="D425" s="36">
        <f>CurrentMtgRatesDataTable8[[#This Row],[Combined with Bloomberg Coupon]]-C426</f>
        <v>2.2340340023680128E-2</v>
      </c>
      <c r="E425" s="37">
        <f t="shared" si="12"/>
        <v>69.019034220860235</v>
      </c>
      <c r="F425" s="36">
        <f>LN(CurrentMtgRatesDataTable8[[#This Row],[Combined with Bloomberg Coupon]]/C426)</f>
        <v>8.2156000874456306E-3</v>
      </c>
      <c r="G425" s="37">
        <f t="shared" si="13"/>
        <v>23.887839188103868</v>
      </c>
      <c r="I425" s="26" t="s">
        <v>994</v>
      </c>
      <c r="J425" s="27">
        <v>112.72553679240001</v>
      </c>
      <c r="K425" s="27" t="s">
        <v>1502</v>
      </c>
      <c r="N425" s="26" t="s">
        <v>994</v>
      </c>
      <c r="O425" s="28">
        <v>112.72553679240001</v>
      </c>
      <c r="P425" s="28" t="s">
        <v>1501</v>
      </c>
      <c r="Q425" s="36">
        <f>VLOOKUP(CurrentMtgRatesDataTable824[[#This Row],[asOfDate]],CurrentMtgRatesDataTable8[],5,0)</f>
        <v>59.487781530161108</v>
      </c>
      <c r="R425" s="36">
        <f>CurrentMtgRatesDataTable824[[#This Row],[Realized Current Coupon Vol]]/CurrentMtgRatesDataTable824[[#This Row],[SeriesNumValue]]</f>
        <v>0.52772231761216859</v>
      </c>
    </row>
    <row r="426" spans="1:18">
      <c r="A426" s="26" t="s">
        <v>2033</v>
      </c>
      <c r="B426" s="28">
        <v>2.7081035827114999</v>
      </c>
      <c r="C4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2.7081035827114999</v>
      </c>
      <c r="D426" s="36">
        <f>CurrentMtgRatesDataTable8[[#This Row],[Combined with Bloomberg Coupon]]-C427</f>
        <v>-8.1096357342900216E-2</v>
      </c>
      <c r="E426" s="37">
        <f t="shared" si="12"/>
        <v>68.951157814504768</v>
      </c>
      <c r="F426" s="36">
        <f>LN(CurrentMtgRatesDataTable8[[#This Row],[Combined with Bloomberg Coupon]]/C427)</f>
        <v>-2.9506189922169683E-2</v>
      </c>
      <c r="G426" s="37">
        <f t="shared" si="13"/>
        <v>23.847974443049267</v>
      </c>
      <c r="I426" s="26" t="s">
        <v>993</v>
      </c>
      <c r="J426" s="27">
        <v>112.064403066</v>
      </c>
      <c r="K426" s="27" t="s">
        <v>1502</v>
      </c>
      <c r="N426" s="26" t="s">
        <v>993</v>
      </c>
      <c r="O426" s="28">
        <v>112.064403066</v>
      </c>
      <c r="P426" s="28" t="s">
        <v>1501</v>
      </c>
      <c r="Q426" s="36">
        <f>VLOOKUP(CurrentMtgRatesDataTable824[[#This Row],[asOfDate]],CurrentMtgRatesDataTable8[],5,0)</f>
        <v>59.24468547710039</v>
      </c>
      <c r="R426" s="36">
        <f>CurrentMtgRatesDataTable824[[#This Row],[Realized Current Coupon Vol]]/CurrentMtgRatesDataTable824[[#This Row],[SeriesNumValue]]</f>
        <v>0.5286664083884729</v>
      </c>
    </row>
    <row r="427" spans="1:18">
      <c r="A427" s="26" t="s">
        <v>2034</v>
      </c>
      <c r="B427" s="28">
        <v>2.7891999400544001</v>
      </c>
      <c r="C4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2.7891999400544001</v>
      </c>
      <c r="D427" s="36">
        <f>CurrentMtgRatesDataTable8[[#This Row],[Combined with Bloomberg Coupon]]-C428</f>
        <v>-2.7367576014960093E-2</v>
      </c>
      <c r="E427" s="37">
        <f t="shared" si="12"/>
        <v>67.348507013971286</v>
      </c>
      <c r="F427" s="36">
        <f>LN(CurrentMtgRatesDataTable8[[#This Row],[Combined with Bloomberg Coupon]]/C428)</f>
        <v>-9.7641558132180572E-3</v>
      </c>
      <c r="G427" s="37">
        <f t="shared" si="13"/>
        <v>23.216072579284504</v>
      </c>
      <c r="I427" s="26" t="s">
        <v>992</v>
      </c>
      <c r="J427" s="27">
        <v>112.7287346631</v>
      </c>
      <c r="K427" s="27" t="s">
        <v>1502</v>
      </c>
      <c r="N427" s="26" t="s">
        <v>992</v>
      </c>
      <c r="O427" s="28">
        <v>112.7287346631</v>
      </c>
      <c r="P427" s="28" t="s">
        <v>1501</v>
      </c>
      <c r="Q427" s="36">
        <f>VLOOKUP(CurrentMtgRatesDataTable824[[#This Row],[asOfDate]],CurrentMtgRatesDataTable8[],5,0)</f>
        <v>58.094973302282796</v>
      </c>
      <c r="R427" s="36">
        <f>CurrentMtgRatesDataTable824[[#This Row],[Realized Current Coupon Vol]]/CurrentMtgRatesDataTable824[[#This Row],[SeriesNumValue]]</f>
        <v>0.51535195064421568</v>
      </c>
    </row>
    <row r="428" spans="1:18">
      <c r="A428" s="26" t="s">
        <v>2035</v>
      </c>
      <c r="B428" s="28">
        <v>2.8165675160693602</v>
      </c>
      <c r="C4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2.8165675160693602</v>
      </c>
      <c r="D428" s="36">
        <f>CurrentMtgRatesDataTable8[[#This Row],[Combined with Bloomberg Coupon]]-C429</f>
        <v>1.6981440623902166E-3</v>
      </c>
      <c r="E428" s="37">
        <f t="shared" si="12"/>
        <v>67.206367279740775</v>
      </c>
      <c r="F428" s="36">
        <f>LN(CurrentMtgRatesDataTable8[[#This Row],[Combined with Bloomberg Coupon]]/C429)</f>
        <v>6.0309443135445539E-4</v>
      </c>
      <c r="G428" s="37">
        <f t="shared" si="13"/>
        <v>23.160720075404452</v>
      </c>
      <c r="I428" s="26" t="s">
        <v>991</v>
      </c>
      <c r="J428" s="27">
        <v>113.1160821876</v>
      </c>
      <c r="K428" s="27" t="s">
        <v>1502</v>
      </c>
      <c r="N428" s="26" t="s">
        <v>991</v>
      </c>
      <c r="O428" s="28">
        <v>113.1160821876</v>
      </c>
      <c r="P428" s="28" t="s">
        <v>1501</v>
      </c>
      <c r="Q428" s="36">
        <f>VLOOKUP(CurrentMtgRatesDataTable824[[#This Row],[asOfDate]],CurrentMtgRatesDataTable8[],5,0)</f>
        <v>57.77418809190101</v>
      </c>
      <c r="R428" s="36">
        <f>CurrentMtgRatesDataTable824[[#This Row],[Realized Current Coupon Vol]]/CurrentMtgRatesDataTable824[[#This Row],[SeriesNumValue]]</f>
        <v>0.51075131824389097</v>
      </c>
    </row>
    <row r="429" spans="1:18">
      <c r="A429" s="26" t="s">
        <v>2036</v>
      </c>
      <c r="B429" s="28">
        <v>2.81486937200697</v>
      </c>
      <c r="C4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2.81486937200697</v>
      </c>
      <c r="D429" s="36">
        <f>CurrentMtgRatesDataTable8[[#This Row],[Combined with Bloomberg Coupon]]-C430</f>
        <v>4.4766614576019936E-2</v>
      </c>
      <c r="E429" s="37">
        <f t="shared" si="12"/>
        <v>67.198811431166845</v>
      </c>
      <c r="F429" s="36">
        <f>LN(CurrentMtgRatesDataTable8[[#This Row],[Combined with Bloomberg Coupon]]/C430)</f>
        <v>1.6031440197884571E-2</v>
      </c>
      <c r="G429" s="37">
        <f t="shared" si="13"/>
        <v>23.158115250992331</v>
      </c>
      <c r="I429" s="26" t="s">
        <v>990</v>
      </c>
      <c r="J429" s="27">
        <v>113.1624489112</v>
      </c>
      <c r="K429" s="27" t="s">
        <v>1502</v>
      </c>
      <c r="N429" s="26" t="s">
        <v>990</v>
      </c>
      <c r="O429" s="28">
        <v>113.1624489112</v>
      </c>
      <c r="P429" s="28" t="s">
        <v>1501</v>
      </c>
      <c r="Q429" s="36">
        <f>VLOOKUP(CurrentMtgRatesDataTable824[[#This Row],[asOfDate]],CurrentMtgRatesDataTable8[],5,0)</f>
        <v>57.499549197854549</v>
      </c>
      <c r="R429" s="36">
        <f>CurrentMtgRatesDataTable824[[#This Row],[Realized Current Coupon Vol]]/CurrentMtgRatesDataTable824[[#This Row],[SeriesNumValue]]</f>
        <v>0.50811510135288052</v>
      </c>
    </row>
    <row r="430" spans="1:18">
      <c r="A430" s="26" t="s">
        <v>2037</v>
      </c>
      <c r="B430" s="28">
        <v>2.77010275743095</v>
      </c>
      <c r="C4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2.77010275743095</v>
      </c>
      <c r="D430" s="36">
        <f>CurrentMtgRatesDataTable8[[#This Row],[Combined with Bloomberg Coupon]]-C431</f>
        <v>1.3070671481070217E-2</v>
      </c>
      <c r="E430" s="37">
        <f t="shared" si="12"/>
        <v>66.875868736247341</v>
      </c>
      <c r="F430" s="36">
        <f>LN(CurrentMtgRatesDataTable8[[#This Row],[Combined with Bloomberg Coupon]]/C431)</f>
        <v>4.7296460885647837E-3</v>
      </c>
      <c r="G430" s="37">
        <f t="shared" si="13"/>
        <v>23.007945609241347</v>
      </c>
      <c r="I430" s="26" t="s">
        <v>989</v>
      </c>
      <c r="J430" s="27">
        <v>113.4112643892</v>
      </c>
      <c r="K430" s="27" t="s">
        <v>1502</v>
      </c>
      <c r="N430" s="26" t="s">
        <v>989</v>
      </c>
      <c r="O430" s="28">
        <v>113.4112643892</v>
      </c>
      <c r="P430" s="28" t="s">
        <v>1501</v>
      </c>
      <c r="Q430" s="36">
        <f>VLOOKUP(CurrentMtgRatesDataTable824[[#This Row],[asOfDate]],CurrentMtgRatesDataTable8[],5,0)</f>
        <v>57.810861749330044</v>
      </c>
      <c r="R430" s="36">
        <f>CurrentMtgRatesDataTable824[[#This Row],[Realized Current Coupon Vol]]/CurrentMtgRatesDataTable824[[#This Row],[SeriesNumValue]]</f>
        <v>0.50974532433513098</v>
      </c>
    </row>
    <row r="431" spans="1:18">
      <c r="A431" s="26" t="s">
        <v>2038</v>
      </c>
      <c r="B431" s="28">
        <v>2.7570320859498798</v>
      </c>
      <c r="C4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2.7570320859498798</v>
      </c>
      <c r="D431" s="36">
        <f>CurrentMtgRatesDataTable8[[#This Row],[Combined with Bloomberg Coupon]]-C432</f>
        <v>-1.6389137606420245E-2</v>
      </c>
      <c r="E431" s="37">
        <f t="shared" si="12"/>
        <v>67.043752531797907</v>
      </c>
      <c r="F431" s="36">
        <f>LN(CurrentMtgRatesDataTable8[[#This Row],[Combined with Bloomberg Coupon]]/C432)</f>
        <v>-5.9268868809266234E-3</v>
      </c>
      <c r="G431" s="37">
        <f t="shared" si="13"/>
        <v>23.047828573917759</v>
      </c>
      <c r="I431" s="26" t="s">
        <v>988</v>
      </c>
      <c r="J431" s="27">
        <v>113.155000665</v>
      </c>
      <c r="K431" s="27" t="s">
        <v>1502</v>
      </c>
      <c r="N431" s="26" t="s">
        <v>988</v>
      </c>
      <c r="O431" s="28">
        <v>113.155000665</v>
      </c>
      <c r="P431" s="28" t="s">
        <v>1501</v>
      </c>
      <c r="Q431" s="36">
        <f>VLOOKUP(CurrentMtgRatesDataTable824[[#This Row],[asOfDate]],CurrentMtgRatesDataTable8[],5,0)</f>
        <v>57.694315429761225</v>
      </c>
      <c r="R431" s="36">
        <f>CurrentMtgRatesDataTable824[[#This Row],[Realized Current Coupon Vol]]/CurrentMtgRatesDataTable824[[#This Row],[SeriesNumValue]]</f>
        <v>0.50986978119126702</v>
      </c>
    </row>
    <row r="432" spans="1:18">
      <c r="A432" s="26" t="s">
        <v>2039</v>
      </c>
      <c r="B432" s="28">
        <v>2.7734212235563001</v>
      </c>
      <c r="C4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2.7734212235563001</v>
      </c>
      <c r="D432" s="36">
        <f>CurrentMtgRatesDataTable8[[#This Row],[Combined with Bloomberg Coupon]]-C433</f>
        <v>4.3787768385250114E-2</v>
      </c>
      <c r="E432" s="37">
        <f t="shared" si="12"/>
        <v>67.015699611340452</v>
      </c>
      <c r="F432" s="36">
        <f>LN(CurrentMtgRatesDataTable8[[#This Row],[Combined with Bloomberg Coupon]]/C433)</f>
        <v>1.5914322171679773E-2</v>
      </c>
      <c r="G432" s="37">
        <f t="shared" si="13"/>
        <v>23.036124091467812</v>
      </c>
      <c r="I432" s="26" t="s">
        <v>987</v>
      </c>
      <c r="J432" s="27">
        <v>112.9822889797</v>
      </c>
      <c r="K432" s="27" t="s">
        <v>1502</v>
      </c>
      <c r="N432" s="26" t="s">
        <v>987</v>
      </c>
      <c r="O432" s="28">
        <v>112.9822889797</v>
      </c>
      <c r="P432" s="28" t="s">
        <v>1501</v>
      </c>
      <c r="Q432" s="36">
        <f>VLOOKUP(CurrentMtgRatesDataTable824[[#This Row],[asOfDate]],CurrentMtgRatesDataTable8[],5,0)</f>
        <v>57.086324068512049</v>
      </c>
      <c r="R432" s="36">
        <f>CurrentMtgRatesDataTable824[[#This Row],[Realized Current Coupon Vol]]/CurrentMtgRatesDataTable824[[#This Row],[SeriesNumValue]]</f>
        <v>0.50526790158029977</v>
      </c>
    </row>
    <row r="433" spans="1:18">
      <c r="A433" s="26" t="s">
        <v>2040</v>
      </c>
      <c r="B433" s="28">
        <v>2.7296334551710499</v>
      </c>
      <c r="C4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2.7296334551710499</v>
      </c>
      <c r="D433" s="36">
        <f>CurrentMtgRatesDataTable8[[#This Row],[Combined with Bloomberg Coupon]]-C434</f>
        <v>-4.8776771859820212E-2</v>
      </c>
      <c r="E433" s="37">
        <f t="shared" si="12"/>
        <v>69.402974864873329</v>
      </c>
      <c r="F433" s="36">
        <f>LN(CurrentMtgRatesDataTable8[[#This Row],[Combined with Bloomberg Coupon]]/C434)</f>
        <v>-1.7711568670204285E-2</v>
      </c>
      <c r="G433" s="37">
        <f t="shared" si="13"/>
        <v>23.709749298305997</v>
      </c>
      <c r="I433" s="26" t="s">
        <v>986</v>
      </c>
      <c r="J433" s="27">
        <v>112.8486506605</v>
      </c>
      <c r="K433" s="27" t="s">
        <v>1502</v>
      </c>
      <c r="N433" s="26" t="s">
        <v>986</v>
      </c>
      <c r="O433" s="28">
        <v>112.8486506605</v>
      </c>
      <c r="P433" s="28" t="s">
        <v>1501</v>
      </c>
      <c r="Q433" s="36">
        <f>VLOOKUP(CurrentMtgRatesDataTable824[[#This Row],[asOfDate]],CurrentMtgRatesDataTable8[],5,0)</f>
        <v>56.92570392899777</v>
      </c>
      <c r="R433" s="36">
        <f>CurrentMtgRatesDataTable824[[#This Row],[Realized Current Coupon Vol]]/CurrentMtgRatesDataTable824[[#This Row],[SeriesNumValue]]</f>
        <v>0.50444292949727987</v>
      </c>
    </row>
    <row r="434" spans="1:18">
      <c r="A434" s="26" t="s">
        <v>2041</v>
      </c>
      <c r="B434" s="28">
        <v>2.7784102270308701</v>
      </c>
      <c r="C4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2.7784102270308701</v>
      </c>
      <c r="D434" s="36">
        <f>CurrentMtgRatesDataTable8[[#This Row],[Combined with Bloomberg Coupon]]-C435</f>
        <v>-2.3488579117979747E-2</v>
      </c>
      <c r="E434" s="37">
        <f t="shared" si="12"/>
        <v>70.6098619758653</v>
      </c>
      <c r="F434" s="36">
        <f>LN(CurrentMtgRatesDataTable8[[#This Row],[Combined with Bloomberg Coupon]]/C435)</f>
        <v>-8.4184290503219739E-3</v>
      </c>
      <c r="G434" s="37">
        <f t="shared" si="13"/>
        <v>24.061442264371095</v>
      </c>
      <c r="I434" s="26" t="s">
        <v>985</v>
      </c>
      <c r="J434" s="27">
        <v>113.82620939820001</v>
      </c>
      <c r="K434" s="27" t="s">
        <v>1502</v>
      </c>
      <c r="N434" s="26" t="s">
        <v>985</v>
      </c>
      <c r="O434" s="28">
        <v>113.82620939820001</v>
      </c>
      <c r="P434" s="28" t="s">
        <v>1501</v>
      </c>
      <c r="Q434" s="36">
        <f>VLOOKUP(CurrentMtgRatesDataTable824[[#This Row],[asOfDate]],CurrentMtgRatesDataTable8[],5,0)</f>
        <v>56.41649326719044</v>
      </c>
      <c r="R434" s="36">
        <f>CurrentMtgRatesDataTable824[[#This Row],[Realized Current Coupon Vol]]/CurrentMtgRatesDataTable824[[#This Row],[SeriesNumValue]]</f>
        <v>0.49563710823249624</v>
      </c>
    </row>
    <row r="435" spans="1:18">
      <c r="A435" s="26" t="s">
        <v>2042</v>
      </c>
      <c r="B435" s="28">
        <v>2.8018988061488499</v>
      </c>
      <c r="C4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2.8018988061488499</v>
      </c>
      <c r="D435" s="36">
        <f>CurrentMtgRatesDataTable8[[#This Row],[Combined with Bloomberg Coupon]]-C436</f>
        <v>-1.0552775275439963E-2</v>
      </c>
      <c r="E435" s="37">
        <f t="shared" si="12"/>
        <v>70.712407975739296</v>
      </c>
      <c r="F435" s="36">
        <f>LN(CurrentMtgRatesDataTable8[[#This Row],[Combined with Bloomberg Coupon]]/C436)</f>
        <v>-3.759219490899586E-3</v>
      </c>
      <c r="G435" s="37">
        <f t="shared" si="13"/>
        <v>24.087805808836585</v>
      </c>
      <c r="I435" s="26" t="s">
        <v>984</v>
      </c>
      <c r="J435" s="27">
        <v>114.140007731</v>
      </c>
      <c r="K435" s="27" t="s">
        <v>1502</v>
      </c>
      <c r="N435" s="26" t="s">
        <v>984</v>
      </c>
      <c r="O435" s="28">
        <v>114.140007731</v>
      </c>
      <c r="P435" s="28" t="s">
        <v>1501</v>
      </c>
      <c r="Q435" s="36">
        <f>VLOOKUP(CurrentMtgRatesDataTable824[[#This Row],[asOfDate]],CurrentMtgRatesDataTable8[],5,0)</f>
        <v>56.422008202453689</v>
      </c>
      <c r="R435" s="36">
        <f>CurrentMtgRatesDataTable824[[#This Row],[Realized Current Coupon Vol]]/CurrentMtgRatesDataTable824[[#This Row],[SeriesNumValue]]</f>
        <v>0.49432279990226147</v>
      </c>
    </row>
    <row r="436" spans="1:18">
      <c r="A436" s="26" t="s">
        <v>2043</v>
      </c>
      <c r="B436" s="28">
        <v>2.8124515814242899</v>
      </c>
      <c r="C4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2.8124515814242899</v>
      </c>
      <c r="D436" s="36">
        <f>CurrentMtgRatesDataTable8[[#This Row],[Combined with Bloomberg Coupon]]-C437</f>
        <v>-4.2183232127700254E-2</v>
      </c>
      <c r="E436" s="37">
        <f t="shared" si="12"/>
        <v>70.923911065882393</v>
      </c>
      <c r="F436" s="36">
        <f>LN(CurrentMtgRatesDataTable8[[#This Row],[Combined with Bloomberg Coupon]]/C437)</f>
        <v>-1.4887371847679147E-2</v>
      </c>
      <c r="G436" s="37">
        <f t="shared" si="13"/>
        <v>24.153976034176345</v>
      </c>
      <c r="I436" s="26" t="s">
        <v>983</v>
      </c>
      <c r="J436" s="27">
        <v>113.8510185775</v>
      </c>
      <c r="K436" s="27" t="s">
        <v>1502</v>
      </c>
      <c r="N436" s="26" t="s">
        <v>983</v>
      </c>
      <c r="O436" s="28">
        <v>113.8510185775</v>
      </c>
      <c r="P436" s="28" t="s">
        <v>1501</v>
      </c>
      <c r="Q436" s="36">
        <f>VLOOKUP(CurrentMtgRatesDataTable824[[#This Row],[asOfDate]],CurrentMtgRatesDataTable8[],5,0)</f>
        <v>55.888081254973713</v>
      </c>
      <c r="R436" s="36">
        <f>CurrentMtgRatesDataTable824[[#This Row],[Realized Current Coupon Vol]]/CurrentMtgRatesDataTable824[[#This Row],[SeriesNumValue]]</f>
        <v>0.49088784582923961</v>
      </c>
    </row>
    <row r="437" spans="1:18">
      <c r="A437" s="26" t="s">
        <v>2044</v>
      </c>
      <c r="B437" s="28">
        <v>2.8546348135519901</v>
      </c>
      <c r="C4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2.8546348135519901</v>
      </c>
      <c r="D437" s="36">
        <f>CurrentMtgRatesDataTable8[[#This Row],[Combined with Bloomberg Coupon]]-C438</f>
        <v>-4.4115830781390031E-2</v>
      </c>
      <c r="E437" s="37">
        <f t="shared" si="12"/>
        <v>72.770092472913774</v>
      </c>
      <c r="F437" s="36">
        <f>LN(CurrentMtgRatesDataTable8[[#This Row],[Combined with Bloomberg Coupon]]/C438)</f>
        <v>-1.5335908130870579E-2</v>
      </c>
      <c r="G437" s="37">
        <f t="shared" si="13"/>
        <v>24.695106945286479</v>
      </c>
      <c r="I437" s="26" t="s">
        <v>982</v>
      </c>
      <c r="J437" s="27">
        <v>113.63768369979999</v>
      </c>
      <c r="K437" s="27" t="s">
        <v>1502</v>
      </c>
      <c r="N437" s="26" t="s">
        <v>982</v>
      </c>
      <c r="O437" s="28">
        <v>113.63768369979999</v>
      </c>
      <c r="P437" s="28" t="s">
        <v>1501</v>
      </c>
      <c r="Q437" s="36">
        <f>VLOOKUP(CurrentMtgRatesDataTable824[[#This Row],[asOfDate]],CurrentMtgRatesDataTable8[],5,0)</f>
        <v>55.875618767493641</v>
      </c>
      <c r="R437" s="36">
        <f>CurrentMtgRatesDataTable824[[#This Row],[Realized Current Coupon Vol]]/CurrentMtgRatesDataTable824[[#This Row],[SeriesNumValue]]</f>
        <v>0.49169973329535566</v>
      </c>
    </row>
    <row r="438" spans="1:18">
      <c r="A438" s="26" t="s">
        <v>2045</v>
      </c>
      <c r="B438" s="28">
        <v>2.8987506443333801</v>
      </c>
      <c r="C4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2.8987506443333801</v>
      </c>
      <c r="D438" s="36">
        <f>CurrentMtgRatesDataTable8[[#This Row],[Combined with Bloomberg Coupon]]-C439</f>
        <v>2.7481135634350284E-2</v>
      </c>
      <c r="E438" s="37">
        <f t="shared" si="12"/>
        <v>72.499477807447846</v>
      </c>
      <c r="F438" s="36">
        <f>LN(CurrentMtgRatesDataTable8[[#This Row],[Combined with Bloomberg Coupon]]/C439)</f>
        <v>9.5255623723933171E-3</v>
      </c>
      <c r="G438" s="37">
        <f t="shared" si="13"/>
        <v>24.585183870816369</v>
      </c>
      <c r="I438" s="26" t="s">
        <v>981</v>
      </c>
      <c r="J438" s="27">
        <v>113.3824782096</v>
      </c>
      <c r="K438" s="27" t="s">
        <v>1502</v>
      </c>
      <c r="N438" s="26" t="s">
        <v>981</v>
      </c>
      <c r="O438" s="28">
        <v>113.3824782096</v>
      </c>
      <c r="P438" s="28" t="s">
        <v>1501</v>
      </c>
      <c r="Q438" s="36">
        <f>VLOOKUP(CurrentMtgRatesDataTable824[[#This Row],[asOfDate]],CurrentMtgRatesDataTable8[],5,0)</f>
        <v>55.81814759857037</v>
      </c>
      <c r="R438" s="36">
        <f>CurrentMtgRatesDataTable824[[#This Row],[Realized Current Coupon Vol]]/CurrentMtgRatesDataTable824[[#This Row],[SeriesNumValue]]</f>
        <v>0.49229959055388062</v>
      </c>
    </row>
    <row r="439" spans="1:18">
      <c r="A439" s="26" t="s">
        <v>2046</v>
      </c>
      <c r="B439" s="28">
        <v>2.8712695086990299</v>
      </c>
      <c r="C4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2.8712695086990299</v>
      </c>
      <c r="D439" s="36">
        <f>CurrentMtgRatesDataTable8[[#This Row],[Combined with Bloomberg Coupon]]-C440</f>
        <v>-2.2255477374302224E-3</v>
      </c>
      <c r="E439" s="37">
        <f t="shared" si="12"/>
        <v>74.725378452077862</v>
      </c>
      <c r="F439" s="36">
        <f>LN(CurrentMtgRatesDataTable8[[#This Row],[Combined with Bloomberg Coupon]]/C440)</f>
        <v>-7.7480907129777422E-4</v>
      </c>
      <c r="G439" s="37">
        <f t="shared" si="13"/>
        <v>25.250597538620568</v>
      </c>
      <c r="I439" s="26" t="s">
        <v>980</v>
      </c>
      <c r="J439" s="27">
        <v>112.804978256</v>
      </c>
      <c r="K439" s="27" t="s">
        <v>1502</v>
      </c>
      <c r="N439" s="26" t="s">
        <v>980</v>
      </c>
      <c r="O439" s="28">
        <v>112.804978256</v>
      </c>
      <c r="P439" s="28" t="s">
        <v>1501</v>
      </c>
      <c r="Q439" s="36">
        <f>VLOOKUP(CurrentMtgRatesDataTable824[[#This Row],[asOfDate]],CurrentMtgRatesDataTable8[],5,0)</f>
        <v>55.782918253715444</v>
      </c>
      <c r="R439" s="36">
        <f>CurrentMtgRatesDataTable824[[#This Row],[Realized Current Coupon Vol]]/CurrentMtgRatesDataTable824[[#This Row],[SeriesNumValue]]</f>
        <v>0.4945075928042954</v>
      </c>
    </row>
    <row r="440" spans="1:18">
      <c r="A440" s="26" t="s">
        <v>2047</v>
      </c>
      <c r="B440" s="28">
        <v>2.8734950564364601</v>
      </c>
      <c r="C4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2.8734950564364601</v>
      </c>
      <c r="D440" s="36">
        <f>CurrentMtgRatesDataTable8[[#This Row],[Combined with Bloomberg Coupon]]-C441</f>
        <v>1.4059834812929939E-2</v>
      </c>
      <c r="E440" s="37">
        <f t="shared" si="12"/>
        <v>74.745239695663955</v>
      </c>
      <c r="F440" s="36">
        <f>LN(CurrentMtgRatesDataTable8[[#This Row],[Combined with Bloomberg Coupon]]/C441)</f>
        <v>4.9049481920116914E-3</v>
      </c>
      <c r="G440" s="37">
        <f t="shared" si="13"/>
        <v>25.256624832404974</v>
      </c>
      <c r="I440" s="26" t="s">
        <v>979</v>
      </c>
      <c r="J440" s="27">
        <v>111.7970072385</v>
      </c>
      <c r="K440" s="27" t="s">
        <v>1502</v>
      </c>
      <c r="N440" s="26" t="s">
        <v>979</v>
      </c>
      <c r="O440" s="28">
        <v>111.7970072385</v>
      </c>
      <c r="P440" s="28" t="s">
        <v>1501</v>
      </c>
      <c r="Q440" s="36">
        <f>VLOOKUP(CurrentMtgRatesDataTable824[[#This Row],[asOfDate]],CurrentMtgRatesDataTable8[],5,0)</f>
        <v>56.587653100822578</v>
      </c>
      <c r="R440" s="36">
        <f>CurrentMtgRatesDataTable824[[#This Row],[Realized Current Coupon Vol]]/CurrentMtgRatesDataTable824[[#This Row],[SeriesNumValue]]</f>
        <v>0.50616429275340435</v>
      </c>
    </row>
    <row r="441" spans="1:18">
      <c r="A441" s="26" t="s">
        <v>2048</v>
      </c>
      <c r="B441" s="28">
        <v>2.8594352216235301</v>
      </c>
      <c r="C4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2.8594352216235301</v>
      </c>
      <c r="D441" s="36">
        <f>CurrentMtgRatesDataTable8[[#This Row],[Combined with Bloomberg Coupon]]-C442</f>
        <v>-5.5429538474749851E-2</v>
      </c>
      <c r="E441" s="37">
        <f t="shared" si="12"/>
        <v>78.153516637692078</v>
      </c>
      <c r="F441" s="36">
        <f>LN(CurrentMtgRatesDataTable8[[#This Row],[Combined with Bloomberg Coupon]]/C442)</f>
        <v>-1.9199293874557724E-2</v>
      </c>
      <c r="G441" s="37">
        <f t="shared" si="13"/>
        <v>26.271225838286995</v>
      </c>
      <c r="I441" s="26" t="s">
        <v>978</v>
      </c>
      <c r="J441" s="27">
        <v>111.62744800500001</v>
      </c>
      <c r="K441" s="27" t="s">
        <v>1502</v>
      </c>
      <c r="N441" s="26" t="s">
        <v>978</v>
      </c>
      <c r="O441" s="28">
        <v>111.62744800500001</v>
      </c>
      <c r="P441" s="28" t="s">
        <v>1501</v>
      </c>
      <c r="Q441" s="36">
        <f>VLOOKUP(CurrentMtgRatesDataTable824[[#This Row],[asOfDate]],CurrentMtgRatesDataTable8[],5,0)</f>
        <v>54.265857933330608</v>
      </c>
      <c r="R441" s="36">
        <f>CurrentMtgRatesDataTable824[[#This Row],[Realized Current Coupon Vol]]/CurrentMtgRatesDataTable824[[#This Row],[SeriesNumValue]]</f>
        <v>0.4861336427838065</v>
      </c>
    </row>
    <row r="442" spans="1:18">
      <c r="A442" s="26" t="s">
        <v>2049</v>
      </c>
      <c r="B442" s="28">
        <v>2.91486476009828</v>
      </c>
      <c r="C4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2.91486476009828</v>
      </c>
      <c r="D442" s="36">
        <f>CurrentMtgRatesDataTable8[[#This Row],[Combined with Bloomberg Coupon]]-C443</f>
        <v>7.8576558225759818E-2</v>
      </c>
      <c r="E442" s="37">
        <f t="shared" si="12"/>
        <v>79.676779926492927</v>
      </c>
      <c r="F442" s="36">
        <f>LN(CurrentMtgRatesDataTable8[[#This Row],[Combined with Bloomberg Coupon]]/C443)</f>
        <v>2.7327198079027629E-2</v>
      </c>
      <c r="G442" s="37">
        <f t="shared" si="13"/>
        <v>26.686217358528225</v>
      </c>
      <c r="I442" s="26" t="s">
        <v>977</v>
      </c>
      <c r="J442" s="27">
        <v>111.191958555</v>
      </c>
      <c r="K442" s="27" t="s">
        <v>1502</v>
      </c>
      <c r="N442" s="26" t="s">
        <v>977</v>
      </c>
      <c r="O442" s="28">
        <v>111.191958555</v>
      </c>
      <c r="P442" s="28" t="s">
        <v>1501</v>
      </c>
      <c r="Q442" s="36">
        <f>VLOOKUP(CurrentMtgRatesDataTable824[[#This Row],[asOfDate]],CurrentMtgRatesDataTable8[],5,0)</f>
        <v>51.460860765083453</v>
      </c>
      <c r="R442" s="36">
        <f>CurrentMtgRatesDataTable824[[#This Row],[Realized Current Coupon Vol]]/CurrentMtgRatesDataTable824[[#This Row],[SeriesNumValue]]</f>
        <v>0.46281099311357887</v>
      </c>
    </row>
    <row r="443" spans="1:18">
      <c r="A443" s="29" t="s">
        <v>2050</v>
      </c>
      <c r="B443" s="30">
        <v>2.8362882018725202</v>
      </c>
      <c r="C44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2.8362882018725202</v>
      </c>
      <c r="D443" s="36">
        <f>CurrentMtgRatesDataTable8[[#This Row],[Combined with Bloomberg Coupon]]-C444</f>
        <v>-5.8331737347749879E-2</v>
      </c>
      <c r="E443" s="37">
        <f t="shared" si="12"/>
        <v>78.071146013092147</v>
      </c>
      <c r="F443" s="36">
        <f>LN(CurrentMtgRatesDataTable8[[#This Row],[Combined with Bloomberg Coupon]]/C444)</f>
        <v>-2.0357594447814681E-2</v>
      </c>
      <c r="G443" s="37">
        <f t="shared" si="13"/>
        <v>26.097664944984867</v>
      </c>
      <c r="I443" s="26" t="s">
        <v>976</v>
      </c>
      <c r="J443" s="27">
        <v>109.9980836676</v>
      </c>
      <c r="K443" s="27" t="s">
        <v>1502</v>
      </c>
      <c r="N443" s="29" t="s">
        <v>976</v>
      </c>
      <c r="O443" s="30">
        <v>109.9980836676</v>
      </c>
      <c r="P443" s="28" t="s">
        <v>1501</v>
      </c>
      <c r="Q443" s="36">
        <f>VLOOKUP(CurrentMtgRatesDataTable824[[#This Row],[asOfDate]],CurrentMtgRatesDataTable8[],5,0)</f>
        <v>52.948102394708862</v>
      </c>
      <c r="R443" s="36">
        <f>CurrentMtgRatesDataTable824[[#This Row],[Realized Current Coupon Vol]]/CurrentMtgRatesDataTable824[[#This Row],[SeriesNumValue]]</f>
        <v>0.48135477118593434</v>
      </c>
    </row>
    <row r="444" spans="1:18">
      <c r="A444" s="29" t="s">
        <v>2051</v>
      </c>
      <c r="B444" s="30">
        <v>2.8946199392202701</v>
      </c>
      <c r="C44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2.8946199392202701</v>
      </c>
      <c r="D444" s="36">
        <f>CurrentMtgRatesDataTable8[[#This Row],[Combined with Bloomberg Coupon]]-C445</f>
        <v>-9.8042221938010155E-2</v>
      </c>
      <c r="E444" s="37">
        <f t="shared" si="12"/>
        <v>77.460611212534843</v>
      </c>
      <c r="F444" s="36">
        <f>LN(CurrentMtgRatesDataTable8[[#This Row],[Combined with Bloomberg Coupon]]/C445)</f>
        <v>-3.3309525556666102E-2</v>
      </c>
      <c r="G444" s="37">
        <f t="shared" si="13"/>
        <v>25.86210686283798</v>
      </c>
      <c r="I444" s="26" t="s">
        <v>975</v>
      </c>
      <c r="J444" s="27">
        <v>111.1802188257</v>
      </c>
      <c r="K444" s="27" t="s">
        <v>1502</v>
      </c>
      <c r="N444" s="29" t="s">
        <v>975</v>
      </c>
      <c r="O444" s="30">
        <v>111.1802188257</v>
      </c>
      <c r="P444" s="28" t="s">
        <v>1501</v>
      </c>
      <c r="Q444" s="36">
        <f>VLOOKUP(CurrentMtgRatesDataTable824[[#This Row],[asOfDate]],CurrentMtgRatesDataTable8[],5,0)</f>
        <v>53.506324498559835</v>
      </c>
      <c r="R444" s="36">
        <f>CurrentMtgRatesDataTable824[[#This Row],[Realized Current Coupon Vol]]/CurrentMtgRatesDataTable824[[#This Row],[SeriesNumValue]]</f>
        <v>0.48125759297562665</v>
      </c>
    </row>
    <row r="445" spans="1:18">
      <c r="A445" s="29" t="s">
        <v>2052</v>
      </c>
      <c r="B445" s="30">
        <v>2.9926621611582802</v>
      </c>
      <c r="C44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2.9926621611582802</v>
      </c>
      <c r="D445" s="36">
        <f>CurrentMtgRatesDataTable8[[#This Row],[Combined with Bloomberg Coupon]]-C446</f>
        <v>1.4512493069100962E-3</v>
      </c>
      <c r="E445" s="37">
        <f t="shared" si="12"/>
        <v>75.584951330187224</v>
      </c>
      <c r="F445" s="36">
        <f>LN(CurrentMtgRatesDataTable8[[#This Row],[Combined with Bloomberg Coupon]]/C446)</f>
        <v>4.8505351556004414E-4</v>
      </c>
      <c r="G445" s="37">
        <f t="shared" si="13"/>
        <v>25.190656742371175</v>
      </c>
      <c r="I445" s="26" t="s">
        <v>974</v>
      </c>
      <c r="J445" s="27">
        <v>111.2071494825</v>
      </c>
      <c r="K445" s="27" t="s">
        <v>1502</v>
      </c>
      <c r="N445" s="29" t="s">
        <v>974</v>
      </c>
      <c r="O445" s="30">
        <v>111.2071494825</v>
      </c>
      <c r="P445" s="28" t="s">
        <v>1501</v>
      </c>
      <c r="Q445" s="36">
        <f>VLOOKUP(CurrentMtgRatesDataTable824[[#This Row],[asOfDate]],CurrentMtgRatesDataTable8[],5,0)</f>
        <v>52.268861567193483</v>
      </c>
      <c r="R445" s="36">
        <f>CurrentMtgRatesDataTable824[[#This Row],[Realized Current Coupon Vol]]/CurrentMtgRatesDataTable824[[#This Row],[SeriesNumValue]]</f>
        <v>0.47001350012499615</v>
      </c>
    </row>
    <row r="446" spans="1:18">
      <c r="A446" s="29" t="s">
        <v>2053</v>
      </c>
      <c r="B446" s="30">
        <v>2.9912109118513701</v>
      </c>
      <c r="C44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2.9912109118513701</v>
      </c>
      <c r="D446" s="36">
        <f>CurrentMtgRatesDataTable8[[#This Row],[Combined with Bloomberg Coupon]]-C447</f>
        <v>8.3205844533920104E-2</v>
      </c>
      <c r="E446" s="37">
        <f t="shared" si="12"/>
        <v>78.049898478350457</v>
      </c>
      <c r="F446" s="36">
        <f>LN(CurrentMtgRatesDataTable8[[#This Row],[Combined with Bloomberg Coupon]]/C447)</f>
        <v>2.8210990445075579E-2</v>
      </c>
      <c r="G446" s="37">
        <f t="shared" si="13"/>
        <v>25.997010105703584</v>
      </c>
      <c r="I446" s="26" t="s">
        <v>973</v>
      </c>
      <c r="J446" s="27">
        <v>112.048597286</v>
      </c>
      <c r="K446" s="27" t="s">
        <v>1502</v>
      </c>
      <c r="N446" s="29" t="s">
        <v>973</v>
      </c>
      <c r="O446" s="30">
        <v>112.048597286</v>
      </c>
      <c r="P446" s="28" t="s">
        <v>1501</v>
      </c>
      <c r="Q446" s="36">
        <f>VLOOKUP(CurrentMtgRatesDataTable824[[#This Row],[asOfDate]],CurrentMtgRatesDataTable8[],5,0)</f>
        <v>51.524610485711676</v>
      </c>
      <c r="R446" s="36">
        <f>CurrentMtgRatesDataTable824[[#This Row],[Realized Current Coupon Vol]]/CurrentMtgRatesDataTable824[[#This Row],[SeriesNumValue]]</f>
        <v>0.4598416377689849</v>
      </c>
    </row>
    <row r="447" spans="1:18">
      <c r="A447" s="29" t="s">
        <v>2054</v>
      </c>
      <c r="B447" s="30">
        <v>2.90800506731745</v>
      </c>
      <c r="C44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2.90800506731745</v>
      </c>
      <c r="D447" s="36">
        <f>CurrentMtgRatesDataTable8[[#This Row],[Combined with Bloomberg Coupon]]-C448</f>
        <v>-7.4595156368801874E-3</v>
      </c>
      <c r="E447" s="37">
        <f t="shared" si="12"/>
        <v>77.211569124254424</v>
      </c>
      <c r="F447" s="36">
        <f>LN(CurrentMtgRatesDataTable8[[#This Row],[Combined with Bloomberg Coupon]]/C448)</f>
        <v>-2.5618815464806227E-3</v>
      </c>
      <c r="G447" s="37">
        <f t="shared" si="13"/>
        <v>25.691320135636602</v>
      </c>
      <c r="I447" s="26" t="s">
        <v>972</v>
      </c>
      <c r="J447" s="27">
        <v>111.5362658808</v>
      </c>
      <c r="K447" s="27" t="s">
        <v>1502</v>
      </c>
      <c r="N447" s="29" t="s">
        <v>972</v>
      </c>
      <c r="O447" s="30">
        <v>111.5362658808</v>
      </c>
      <c r="P447" s="28" t="s">
        <v>1501</v>
      </c>
      <c r="Q447" s="36">
        <f>VLOOKUP(CurrentMtgRatesDataTable824[[#This Row],[asOfDate]],CurrentMtgRatesDataTable8[],5,0)</f>
        <v>51.347763769658386</v>
      </c>
      <c r="R447" s="36">
        <f>CurrentMtgRatesDataTable824[[#This Row],[Realized Current Coupon Vol]]/CurrentMtgRatesDataTable824[[#This Row],[SeriesNumValue]]</f>
        <v>0.46036832382872034</v>
      </c>
    </row>
    <row r="448" spans="1:18">
      <c r="A448" s="29" t="s">
        <v>2055</v>
      </c>
      <c r="B448" s="30">
        <v>2.9154645829543302</v>
      </c>
      <c r="C44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2.9154645829543302</v>
      </c>
      <c r="D448" s="36">
        <f>CurrentMtgRatesDataTable8[[#This Row],[Combined with Bloomberg Coupon]]-C449</f>
        <v>-1.7258406193749742E-2</v>
      </c>
      <c r="E448" s="37">
        <f t="shared" si="12"/>
        <v>77.280905799426819</v>
      </c>
      <c r="F448" s="36">
        <f>LN(CurrentMtgRatesDataTable8[[#This Row],[Combined with Bloomberg Coupon]]/C449)</f>
        <v>-5.9021555246949369E-3</v>
      </c>
      <c r="G448" s="37">
        <f t="shared" si="13"/>
        <v>25.713739353061083</v>
      </c>
      <c r="I448" s="26" t="s">
        <v>971</v>
      </c>
      <c r="J448" s="27">
        <v>110.72360446259999</v>
      </c>
      <c r="K448" s="27" t="s">
        <v>1502</v>
      </c>
      <c r="N448" s="29" t="s">
        <v>971</v>
      </c>
      <c r="O448" s="30">
        <v>110.72360446259999</v>
      </c>
      <c r="P448" s="28" t="s">
        <v>1501</v>
      </c>
      <c r="Q448" s="36">
        <f>VLOOKUP(CurrentMtgRatesDataTable824[[#This Row],[asOfDate]],CurrentMtgRatesDataTable8[],5,0)</f>
        <v>51.468787107514125</v>
      </c>
      <c r="R448" s="36">
        <f>CurrentMtgRatesDataTable824[[#This Row],[Realized Current Coupon Vol]]/CurrentMtgRatesDataTable824[[#This Row],[SeriesNumValue]]</f>
        <v>0.46484024212650293</v>
      </c>
    </row>
    <row r="449" spans="1:18">
      <c r="A449" s="29" t="s">
        <v>2056</v>
      </c>
      <c r="B449" s="30">
        <v>2.9327229891480799</v>
      </c>
      <c r="C44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2.9327229891480799</v>
      </c>
      <c r="D449" s="36">
        <f>CurrentMtgRatesDataTable8[[#This Row],[Combined with Bloomberg Coupon]]-C450</f>
        <v>2.9971637045009825E-2</v>
      </c>
      <c r="E449" s="37">
        <f t="shared" si="12"/>
        <v>77.322201729621781</v>
      </c>
      <c r="F449" s="36">
        <f>LN(CurrentMtgRatesDataTable8[[#This Row],[Combined with Bloomberg Coupon]]/C450)</f>
        <v>1.0272309959157211E-2</v>
      </c>
      <c r="G449" s="37">
        <f t="shared" si="13"/>
        <v>25.725167641504004</v>
      </c>
      <c r="I449" s="26" t="s">
        <v>970</v>
      </c>
      <c r="J449" s="27">
        <v>110.82226693200001</v>
      </c>
      <c r="K449" s="27" t="s">
        <v>1502</v>
      </c>
      <c r="N449" s="29" t="s">
        <v>970</v>
      </c>
      <c r="O449" s="30">
        <v>110.82226693200001</v>
      </c>
      <c r="P449" s="28" t="s">
        <v>1501</v>
      </c>
      <c r="Q449" s="36">
        <f>VLOOKUP(CurrentMtgRatesDataTable824[[#This Row],[asOfDate]],CurrentMtgRatesDataTable8[],5,0)</f>
        <v>52.271661445045694</v>
      </c>
      <c r="R449" s="36">
        <f>CurrentMtgRatesDataTable824[[#This Row],[Realized Current Coupon Vol]]/CurrentMtgRatesDataTable824[[#This Row],[SeriesNumValue]]</f>
        <v>0.47167110809165569</v>
      </c>
    </row>
    <row r="450" spans="1:18">
      <c r="A450" s="29" t="s">
        <v>2057</v>
      </c>
      <c r="B450" s="30">
        <v>2.9027513521030701</v>
      </c>
      <c r="C45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2.9027513521030701</v>
      </c>
      <c r="D450" s="36">
        <f>CurrentMtgRatesDataTable8[[#This Row],[Combined with Bloomberg Coupon]]-C451</f>
        <v>-1.581137056540971E-2</v>
      </c>
      <c r="E450" s="37">
        <f t="shared" si="12"/>
        <v>77.256646979882106</v>
      </c>
      <c r="F450" s="36">
        <f>LN(CurrentMtgRatesDataTable8[[#This Row],[Combined with Bloomberg Coupon]]/C451)</f>
        <v>-5.4322475111949122E-3</v>
      </c>
      <c r="G450" s="37">
        <f t="shared" si="13"/>
        <v>25.694477762669521</v>
      </c>
      <c r="I450" s="26" t="s">
        <v>969</v>
      </c>
      <c r="J450" s="27">
        <v>110.8449292032</v>
      </c>
      <c r="K450" s="27" t="s">
        <v>1502</v>
      </c>
      <c r="N450" s="29" t="s">
        <v>969</v>
      </c>
      <c r="O450" s="30">
        <v>110.8449292032</v>
      </c>
      <c r="P450" s="28" t="s">
        <v>1501</v>
      </c>
      <c r="Q450" s="36">
        <f>VLOOKUP(CurrentMtgRatesDataTable824[[#This Row],[asOfDate]],CurrentMtgRatesDataTable8[],5,0)</f>
        <v>49.0798056808909</v>
      </c>
      <c r="R450" s="36">
        <f>CurrentMtgRatesDataTable824[[#This Row],[Realized Current Coupon Vol]]/CurrentMtgRatesDataTable824[[#This Row],[SeriesNumValue]]</f>
        <v>0.44277898893253126</v>
      </c>
    </row>
    <row r="451" spans="1:18">
      <c r="A451" s="29" t="s">
        <v>2058</v>
      </c>
      <c r="B451" s="30">
        <v>2.9185627226684798</v>
      </c>
      <c r="C45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2.9185627226684798</v>
      </c>
      <c r="D451" s="36">
        <f>CurrentMtgRatesDataTable8[[#This Row],[Combined with Bloomberg Coupon]]-C452</f>
        <v>3.9788295377449767E-2</v>
      </c>
      <c r="E451" s="37">
        <f t="shared" si="12"/>
        <v>77.216036562550926</v>
      </c>
      <c r="F451" s="36">
        <f>LN(CurrentMtgRatesDataTable8[[#This Row],[Combined with Bloomberg Coupon]]/C452)</f>
        <v>1.3726619338872504E-2</v>
      </c>
      <c r="G451" s="37">
        <f t="shared" si="13"/>
        <v>25.679598223555043</v>
      </c>
      <c r="I451" s="26" t="s">
        <v>968</v>
      </c>
      <c r="J451" s="27">
        <v>111.2330328357</v>
      </c>
      <c r="K451" s="27" t="s">
        <v>1502</v>
      </c>
      <c r="N451" s="29" t="s">
        <v>968</v>
      </c>
      <c r="O451" s="30">
        <v>111.2330328357</v>
      </c>
      <c r="P451" s="28" t="s">
        <v>1501</v>
      </c>
      <c r="Q451" s="36">
        <f>VLOOKUP(CurrentMtgRatesDataTable824[[#This Row],[asOfDate]],CurrentMtgRatesDataTable8[],5,0)</f>
        <v>48.793384612705928</v>
      </c>
      <c r="R451" s="36">
        <f>CurrentMtgRatesDataTable824[[#This Row],[Realized Current Coupon Vol]]/CurrentMtgRatesDataTable824[[#This Row],[SeriesNumValue]]</f>
        <v>0.43865912282350172</v>
      </c>
    </row>
    <row r="452" spans="1:18">
      <c r="A452" s="29" t="s">
        <v>2059</v>
      </c>
      <c r="B452" s="30">
        <v>2.8787744272910301</v>
      </c>
      <c r="C45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2.8787744272910301</v>
      </c>
      <c r="D452" s="36">
        <f>CurrentMtgRatesDataTable8[[#This Row],[Combined with Bloomberg Coupon]]-C453</f>
        <v>-2.6214996488779896E-2</v>
      </c>
      <c r="E452" s="37">
        <f t="shared" si="12"/>
        <v>76.808676950236247</v>
      </c>
      <c r="F452" s="36">
        <f>LN(CurrentMtgRatesDataTable8[[#This Row],[Combined with Bloomberg Coupon]]/C453)</f>
        <v>-9.0650921039061895E-3</v>
      </c>
      <c r="G452" s="37">
        <f t="shared" si="13"/>
        <v>25.530780509088586</v>
      </c>
      <c r="I452" s="26" t="s">
        <v>967</v>
      </c>
      <c r="J452" s="27">
        <v>112.62324124129999</v>
      </c>
      <c r="K452" s="27" t="s">
        <v>1502</v>
      </c>
      <c r="N452" s="29" t="s">
        <v>967</v>
      </c>
      <c r="O452" s="30">
        <v>112.62324124129999</v>
      </c>
      <c r="P452" s="28" t="s">
        <v>1501</v>
      </c>
      <c r="Q452" s="36">
        <f>VLOOKUP(CurrentMtgRatesDataTable824[[#This Row],[asOfDate]],CurrentMtgRatesDataTable8[],5,0)</f>
        <v>50.937613361750152</v>
      </c>
      <c r="R452" s="36">
        <f>CurrentMtgRatesDataTable824[[#This Row],[Realized Current Coupon Vol]]/CurrentMtgRatesDataTable824[[#This Row],[SeriesNumValue]]</f>
        <v>0.45228331914737019</v>
      </c>
    </row>
    <row r="453" spans="1:18">
      <c r="A453" s="29" t="s">
        <v>2060</v>
      </c>
      <c r="B453" s="30">
        <v>2.90498942377981</v>
      </c>
      <c r="C45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2.90498942377981</v>
      </c>
      <c r="D453" s="36">
        <f>CurrentMtgRatesDataTable8[[#This Row],[Combined with Bloomberg Coupon]]-C454</f>
        <v>-3.0903720811230162E-2</v>
      </c>
      <c r="E453" s="37">
        <f t="shared" ref="E453:E516" si="14">STDEVA(D453:D512)*SQRT(250)*100</f>
        <v>79.2450727196168</v>
      </c>
      <c r="F453" s="36">
        <f>LN(CurrentMtgRatesDataTable8[[#This Row],[Combined with Bloomberg Coupon]]/C454)</f>
        <v>-1.0581965594070077E-2</v>
      </c>
      <c r="G453" s="37">
        <f t="shared" ref="G453:G516" si="15">STDEVA(F453:F512)*SQRT(250)*100</f>
        <v>26.271533080631549</v>
      </c>
      <c r="I453" s="26" t="s">
        <v>966</v>
      </c>
      <c r="J453" s="27">
        <v>112.2420037391</v>
      </c>
      <c r="K453" s="27" t="s">
        <v>1502</v>
      </c>
      <c r="N453" s="29" t="s">
        <v>966</v>
      </c>
      <c r="O453" s="30">
        <v>112.2420037391</v>
      </c>
      <c r="P453" s="28" t="s">
        <v>1501</v>
      </c>
      <c r="Q453" s="36">
        <f>VLOOKUP(CurrentMtgRatesDataTable824[[#This Row],[asOfDate]],CurrentMtgRatesDataTable8[],5,0)</f>
        <v>51.475067767937176</v>
      </c>
      <c r="R453" s="36">
        <f>CurrentMtgRatesDataTable824[[#This Row],[Realized Current Coupon Vol]]/CurrentMtgRatesDataTable824[[#This Row],[SeriesNumValue]]</f>
        <v>0.45860788344074804</v>
      </c>
    </row>
    <row r="454" spans="1:18">
      <c r="A454" s="29" t="s">
        <v>2061</v>
      </c>
      <c r="B454" s="30">
        <v>2.9358931445910401</v>
      </c>
      <c r="C45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2.9358931445910401</v>
      </c>
      <c r="D454" s="36">
        <f>CurrentMtgRatesDataTable8[[#This Row],[Combined with Bloomberg Coupon]]-C455</f>
        <v>2.6213178306470297E-2</v>
      </c>
      <c r="E454" s="37">
        <f t="shared" si="14"/>
        <v>79.768996856656145</v>
      </c>
      <c r="F454" s="36">
        <f>LN(CurrentMtgRatesDataTable8[[#This Row],[Combined with Bloomberg Coupon]]/C455)</f>
        <v>8.968617282233169E-3</v>
      </c>
      <c r="G454" s="37">
        <f t="shared" si="15"/>
        <v>26.42125970323519</v>
      </c>
      <c r="I454" s="26" t="s">
        <v>965</v>
      </c>
      <c r="J454" s="27">
        <v>112.887160288</v>
      </c>
      <c r="K454" s="27" t="s">
        <v>1502</v>
      </c>
      <c r="N454" s="29" t="s">
        <v>965</v>
      </c>
      <c r="O454" s="30">
        <v>112.887160288</v>
      </c>
      <c r="P454" s="28" t="s">
        <v>1501</v>
      </c>
      <c r="Q454" s="36">
        <f>VLOOKUP(CurrentMtgRatesDataTable824[[#This Row],[asOfDate]],CurrentMtgRatesDataTable8[],5,0)</f>
        <v>51.207020205828982</v>
      </c>
      <c r="R454" s="36">
        <f>CurrentMtgRatesDataTable824[[#This Row],[Realized Current Coupon Vol]]/CurrentMtgRatesDataTable824[[#This Row],[SeriesNumValue]]</f>
        <v>0.45361243984868249</v>
      </c>
    </row>
    <row r="455" spans="1:18">
      <c r="A455" s="29" t="s">
        <v>2062</v>
      </c>
      <c r="B455" s="30">
        <v>2.9096799662845698</v>
      </c>
      <c r="C45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2.9096799662845698</v>
      </c>
      <c r="D455" s="36">
        <f>CurrentMtgRatesDataTable8[[#This Row],[Combined with Bloomberg Coupon]]-C456</f>
        <v>-2.4767073949500062E-2</v>
      </c>
      <c r="E455" s="37">
        <f t="shared" si="14"/>
        <v>80.130712544019261</v>
      </c>
      <c r="F455" s="36">
        <f>LN(CurrentMtgRatesDataTable8[[#This Row],[Combined with Bloomberg Coupon]]/C456)</f>
        <v>-8.4759356519726655E-3</v>
      </c>
      <c r="G455" s="37">
        <f t="shared" si="15"/>
        <v>26.526396973748902</v>
      </c>
      <c r="I455" s="26" t="s">
        <v>964</v>
      </c>
      <c r="J455" s="27">
        <v>112.9176980685</v>
      </c>
      <c r="K455" s="27" t="s">
        <v>1502</v>
      </c>
      <c r="N455" s="29" t="s">
        <v>964</v>
      </c>
      <c r="O455" s="30">
        <v>112.9176980685</v>
      </c>
      <c r="P455" s="28" t="s">
        <v>1501</v>
      </c>
      <c r="Q455" s="36">
        <f>VLOOKUP(CurrentMtgRatesDataTable824[[#This Row],[asOfDate]],CurrentMtgRatesDataTable8[],5,0)</f>
        <v>51.236579768067614</v>
      </c>
      <c r="R455" s="36">
        <f>CurrentMtgRatesDataTable824[[#This Row],[Realized Current Coupon Vol]]/CurrentMtgRatesDataTable824[[#This Row],[SeriesNumValue]]</f>
        <v>0.4537515433319021</v>
      </c>
    </row>
    <row r="456" spans="1:18">
      <c r="A456" s="29" t="s">
        <v>2063</v>
      </c>
      <c r="B456" s="30">
        <v>2.9344470402340699</v>
      </c>
      <c r="C45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2.9344470402340699</v>
      </c>
      <c r="D456" s="36">
        <f>CurrentMtgRatesDataTable8[[#This Row],[Combined with Bloomberg Coupon]]-C457</f>
        <v>2.1365611277839758E-2</v>
      </c>
      <c r="E456" s="37">
        <f t="shared" si="14"/>
        <v>80.248281936982011</v>
      </c>
      <c r="F456" s="36">
        <f>LN(CurrentMtgRatesDataTable8[[#This Row],[Combined with Bloomberg Coupon]]/C457)</f>
        <v>7.3076023380376654E-3</v>
      </c>
      <c r="G456" s="37">
        <f t="shared" si="15"/>
        <v>26.557512066590679</v>
      </c>
      <c r="I456" s="26" t="s">
        <v>963</v>
      </c>
      <c r="J456" s="27">
        <v>113.2406387751</v>
      </c>
      <c r="K456" s="27" t="s">
        <v>1502</v>
      </c>
      <c r="N456" s="29" t="s">
        <v>963</v>
      </c>
      <c r="O456" s="30">
        <v>113.2406387751</v>
      </c>
      <c r="P456" s="28" t="s">
        <v>1501</v>
      </c>
      <c r="Q456" s="36">
        <f>VLOOKUP(CurrentMtgRatesDataTable824[[#This Row],[asOfDate]],CurrentMtgRatesDataTable8[],5,0)</f>
        <v>51.263768748553588</v>
      </c>
      <c r="R456" s="36">
        <f>CurrentMtgRatesDataTable824[[#This Row],[Realized Current Coupon Vol]]/CurrentMtgRatesDataTable824[[#This Row],[SeriesNumValue]]</f>
        <v>0.45269762960596932</v>
      </c>
    </row>
    <row r="457" spans="1:18">
      <c r="A457" s="29" t="s">
        <v>2064</v>
      </c>
      <c r="B457" s="30">
        <v>2.9130814289562301</v>
      </c>
      <c r="C45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2.9130814289562301</v>
      </c>
      <c r="D457" s="36">
        <f>CurrentMtgRatesDataTable8[[#This Row],[Combined with Bloomberg Coupon]]-C458</f>
        <v>4.5356977806902954E-3</v>
      </c>
      <c r="E457" s="37">
        <f t="shared" si="14"/>
        <v>82.467187698151207</v>
      </c>
      <c r="F457" s="36">
        <f>LN(CurrentMtgRatesDataTable8[[#This Row],[Combined with Bloomberg Coupon]]/C458)</f>
        <v>1.5582236971471786E-3</v>
      </c>
      <c r="G457" s="37">
        <f t="shared" si="15"/>
        <v>27.264652856576799</v>
      </c>
      <c r="I457" s="26" t="s">
        <v>962</v>
      </c>
      <c r="J457" s="27">
        <v>113.1298659056</v>
      </c>
      <c r="K457" s="27" t="s">
        <v>1502</v>
      </c>
      <c r="N457" s="29" t="s">
        <v>962</v>
      </c>
      <c r="O457" s="30">
        <v>113.1298659056</v>
      </c>
      <c r="P457" s="28" t="s">
        <v>1501</v>
      </c>
      <c r="Q457" s="36">
        <f>VLOOKUP(CurrentMtgRatesDataTable824[[#This Row],[asOfDate]],CurrentMtgRatesDataTable8[],5,0)</f>
        <v>50.744934850970601</v>
      </c>
      <c r="R457" s="36">
        <f>CurrentMtgRatesDataTable824[[#This Row],[Realized Current Coupon Vol]]/CurrentMtgRatesDataTable824[[#This Row],[SeriesNumValue]]</f>
        <v>0.4485547158105373</v>
      </c>
    </row>
    <row r="458" spans="1:18">
      <c r="A458" s="29" t="s">
        <v>2065</v>
      </c>
      <c r="B458" s="30">
        <v>2.9085457311755398</v>
      </c>
      <c r="C45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2.9085457311755398</v>
      </c>
      <c r="D458" s="36">
        <f>CurrentMtgRatesDataTable8[[#This Row],[Combined with Bloomberg Coupon]]-C459</f>
        <v>-3.2485149717302875E-3</v>
      </c>
      <c r="E458" s="37">
        <f t="shared" si="14"/>
        <v>83.006910788429209</v>
      </c>
      <c r="F458" s="36">
        <f>LN(CurrentMtgRatesDataTable8[[#This Row],[Combined with Bloomberg Coupon]]/C459)</f>
        <v>-1.1162630779999261E-3</v>
      </c>
      <c r="G458" s="37">
        <f t="shared" si="15"/>
        <v>27.439433545700119</v>
      </c>
      <c r="I458" s="26" t="s">
        <v>961</v>
      </c>
      <c r="J458" s="27">
        <v>113.13015664860001</v>
      </c>
      <c r="K458" s="27" t="s">
        <v>1502</v>
      </c>
      <c r="N458" s="29" t="s">
        <v>961</v>
      </c>
      <c r="O458" s="30">
        <v>113.13015664860001</v>
      </c>
      <c r="P458" s="28" t="s">
        <v>1501</v>
      </c>
      <c r="Q458" s="36">
        <f>VLOOKUP(CurrentMtgRatesDataTable824[[#This Row],[asOfDate]],CurrentMtgRatesDataTable8[],5,0)</f>
        <v>50.844313927117923</v>
      </c>
      <c r="R458" s="36">
        <f>CurrentMtgRatesDataTable824[[#This Row],[Realized Current Coupon Vol]]/CurrentMtgRatesDataTable824[[#This Row],[SeriesNumValue]]</f>
        <v>0.44943201205889188</v>
      </c>
    </row>
    <row r="459" spans="1:18">
      <c r="A459" s="29" t="s">
        <v>2066</v>
      </c>
      <c r="B459" s="30">
        <v>2.9117942461472701</v>
      </c>
      <c r="C45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2.9117942461472701</v>
      </c>
      <c r="D459" s="36">
        <f>CurrentMtgRatesDataTable8[[#This Row],[Combined with Bloomberg Coupon]]-C460</f>
        <v>3.7173749857499772E-3</v>
      </c>
      <c r="E459" s="37">
        <f t="shared" si="14"/>
        <v>86.314432402505929</v>
      </c>
      <c r="F459" s="36">
        <f>LN(CurrentMtgRatesDataTable8[[#This Row],[Combined with Bloomberg Coupon]]/C460)</f>
        <v>1.2774769118995383E-3</v>
      </c>
      <c r="G459" s="37">
        <f t="shared" si="15"/>
        <v>28.5386419973917</v>
      </c>
      <c r="I459" s="26" t="s">
        <v>960</v>
      </c>
      <c r="J459" s="27">
        <v>113.6298504306</v>
      </c>
      <c r="K459" s="27" t="s">
        <v>1502</v>
      </c>
      <c r="N459" s="29" t="s">
        <v>960</v>
      </c>
      <c r="O459" s="30">
        <v>113.6298504306</v>
      </c>
      <c r="P459" s="28" t="s">
        <v>1501</v>
      </c>
      <c r="Q459" s="36">
        <f>VLOOKUP(CurrentMtgRatesDataTable824[[#This Row],[asOfDate]],CurrentMtgRatesDataTable8[],5,0)</f>
        <v>51.486667375937301</v>
      </c>
      <c r="R459" s="36">
        <f>CurrentMtgRatesDataTable824[[#This Row],[Realized Current Coupon Vol]]/CurrentMtgRatesDataTable824[[#This Row],[SeriesNumValue]]</f>
        <v>0.45310864337873119</v>
      </c>
    </row>
    <row r="460" spans="1:18">
      <c r="A460" s="29" t="s">
        <v>2067</v>
      </c>
      <c r="B460" s="30">
        <v>2.9080768711615201</v>
      </c>
      <c r="C46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2.9080768711615201</v>
      </c>
      <c r="D460" s="36">
        <f>CurrentMtgRatesDataTable8[[#This Row],[Combined with Bloomberg Coupon]]-C461</f>
        <v>0.11803336010687016</v>
      </c>
      <c r="E460" s="37">
        <f t="shared" si="14"/>
        <v>87.650400894004918</v>
      </c>
      <c r="F460" s="36">
        <f>LN(CurrentMtgRatesDataTable8[[#This Row],[Combined with Bloomberg Coupon]]/C461)</f>
        <v>4.1434802624796638E-2</v>
      </c>
      <c r="G460" s="37">
        <f t="shared" si="15"/>
        <v>29.01089907826908</v>
      </c>
      <c r="I460" s="26" t="s">
        <v>959</v>
      </c>
      <c r="J460" s="27">
        <v>113.29210878390001</v>
      </c>
      <c r="K460" s="27" t="s">
        <v>1502</v>
      </c>
      <c r="N460" s="29" t="s">
        <v>959</v>
      </c>
      <c r="O460" s="30">
        <v>113.29210878390001</v>
      </c>
      <c r="P460" s="28" t="s">
        <v>1501</v>
      </c>
      <c r="Q460" s="36">
        <f>VLOOKUP(CurrentMtgRatesDataTable824[[#This Row],[asOfDate]],CurrentMtgRatesDataTable8[],5,0)</f>
        <v>51.204400826093966</v>
      </c>
      <c r="R460" s="36">
        <f>CurrentMtgRatesDataTable824[[#This Row],[Realized Current Coupon Vol]]/CurrentMtgRatesDataTable824[[#This Row],[SeriesNumValue]]</f>
        <v>0.45196793824152603</v>
      </c>
    </row>
    <row r="461" spans="1:18">
      <c r="A461" s="29" t="s">
        <v>2068</v>
      </c>
      <c r="B461" s="30">
        <v>2.79004351105465</v>
      </c>
      <c r="C46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2.79004351105465</v>
      </c>
      <c r="D461" s="36">
        <f>CurrentMtgRatesDataTable8[[#This Row],[Combined with Bloomberg Coupon]]-C462</f>
        <v>-4.4436877711759859E-2</v>
      </c>
      <c r="E461" s="37">
        <f t="shared" si="14"/>
        <v>85.60936049658855</v>
      </c>
      <c r="F461" s="36">
        <f>LN(CurrentMtgRatesDataTable8[[#This Row],[Combined with Bloomberg Coupon]]/C462)</f>
        <v>-1.5801444923576081E-2</v>
      </c>
      <c r="G461" s="37">
        <f t="shared" si="15"/>
        <v>28.24939501520538</v>
      </c>
      <c r="I461" s="26" t="s">
        <v>958</v>
      </c>
      <c r="J461" s="27">
        <v>113.70824116519999</v>
      </c>
      <c r="K461" s="27" t="s">
        <v>1502</v>
      </c>
      <c r="N461" s="29" t="s">
        <v>958</v>
      </c>
      <c r="O461" s="30">
        <v>113.70824116519999</v>
      </c>
      <c r="P461" s="28" t="s">
        <v>1501</v>
      </c>
      <c r="Q461" s="36">
        <f>VLOOKUP(CurrentMtgRatesDataTable824[[#This Row],[asOfDate]],CurrentMtgRatesDataTable8[],5,0)</f>
        <v>52.250386251558254</v>
      </c>
      <c r="R461" s="36">
        <f>CurrentMtgRatesDataTable824[[#This Row],[Realized Current Coupon Vol]]/CurrentMtgRatesDataTable824[[#This Row],[SeriesNumValue]]</f>
        <v>0.45951274697536437</v>
      </c>
    </row>
    <row r="462" spans="1:18">
      <c r="A462" s="29" t="s">
        <v>2069</v>
      </c>
      <c r="B462" s="30">
        <v>2.8344803887664098</v>
      </c>
      <c r="C46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2.8344803887664098</v>
      </c>
      <c r="D462" s="36">
        <f>CurrentMtgRatesDataTable8[[#This Row],[Combined with Bloomberg Coupon]]-C463</f>
        <v>-2.5386990858680125E-2</v>
      </c>
      <c r="E462" s="37">
        <f t="shared" si="14"/>
        <v>85.32749883456512</v>
      </c>
      <c r="F462" s="36">
        <f>LN(CurrentMtgRatesDataTable8[[#This Row],[Combined with Bloomberg Coupon]]/C463)</f>
        <v>-8.9166170008125531E-3</v>
      </c>
      <c r="G462" s="37">
        <f t="shared" si="15"/>
        <v>28.140544712688708</v>
      </c>
      <c r="I462" s="26" t="s">
        <v>957</v>
      </c>
      <c r="J462" s="27">
        <v>115.13072665919999</v>
      </c>
      <c r="K462" s="27" t="s">
        <v>1502</v>
      </c>
      <c r="N462" s="29" t="s">
        <v>957</v>
      </c>
      <c r="O462" s="30">
        <v>115.13072665919999</v>
      </c>
      <c r="P462" s="28" t="s">
        <v>1501</v>
      </c>
      <c r="Q462" s="36">
        <f>VLOOKUP(CurrentMtgRatesDataTable824[[#This Row],[asOfDate]],CurrentMtgRatesDataTable8[],5,0)</f>
        <v>55.025554663545606</v>
      </c>
      <c r="R462" s="36">
        <f>CurrentMtgRatesDataTable824[[#This Row],[Realized Current Coupon Vol]]/CurrentMtgRatesDataTable824[[#This Row],[SeriesNumValue]]</f>
        <v>0.47793978428041617</v>
      </c>
    </row>
    <row r="463" spans="1:18">
      <c r="A463" s="29" t="s">
        <v>2070</v>
      </c>
      <c r="B463" s="30">
        <v>2.85986737962509</v>
      </c>
      <c r="C46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2.85986737962509</v>
      </c>
      <c r="D463" s="36">
        <f>CurrentMtgRatesDataTable8[[#This Row],[Combined with Bloomberg Coupon]]-C464</f>
        <v>-3.0017996196329833E-2</v>
      </c>
      <c r="E463" s="37">
        <f t="shared" si="14"/>
        <v>85.172222565914865</v>
      </c>
      <c r="F463" s="36">
        <f>LN(CurrentMtgRatesDataTable8[[#This Row],[Combined with Bloomberg Coupon]]/C464)</f>
        <v>-1.0441585996093516E-2</v>
      </c>
      <c r="G463" s="37">
        <f t="shared" si="15"/>
        <v>28.082462552902111</v>
      </c>
      <c r="I463" s="26" t="s">
        <v>956</v>
      </c>
      <c r="J463" s="27">
        <v>114.71807552999999</v>
      </c>
      <c r="K463" s="27" t="s">
        <v>1502</v>
      </c>
      <c r="N463" s="29" t="s">
        <v>956</v>
      </c>
      <c r="O463" s="30">
        <v>114.71807552999999</v>
      </c>
      <c r="P463" s="28" t="s">
        <v>1501</v>
      </c>
      <c r="Q463" s="36">
        <f>VLOOKUP(CurrentMtgRatesDataTable824[[#This Row],[asOfDate]],CurrentMtgRatesDataTable8[],5,0)</f>
        <v>55.376219477677225</v>
      </c>
      <c r="R463" s="36">
        <f>CurrentMtgRatesDataTable824[[#This Row],[Realized Current Coupon Vol]]/CurrentMtgRatesDataTable824[[#This Row],[SeriesNumValue]]</f>
        <v>0.482715729163324</v>
      </c>
    </row>
    <row r="464" spans="1:18">
      <c r="A464" s="29" t="s">
        <v>2071</v>
      </c>
      <c r="B464" s="30">
        <v>2.8898853758214198</v>
      </c>
      <c r="C46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2.8898853758214198</v>
      </c>
      <c r="D464" s="36">
        <f>CurrentMtgRatesDataTable8[[#This Row],[Combined with Bloomberg Coupon]]-C465</f>
        <v>-6.9772916752170122E-2</v>
      </c>
      <c r="E464" s="37">
        <f t="shared" si="14"/>
        <v>84.945985327173418</v>
      </c>
      <c r="F464" s="36">
        <f>LN(CurrentMtgRatesDataTable8[[#This Row],[Combined with Bloomberg Coupon]]/C465)</f>
        <v>-2.3856980981712132E-2</v>
      </c>
      <c r="G464" s="37">
        <f t="shared" si="15"/>
        <v>27.99945135031993</v>
      </c>
      <c r="I464" s="26" t="s">
        <v>955</v>
      </c>
      <c r="J464" s="27">
        <v>115.34089548439999</v>
      </c>
      <c r="K464" s="27" t="s">
        <v>1502</v>
      </c>
      <c r="N464" s="29" t="s">
        <v>955</v>
      </c>
      <c r="O464" s="30">
        <v>115.34089548439999</v>
      </c>
      <c r="P464" s="28" t="s">
        <v>1501</v>
      </c>
      <c r="Q464" s="36">
        <f>VLOOKUP(CurrentMtgRatesDataTable824[[#This Row],[asOfDate]],CurrentMtgRatesDataTable8[],5,0)</f>
        <v>54.43585268204064</v>
      </c>
      <c r="R464" s="36">
        <f>CurrentMtgRatesDataTable824[[#This Row],[Realized Current Coupon Vol]]/CurrentMtgRatesDataTable824[[#This Row],[SeriesNumValue]]</f>
        <v>0.47195621685981415</v>
      </c>
    </row>
    <row r="465" spans="1:18">
      <c r="A465" s="29" t="s">
        <v>2072</v>
      </c>
      <c r="B465" s="30">
        <v>2.9596582925735899</v>
      </c>
      <c r="C46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2.9596582925735899</v>
      </c>
      <c r="D465" s="36">
        <f>CurrentMtgRatesDataTable8[[#This Row],[Combined with Bloomberg Coupon]]-C466</f>
        <v>2.3914760319689865E-2</v>
      </c>
      <c r="E465" s="37">
        <f t="shared" si="14"/>
        <v>84.143817252962151</v>
      </c>
      <c r="F465" s="36">
        <f>LN(CurrentMtgRatesDataTable8[[#This Row],[Combined with Bloomberg Coupon]]/C466)</f>
        <v>8.1130658117155689E-3</v>
      </c>
      <c r="G465" s="37">
        <f t="shared" si="15"/>
        <v>27.720739111276043</v>
      </c>
      <c r="I465" s="26" t="s">
        <v>954</v>
      </c>
      <c r="J465" s="27">
        <v>115.39101827819999</v>
      </c>
      <c r="K465" s="27" t="s">
        <v>1502</v>
      </c>
      <c r="N465" s="29" t="s">
        <v>954</v>
      </c>
      <c r="O465" s="30">
        <v>115.39101827819999</v>
      </c>
      <c r="P465" s="28" t="s">
        <v>1501</v>
      </c>
      <c r="Q465" s="36">
        <f>VLOOKUP(CurrentMtgRatesDataTable824[[#This Row],[asOfDate]],CurrentMtgRatesDataTable8[],5,0)</f>
        <v>54.357242359029591</v>
      </c>
      <c r="R465" s="36">
        <f>CurrentMtgRatesDataTable824[[#This Row],[Realized Current Coupon Vol]]/CurrentMtgRatesDataTable824[[#This Row],[SeriesNumValue]]</f>
        <v>0.47106995995111101</v>
      </c>
    </row>
    <row r="466" spans="1:18">
      <c r="A466" s="29" t="s">
        <v>2073</v>
      </c>
      <c r="B466" s="30">
        <v>2.9357435322539001</v>
      </c>
      <c r="C46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2.9357435322539001</v>
      </c>
      <c r="D466" s="36">
        <f>CurrentMtgRatesDataTable8[[#This Row],[Combined with Bloomberg Coupon]]-C467</f>
        <v>-2.6539815541370082E-2</v>
      </c>
      <c r="E466" s="37">
        <f t="shared" si="14"/>
        <v>84.24569693986534</v>
      </c>
      <c r="F466" s="36">
        <f>LN(CurrentMtgRatesDataTable8[[#This Row],[Combined with Bloomberg Coupon]]/C467)</f>
        <v>-8.9996180788712108E-3</v>
      </c>
      <c r="G466" s="37">
        <f t="shared" si="15"/>
        <v>27.760569848879797</v>
      </c>
      <c r="I466" s="26" t="s">
        <v>953</v>
      </c>
      <c r="J466" s="27">
        <v>115.14369252</v>
      </c>
      <c r="K466" s="27" t="s">
        <v>1502</v>
      </c>
      <c r="N466" s="29" t="s">
        <v>953</v>
      </c>
      <c r="O466" s="30">
        <v>115.14369252</v>
      </c>
      <c r="P466" s="28" t="s">
        <v>1501</v>
      </c>
      <c r="Q466" s="36">
        <f>VLOOKUP(CurrentMtgRatesDataTable824[[#This Row],[asOfDate]],CurrentMtgRatesDataTable8[],5,0)</f>
        <v>54.783300047682246</v>
      </c>
      <c r="R466" s="36">
        <f>CurrentMtgRatesDataTable824[[#This Row],[Realized Current Coupon Vol]]/CurrentMtgRatesDataTable824[[#This Row],[SeriesNumValue]]</f>
        <v>0.4757820324215033</v>
      </c>
    </row>
    <row r="467" spans="1:18">
      <c r="A467" s="29" t="s">
        <v>2074</v>
      </c>
      <c r="B467" s="30">
        <v>2.9622833477952701</v>
      </c>
      <c r="C46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2.9622833477952701</v>
      </c>
      <c r="D467" s="36">
        <f>CurrentMtgRatesDataTable8[[#This Row],[Combined with Bloomberg Coupon]]-C468</f>
        <v>2.0734680897810165E-2</v>
      </c>
      <c r="E467" s="37">
        <f t="shared" si="14"/>
        <v>84.715898033154431</v>
      </c>
      <c r="F467" s="36">
        <f>LN(CurrentMtgRatesDataTable8[[#This Row],[Combined with Bloomberg Coupon]]/C468)</f>
        <v>7.0241721304048731E-3</v>
      </c>
      <c r="G467" s="37">
        <f t="shared" si="15"/>
        <v>27.934772831099963</v>
      </c>
      <c r="I467" s="26" t="s">
        <v>952</v>
      </c>
      <c r="J467" s="27">
        <v>116.0768393055</v>
      </c>
      <c r="K467" s="27" t="s">
        <v>1502</v>
      </c>
      <c r="N467" s="29" t="s">
        <v>952</v>
      </c>
      <c r="O467" s="30">
        <v>116.0768393055</v>
      </c>
      <c r="P467" s="28" t="s">
        <v>1501</v>
      </c>
      <c r="Q467" s="36">
        <f>VLOOKUP(CurrentMtgRatesDataTable824[[#This Row],[asOfDate]],CurrentMtgRatesDataTable8[],5,0)</f>
        <v>54.70741505133747</v>
      </c>
      <c r="R467" s="36">
        <f>CurrentMtgRatesDataTable824[[#This Row],[Realized Current Coupon Vol]]/CurrentMtgRatesDataTable824[[#This Row],[SeriesNumValue]]</f>
        <v>0.47130345190873318</v>
      </c>
    </row>
    <row r="468" spans="1:18">
      <c r="A468" s="29" t="s">
        <v>2075</v>
      </c>
      <c r="B468" s="30">
        <v>2.94154866689746</v>
      </c>
      <c r="C46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2.94154866689746</v>
      </c>
      <c r="D468" s="36">
        <f>CurrentMtgRatesDataTable8[[#This Row],[Combined with Bloomberg Coupon]]-C469</f>
        <v>5.5205418487640046E-2</v>
      </c>
      <c r="E468" s="37">
        <f t="shared" si="14"/>
        <v>84.649240741087382</v>
      </c>
      <c r="F468" s="36">
        <f>LN(CurrentMtgRatesDataTable8[[#This Row],[Combined with Bloomberg Coupon]]/C469)</f>
        <v>1.8945811138373764E-2</v>
      </c>
      <c r="G468" s="37">
        <f t="shared" si="15"/>
        <v>27.911878809455654</v>
      </c>
      <c r="I468" s="26" t="s">
        <v>951</v>
      </c>
      <c r="J468" s="27">
        <v>116.929087536</v>
      </c>
      <c r="K468" s="27" t="s">
        <v>1502</v>
      </c>
      <c r="N468" s="29" t="s">
        <v>951</v>
      </c>
      <c r="O468" s="30">
        <v>116.929087536</v>
      </c>
      <c r="P468" s="28" t="s">
        <v>1501</v>
      </c>
      <c r="Q468" s="36">
        <f>VLOOKUP(CurrentMtgRatesDataTable824[[#This Row],[asOfDate]],CurrentMtgRatesDataTable8[],5,0)</f>
        <v>56.087724409740417</v>
      </c>
      <c r="R468" s="36">
        <f>CurrentMtgRatesDataTable824[[#This Row],[Realized Current Coupon Vol]]/CurrentMtgRatesDataTable824[[#This Row],[SeriesNumValue]]</f>
        <v>0.47967298464098757</v>
      </c>
    </row>
    <row r="469" spans="1:18">
      <c r="A469" s="29" t="s">
        <v>2076</v>
      </c>
      <c r="B469" s="30">
        <v>2.8863432484098199</v>
      </c>
      <c r="C46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2.8863432484098199</v>
      </c>
      <c r="D469" s="36">
        <f>CurrentMtgRatesDataTable8[[#This Row],[Combined with Bloomberg Coupon]]-C470</f>
        <v>-3.108530801740006E-3</v>
      </c>
      <c r="E469" s="37">
        <f t="shared" si="14"/>
        <v>84.139160387085482</v>
      </c>
      <c r="F469" s="36">
        <f>LN(CurrentMtgRatesDataTable8[[#This Row],[Combined with Bloomberg Coupon]]/C470)</f>
        <v>-1.0763993829462385E-3</v>
      </c>
      <c r="G469" s="37">
        <f t="shared" si="15"/>
        <v>27.730151680736313</v>
      </c>
      <c r="I469" s="26" t="s">
        <v>950</v>
      </c>
      <c r="J469" s="27">
        <v>116.0909339135</v>
      </c>
      <c r="K469" s="27" t="s">
        <v>1502</v>
      </c>
      <c r="N469" s="29" t="s">
        <v>950</v>
      </c>
      <c r="O469" s="30">
        <v>116.0909339135</v>
      </c>
      <c r="P469" s="28" t="s">
        <v>1501</v>
      </c>
      <c r="Q469" s="36">
        <f>VLOOKUP(CurrentMtgRatesDataTable824[[#This Row],[asOfDate]],CurrentMtgRatesDataTable8[],5,0)</f>
        <v>58.566210724653111</v>
      </c>
      <c r="R469" s="36">
        <f>CurrentMtgRatesDataTable824[[#This Row],[Realized Current Coupon Vol]]/CurrentMtgRatesDataTable824[[#This Row],[SeriesNumValue]]</f>
        <v>0.50448565405022172</v>
      </c>
    </row>
    <row r="470" spans="1:18">
      <c r="A470" s="29" t="s">
        <v>2077</v>
      </c>
      <c r="B470" s="30">
        <v>2.8894517792115599</v>
      </c>
      <c r="C47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2.8894517792115599</v>
      </c>
      <c r="D470" s="36">
        <f>CurrentMtgRatesDataTable8[[#This Row],[Combined with Bloomberg Coupon]]-C471</f>
        <v>-8.5848591399349861E-2</v>
      </c>
      <c r="E470" s="37">
        <f t="shared" si="14"/>
        <v>85.125228761192034</v>
      </c>
      <c r="F470" s="36">
        <f>LN(CurrentMtgRatesDataTable8[[#This Row],[Combined with Bloomberg Coupon]]/C471)</f>
        <v>-2.9278210456934742E-2</v>
      </c>
      <c r="G470" s="37">
        <f t="shared" si="15"/>
        <v>28.096223140020893</v>
      </c>
      <c r="I470" s="26" t="s">
        <v>949</v>
      </c>
      <c r="J470" s="27">
        <v>116.85262680300001</v>
      </c>
      <c r="K470" s="27" t="s">
        <v>1502</v>
      </c>
      <c r="N470" s="29" t="s">
        <v>949</v>
      </c>
      <c r="O470" s="30">
        <v>116.85262680300001</v>
      </c>
      <c r="P470" s="28" t="s">
        <v>1501</v>
      </c>
      <c r="Q470" s="36">
        <f>VLOOKUP(CurrentMtgRatesDataTable824[[#This Row],[asOfDate]],CurrentMtgRatesDataTable8[],5,0)</f>
        <v>59.010940572494519</v>
      </c>
      <c r="R470" s="36">
        <f>CurrentMtgRatesDataTable824[[#This Row],[Realized Current Coupon Vol]]/CurrentMtgRatesDataTable824[[#This Row],[SeriesNumValue]]</f>
        <v>0.50500311535127174</v>
      </c>
    </row>
    <row r="471" spans="1:18">
      <c r="A471" s="29" t="s">
        <v>2078</v>
      </c>
      <c r="B471" s="30">
        <v>2.9753003706109098</v>
      </c>
      <c r="C47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2.9753003706109098</v>
      </c>
      <c r="D471" s="36">
        <f>CurrentMtgRatesDataTable8[[#This Row],[Combined with Bloomberg Coupon]]-C472</f>
        <v>5.1798467361449774E-2</v>
      </c>
      <c r="E471" s="37">
        <f t="shared" si="14"/>
        <v>84.903581427807978</v>
      </c>
      <c r="F471" s="36">
        <f>LN(CurrentMtgRatesDataTable8[[#This Row],[Combined with Bloomberg Coupon]]/C472)</f>
        <v>1.7562819161402163E-2</v>
      </c>
      <c r="G471" s="37">
        <f t="shared" si="15"/>
        <v>28.044940586531787</v>
      </c>
      <c r="I471" s="26" t="s">
        <v>948</v>
      </c>
      <c r="J471" s="27">
        <v>117.31686624</v>
      </c>
      <c r="K471" s="27" t="s">
        <v>1502</v>
      </c>
      <c r="N471" s="29" t="s">
        <v>948</v>
      </c>
      <c r="O471" s="30">
        <v>117.31686624</v>
      </c>
      <c r="P471" s="28" t="s">
        <v>1501</v>
      </c>
      <c r="Q471" s="36">
        <f>VLOOKUP(CurrentMtgRatesDataTable824[[#This Row],[asOfDate]],CurrentMtgRatesDataTable8[],5,0)</f>
        <v>58.965783672235986</v>
      </c>
      <c r="R471" s="36">
        <f>CurrentMtgRatesDataTable824[[#This Row],[Realized Current Coupon Vol]]/CurrentMtgRatesDataTable824[[#This Row],[SeriesNumValue]]</f>
        <v>0.50261983261304666</v>
      </c>
    </row>
    <row r="472" spans="1:18">
      <c r="A472" s="29" t="s">
        <v>2079</v>
      </c>
      <c r="B472" s="30">
        <v>2.92350190324946</v>
      </c>
      <c r="C47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2.92350190324946</v>
      </c>
      <c r="D472" s="36">
        <f>CurrentMtgRatesDataTable8[[#This Row],[Combined with Bloomberg Coupon]]-C473</f>
        <v>-4.8462946730779777E-2</v>
      </c>
      <c r="E472" s="37">
        <f t="shared" si="14"/>
        <v>84.915857850269816</v>
      </c>
      <c r="F472" s="36">
        <f>LN(CurrentMtgRatesDataTable8[[#This Row],[Combined with Bloomberg Coupon]]/C473)</f>
        <v>-1.6441120075626477E-2</v>
      </c>
      <c r="G472" s="37">
        <f t="shared" si="15"/>
        <v>28.051886647133689</v>
      </c>
      <c r="I472" s="26" t="s">
        <v>947</v>
      </c>
      <c r="J472" s="27">
        <v>117.29607830899999</v>
      </c>
      <c r="K472" s="27" t="s">
        <v>1502</v>
      </c>
      <c r="N472" s="29" t="s">
        <v>947</v>
      </c>
      <c r="O472" s="30">
        <v>117.29607830899999</v>
      </c>
      <c r="P472" s="28" t="s">
        <v>1501</v>
      </c>
      <c r="Q472" s="36">
        <f>VLOOKUP(CurrentMtgRatesDataTable824[[#This Row],[asOfDate]],CurrentMtgRatesDataTable8[],5,0)</f>
        <v>57.878497638615968</v>
      </c>
      <c r="R472" s="36">
        <f>CurrentMtgRatesDataTable824[[#This Row],[Realized Current Coupon Vol]]/CurrentMtgRatesDataTable824[[#This Row],[SeriesNumValue]]</f>
        <v>0.49343932442603256</v>
      </c>
    </row>
    <row r="473" spans="1:18">
      <c r="A473" s="29" t="s">
        <v>2080</v>
      </c>
      <c r="B473" s="30">
        <v>2.9719648499802398</v>
      </c>
      <c r="C47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2.9719648499802398</v>
      </c>
      <c r="D473" s="36">
        <f>CurrentMtgRatesDataTable8[[#This Row],[Combined with Bloomberg Coupon]]-C474</f>
        <v>-3.6946634500260256E-2</v>
      </c>
      <c r="E473" s="37">
        <f t="shared" si="14"/>
        <v>84.452730431391288</v>
      </c>
      <c r="F473" s="36">
        <f>LN(CurrentMtgRatesDataTable8[[#This Row],[Combined with Bloomberg Coupon]]/C474)</f>
        <v>-1.2355080566388739E-2</v>
      </c>
      <c r="G473" s="37">
        <f t="shared" si="15"/>
        <v>27.89053497510789</v>
      </c>
      <c r="I473" s="26" t="s">
        <v>946</v>
      </c>
      <c r="J473" s="27">
        <v>117.73234618799999</v>
      </c>
      <c r="K473" s="27" t="s">
        <v>1502</v>
      </c>
      <c r="N473" s="29" t="s">
        <v>946</v>
      </c>
      <c r="O473" s="30">
        <v>117.73234618799999</v>
      </c>
      <c r="P473" s="28" t="s">
        <v>1501</v>
      </c>
      <c r="Q473" s="36">
        <f>VLOOKUP(CurrentMtgRatesDataTable824[[#This Row],[asOfDate]],CurrentMtgRatesDataTable8[],5,0)</f>
        <v>58.17096894873481</v>
      </c>
      <c r="R473" s="36">
        <f>CurrentMtgRatesDataTable824[[#This Row],[Realized Current Coupon Vol]]/CurrentMtgRatesDataTable824[[#This Row],[SeriesNumValue]]</f>
        <v>0.49409504551828898</v>
      </c>
    </row>
    <row r="474" spans="1:18">
      <c r="A474" s="29" t="s">
        <v>2081</v>
      </c>
      <c r="B474" s="30">
        <v>3.0089114844805001</v>
      </c>
      <c r="C47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3.0089114844805001</v>
      </c>
      <c r="D474" s="36">
        <f>CurrentMtgRatesDataTable8[[#This Row],[Combined with Bloomberg Coupon]]-C475</f>
        <v>4.9654772807710135E-2</v>
      </c>
      <c r="E474" s="37">
        <f t="shared" si="14"/>
        <v>84.148710175343723</v>
      </c>
      <c r="F474" s="36">
        <f>LN(CurrentMtgRatesDataTable8[[#This Row],[Combined with Bloomberg Coupon]]/C475)</f>
        <v>1.6640254411834816E-2</v>
      </c>
      <c r="G474" s="37">
        <f t="shared" si="15"/>
        <v>27.788406427475071</v>
      </c>
      <c r="I474" s="26" t="s">
        <v>945</v>
      </c>
      <c r="J474" s="27">
        <v>117.961020801</v>
      </c>
      <c r="K474" s="27" t="s">
        <v>1502</v>
      </c>
      <c r="N474" s="29" t="s">
        <v>945</v>
      </c>
      <c r="O474" s="30">
        <v>117.961020801</v>
      </c>
      <c r="P474" s="28" t="s">
        <v>1501</v>
      </c>
      <c r="Q474" s="36">
        <f>VLOOKUP(CurrentMtgRatesDataTable824[[#This Row],[asOfDate]],CurrentMtgRatesDataTable8[],5,0)</f>
        <v>58.196647298219339</v>
      </c>
      <c r="R474" s="36">
        <f>CurrentMtgRatesDataTable824[[#This Row],[Realized Current Coupon Vol]]/CurrentMtgRatesDataTable824[[#This Row],[SeriesNumValue]]</f>
        <v>0.4933548972621809</v>
      </c>
    </row>
    <row r="475" spans="1:18">
      <c r="A475" s="29" t="s">
        <v>2082</v>
      </c>
      <c r="B475" s="30">
        <v>2.9592567116727899</v>
      </c>
      <c r="C47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2.9592567116727899</v>
      </c>
      <c r="D475" s="36">
        <f>CurrentMtgRatesDataTable8[[#This Row],[Combined with Bloomberg Coupon]]-C476</f>
        <v>7.3297828311519986E-2</v>
      </c>
      <c r="E475" s="37">
        <f t="shared" si="14"/>
        <v>86.47510086293174</v>
      </c>
      <c r="F475" s="36">
        <f>LN(CurrentMtgRatesDataTable8[[#This Row],[Combined with Bloomberg Coupon]]/C476)</f>
        <v>2.5080912560363957E-2</v>
      </c>
      <c r="G475" s="37">
        <f t="shared" si="15"/>
        <v>28.662568574367626</v>
      </c>
      <c r="I475" s="26" t="s">
        <v>944</v>
      </c>
      <c r="J475" s="27">
        <v>119.514864</v>
      </c>
      <c r="K475" s="27" t="s">
        <v>1502</v>
      </c>
      <c r="N475" s="29" t="s">
        <v>944</v>
      </c>
      <c r="O475" s="30">
        <v>119.514864</v>
      </c>
      <c r="P475" s="28" t="s">
        <v>1501</v>
      </c>
      <c r="Q475" s="36">
        <f>VLOOKUP(CurrentMtgRatesDataTable824[[#This Row],[asOfDate]],CurrentMtgRatesDataTable8[],5,0)</f>
        <v>58.240795497301654</v>
      </c>
      <c r="R475" s="36">
        <f>CurrentMtgRatesDataTable824[[#This Row],[Realized Current Coupon Vol]]/CurrentMtgRatesDataTable824[[#This Row],[SeriesNumValue]]</f>
        <v>0.48731005958640972</v>
      </c>
    </row>
    <row r="476" spans="1:18">
      <c r="A476" s="29" t="s">
        <v>2083</v>
      </c>
      <c r="B476" s="30">
        <v>2.8859588833612699</v>
      </c>
      <c r="C47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2.8859588833612699</v>
      </c>
      <c r="D476" s="36">
        <f>CurrentMtgRatesDataTable8[[#This Row],[Combined with Bloomberg Coupon]]-C477</f>
        <v>-2.9549242601099923E-2</v>
      </c>
      <c r="E476" s="37">
        <f t="shared" si="14"/>
        <v>85.899456890414399</v>
      </c>
      <c r="F476" s="36">
        <f>LN(CurrentMtgRatesDataTable8[[#This Row],[Combined with Bloomberg Coupon]]/C477)</f>
        <v>-1.0186905514670502E-2</v>
      </c>
      <c r="G476" s="37">
        <f t="shared" si="15"/>
        <v>28.474440226421489</v>
      </c>
      <c r="I476" s="26" t="s">
        <v>943</v>
      </c>
      <c r="J476" s="27">
        <v>118.627729178</v>
      </c>
      <c r="K476" s="27" t="s">
        <v>1502</v>
      </c>
      <c r="N476" s="29" t="s">
        <v>943</v>
      </c>
      <c r="O476" s="30">
        <v>118.627729178</v>
      </c>
      <c r="P476" s="28" t="s">
        <v>1501</v>
      </c>
      <c r="Q476" s="36">
        <f>VLOOKUP(CurrentMtgRatesDataTable824[[#This Row],[asOfDate]],CurrentMtgRatesDataTable8[],5,0)</f>
        <v>58.239262060611388</v>
      </c>
      <c r="R476" s="36">
        <f>CurrentMtgRatesDataTable824[[#This Row],[Realized Current Coupon Vol]]/CurrentMtgRatesDataTable824[[#This Row],[SeriesNumValue]]</f>
        <v>0.49094138835974699</v>
      </c>
    </row>
    <row r="477" spans="1:18">
      <c r="A477" s="29" t="s">
        <v>2084</v>
      </c>
      <c r="B477" s="30">
        <v>2.9155081259623699</v>
      </c>
      <c r="C47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2.9155081259623699</v>
      </c>
      <c r="D477" s="36">
        <f>CurrentMtgRatesDataTable8[[#This Row],[Combined with Bloomberg Coupon]]-C478</f>
        <v>-7.8937420841159955E-2</v>
      </c>
      <c r="E477" s="37">
        <f t="shared" si="14"/>
        <v>86.500573940001928</v>
      </c>
      <c r="F477" s="36">
        <f>LN(CurrentMtgRatesDataTable8[[#This Row],[Combined with Bloomberg Coupon]]/C478)</f>
        <v>-2.6714969318184262E-2</v>
      </c>
      <c r="G477" s="37">
        <f t="shared" si="15"/>
        <v>28.691980736711447</v>
      </c>
      <c r="I477" s="26" t="s">
        <v>942</v>
      </c>
      <c r="J477" s="27">
        <v>117.106479456</v>
      </c>
      <c r="K477" s="27" t="s">
        <v>1502</v>
      </c>
      <c r="N477" s="29" t="s">
        <v>942</v>
      </c>
      <c r="O477" s="30">
        <v>117.106479456</v>
      </c>
      <c r="P477" s="28" t="s">
        <v>1501</v>
      </c>
      <c r="Q477" s="36">
        <f>VLOOKUP(CurrentMtgRatesDataTable824[[#This Row],[asOfDate]],CurrentMtgRatesDataTable8[],5,0)</f>
        <v>58.068540761403106</v>
      </c>
      <c r="R477" s="36">
        <f>CurrentMtgRatesDataTable824[[#This Row],[Realized Current Coupon Vol]]/CurrentMtgRatesDataTable824[[#This Row],[SeriesNumValue]]</f>
        <v>0.49586104057735758</v>
      </c>
    </row>
    <row r="478" spans="1:18">
      <c r="A478" s="29" t="s">
        <v>2085</v>
      </c>
      <c r="B478" s="30">
        <v>2.9944455468035298</v>
      </c>
      <c r="C47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2.9944455468035298</v>
      </c>
      <c r="D478" s="36">
        <f>CurrentMtgRatesDataTable8[[#This Row],[Combined with Bloomberg Coupon]]-C479</f>
        <v>-7.7114109373033202E-4</v>
      </c>
      <c r="E478" s="37">
        <f t="shared" si="14"/>
        <v>85.376351295367996</v>
      </c>
      <c r="F478" s="36">
        <f>LN(CurrentMtgRatesDataTable8[[#This Row],[Combined with Bloomberg Coupon]]/C479)</f>
        <v>-2.5749067903143766E-4</v>
      </c>
      <c r="G478" s="37">
        <f t="shared" si="15"/>
        <v>28.309934836659856</v>
      </c>
      <c r="I478" s="26" t="s">
        <v>941</v>
      </c>
      <c r="J478" s="27">
        <v>116.504298496</v>
      </c>
      <c r="K478" s="27" t="s">
        <v>1502</v>
      </c>
      <c r="N478" s="29" t="s">
        <v>941</v>
      </c>
      <c r="O478" s="30">
        <v>116.504298496</v>
      </c>
      <c r="P478" s="28" t="s">
        <v>1501</v>
      </c>
      <c r="Q478" s="36">
        <f>VLOOKUP(CurrentMtgRatesDataTable824[[#This Row],[asOfDate]],CurrentMtgRatesDataTable8[],5,0)</f>
        <v>58.370248687068582</v>
      </c>
      <c r="R478" s="36">
        <f>CurrentMtgRatesDataTable824[[#This Row],[Realized Current Coupon Vol]]/CurrentMtgRatesDataTable824[[#This Row],[SeriesNumValue]]</f>
        <v>0.50101369168857435</v>
      </c>
    </row>
    <row r="479" spans="1:18">
      <c r="A479" s="29" t="s">
        <v>2086</v>
      </c>
      <c r="B479" s="30">
        <v>2.9952166878972601</v>
      </c>
      <c r="C47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2.9952166878972601</v>
      </c>
      <c r="D479" s="36">
        <f>CurrentMtgRatesDataTable8[[#This Row],[Combined with Bloomberg Coupon]]-C480</f>
        <v>2.5189317327130034E-2</v>
      </c>
      <c r="E479" s="37">
        <f t="shared" si="14"/>
        <v>85.623114406049609</v>
      </c>
      <c r="F479" s="36">
        <f>LN(CurrentMtgRatesDataTable8[[#This Row],[Combined with Bloomberg Coupon]]/C480)</f>
        <v>8.4454103801873334E-3</v>
      </c>
      <c r="G479" s="37">
        <f t="shared" si="15"/>
        <v>28.401333743863617</v>
      </c>
      <c r="I479" s="26" t="s">
        <v>940</v>
      </c>
      <c r="J479" s="27">
        <v>115.134635558</v>
      </c>
      <c r="K479" s="27" t="s">
        <v>1502</v>
      </c>
      <c r="N479" s="29" t="s">
        <v>940</v>
      </c>
      <c r="O479" s="30">
        <v>115.134635558</v>
      </c>
      <c r="P479" s="28" t="s">
        <v>1501</v>
      </c>
      <c r="Q479" s="36">
        <f>VLOOKUP(CurrentMtgRatesDataTable824[[#This Row],[asOfDate]],CurrentMtgRatesDataTable8[],5,0)</f>
        <v>58.23209841340686</v>
      </c>
      <c r="R479" s="36">
        <f>CurrentMtgRatesDataTable824[[#This Row],[Realized Current Coupon Vol]]/CurrentMtgRatesDataTable824[[#This Row],[SeriesNumValue]]</f>
        <v>0.50577394136165021</v>
      </c>
    </row>
    <row r="480" spans="1:18">
      <c r="A480" s="29" t="s">
        <v>2087</v>
      </c>
      <c r="B480" s="30">
        <v>2.9700273705701301</v>
      </c>
      <c r="C48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2.9700273705701301</v>
      </c>
      <c r="D480" s="36">
        <f>CurrentMtgRatesDataTable8[[#This Row],[Combined with Bloomberg Coupon]]-C481</f>
        <v>-6.85461078035976E-3</v>
      </c>
      <c r="E480" s="37">
        <f t="shared" si="14"/>
        <v>85.760562587926785</v>
      </c>
      <c r="F480" s="36">
        <f>LN(CurrentMtgRatesDataTable8[[#This Row],[Combined with Bloomberg Coupon]]/C481)</f>
        <v>-2.305269312285068E-3</v>
      </c>
      <c r="G480" s="37">
        <f t="shared" si="15"/>
        <v>28.458909506750064</v>
      </c>
      <c r="I480" s="26" t="s">
        <v>939</v>
      </c>
      <c r="J480" s="27">
        <v>116.11199089199999</v>
      </c>
      <c r="K480" s="27" t="s">
        <v>1502</v>
      </c>
      <c r="N480" s="29" t="s">
        <v>939</v>
      </c>
      <c r="O480" s="30">
        <v>116.11199089199999</v>
      </c>
      <c r="P480" s="28" t="s">
        <v>1501</v>
      </c>
      <c r="Q480" s="36">
        <f>VLOOKUP(CurrentMtgRatesDataTable824[[#This Row],[asOfDate]],CurrentMtgRatesDataTable8[],5,0)</f>
        <v>57.357841413686984</v>
      </c>
      <c r="R480" s="36">
        <f>CurrentMtgRatesDataTable824[[#This Row],[Realized Current Coupon Vol]]/CurrentMtgRatesDataTable824[[#This Row],[SeriesNumValue]]</f>
        <v>0.49398723571140563</v>
      </c>
    </row>
    <row r="481" spans="1:18">
      <c r="A481" s="29" t="s">
        <v>2088</v>
      </c>
      <c r="B481" s="30">
        <v>2.9768819813504899</v>
      </c>
      <c r="C48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2.9768819813504899</v>
      </c>
      <c r="D481" s="36">
        <f>CurrentMtgRatesDataTable8[[#This Row],[Combined with Bloomberg Coupon]]-C482</f>
        <v>-3.1925448065320161E-2</v>
      </c>
      <c r="E481" s="37">
        <f t="shared" si="14"/>
        <v>86.482881301788552</v>
      </c>
      <c r="F481" s="36">
        <f>LN(CurrentMtgRatesDataTable8[[#This Row],[Combined with Bloomberg Coupon]]/C482)</f>
        <v>-1.066735963519872E-2</v>
      </c>
      <c r="G481" s="37">
        <f t="shared" si="15"/>
        <v>28.743130298921322</v>
      </c>
      <c r="I481" s="26" t="s">
        <v>938</v>
      </c>
      <c r="J481" s="27">
        <v>116.156811816</v>
      </c>
      <c r="K481" s="27" t="s">
        <v>1502</v>
      </c>
      <c r="N481" s="29" t="s">
        <v>938</v>
      </c>
      <c r="O481" s="30">
        <v>116.156811816</v>
      </c>
      <c r="P481" s="28" t="s">
        <v>1501</v>
      </c>
      <c r="Q481" s="36">
        <f>VLOOKUP(CurrentMtgRatesDataTable824[[#This Row],[asOfDate]],CurrentMtgRatesDataTable8[],5,0)</f>
        <v>57.528169839356735</v>
      </c>
      <c r="R481" s="36">
        <f>CurrentMtgRatesDataTable824[[#This Row],[Realized Current Coupon Vol]]/CurrentMtgRatesDataTable824[[#This Row],[SeriesNumValue]]</f>
        <v>0.49526298922946616</v>
      </c>
    </row>
    <row r="482" spans="1:18">
      <c r="A482" s="29" t="s">
        <v>2089</v>
      </c>
      <c r="B482" s="30">
        <v>3.00880742941581</v>
      </c>
      <c r="C48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3.00880742941581</v>
      </c>
      <c r="D482" s="36">
        <f>CurrentMtgRatesDataTable8[[#This Row],[Combined with Bloomberg Coupon]]-C483</f>
        <v>7.2830705683299968E-3</v>
      </c>
      <c r="E482" s="37">
        <f t="shared" si="14"/>
        <v>86.16647019067895</v>
      </c>
      <c r="F482" s="36">
        <f>LN(CurrentMtgRatesDataTable8[[#This Row],[Combined with Bloomberg Coupon]]/C483)</f>
        <v>2.4235181649290543E-3</v>
      </c>
      <c r="G482" s="37">
        <f t="shared" si="15"/>
        <v>28.635814758411122</v>
      </c>
      <c r="I482" s="26" t="s">
        <v>937</v>
      </c>
      <c r="J482" s="27">
        <v>116.555761152</v>
      </c>
      <c r="K482" s="27" t="s">
        <v>1502</v>
      </c>
      <c r="N482" s="29" t="s">
        <v>937</v>
      </c>
      <c r="O482" s="30">
        <v>116.555761152</v>
      </c>
      <c r="P482" s="28" t="s">
        <v>1501</v>
      </c>
      <c r="Q482" s="36">
        <f>VLOOKUP(CurrentMtgRatesDataTable824[[#This Row],[asOfDate]],CurrentMtgRatesDataTable8[],5,0)</f>
        <v>58.195311331660605</v>
      </c>
      <c r="R482" s="36">
        <f>CurrentMtgRatesDataTable824[[#This Row],[Realized Current Coupon Vol]]/CurrentMtgRatesDataTable824[[#This Row],[SeriesNumValue]]</f>
        <v>0.49929159019233965</v>
      </c>
    </row>
    <row r="483" spans="1:18">
      <c r="A483" s="29" t="s">
        <v>2090</v>
      </c>
      <c r="B483" s="30">
        <v>3.00152435884748</v>
      </c>
      <c r="C48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3.00152435884748</v>
      </c>
      <c r="D483" s="36">
        <f>CurrentMtgRatesDataTable8[[#This Row],[Combined with Bloomberg Coupon]]-C484</f>
        <v>-2.5747915518489872E-2</v>
      </c>
      <c r="E483" s="37">
        <f t="shared" si="14"/>
        <v>86.616192133877206</v>
      </c>
      <c r="F483" s="36">
        <f>LN(CurrentMtgRatesDataTable8[[#This Row],[Combined with Bloomberg Coupon]]/C484)</f>
        <v>-8.541695344300165E-3</v>
      </c>
      <c r="G483" s="37">
        <f t="shared" si="15"/>
        <v>28.820378799264944</v>
      </c>
      <c r="I483" s="26" t="s">
        <v>936</v>
      </c>
      <c r="J483" s="27">
        <v>115.42987469000001</v>
      </c>
      <c r="K483" s="27" t="s">
        <v>1502</v>
      </c>
      <c r="N483" s="29" t="s">
        <v>936</v>
      </c>
      <c r="O483" s="30">
        <v>115.42987469000001</v>
      </c>
      <c r="P483" s="28" t="s">
        <v>1501</v>
      </c>
      <c r="Q483" s="36">
        <f>VLOOKUP(CurrentMtgRatesDataTable824[[#This Row],[asOfDate]],CurrentMtgRatesDataTable8[],5,0)</f>
        <v>58.466590220320803</v>
      </c>
      <c r="R483" s="36">
        <f>CurrentMtgRatesDataTable824[[#This Row],[Realized Current Coupon Vol]]/CurrentMtgRatesDataTable824[[#This Row],[SeriesNumValue]]</f>
        <v>0.50651177069488684</v>
      </c>
    </row>
    <row r="484" spans="1:18">
      <c r="A484" s="29" t="s">
        <v>2091</v>
      </c>
      <c r="B484" s="30">
        <v>3.0272722743659699</v>
      </c>
      <c r="C48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3.0272722743659699</v>
      </c>
      <c r="D484" s="36">
        <f>CurrentMtgRatesDataTable8[[#This Row],[Combined with Bloomberg Coupon]]-C485</f>
        <v>-1.3726314925750049E-2</v>
      </c>
      <c r="E484" s="37">
        <f t="shared" si="14"/>
        <v>86.977272409200737</v>
      </c>
      <c r="F484" s="36">
        <f>LN(CurrentMtgRatesDataTable8[[#This Row],[Combined with Bloomberg Coupon]]/C485)</f>
        <v>-4.5239702197634188E-3</v>
      </c>
      <c r="G484" s="37">
        <f t="shared" si="15"/>
        <v>28.995765030296063</v>
      </c>
      <c r="I484" s="26" t="s">
        <v>935</v>
      </c>
      <c r="J484" s="27">
        <v>115.143453041</v>
      </c>
      <c r="K484" s="27" t="s">
        <v>1502</v>
      </c>
      <c r="N484" s="29" t="s">
        <v>935</v>
      </c>
      <c r="O484" s="30">
        <v>115.143453041</v>
      </c>
      <c r="P484" s="28" t="s">
        <v>1501</v>
      </c>
      <c r="Q484" s="36">
        <f>VLOOKUP(CurrentMtgRatesDataTable824[[#This Row],[asOfDate]],CurrentMtgRatesDataTable8[],5,0)</f>
        <v>63.25416417989026</v>
      </c>
      <c r="R484" s="36">
        <f>CurrentMtgRatesDataTable824[[#This Row],[Realized Current Coupon Vol]]/CurrentMtgRatesDataTable824[[#This Row],[SeriesNumValue]]</f>
        <v>0.5493509401473905</v>
      </c>
    </row>
    <row r="485" spans="1:18">
      <c r="A485" s="29" t="s">
        <v>1585</v>
      </c>
      <c r="B485" s="30">
        <v>3.04099858929172</v>
      </c>
      <c r="C48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3.04099858929172</v>
      </c>
      <c r="D485" s="36">
        <f>CurrentMtgRatesDataTable8[[#This Row],[Combined with Bloomberg Coupon]]-C486</f>
        <v>-2.9270013175120013E-2</v>
      </c>
      <c r="E485" s="37">
        <f t="shared" si="14"/>
        <v>86.89022756947108</v>
      </c>
      <c r="F485" s="36">
        <f>LN(CurrentMtgRatesDataTable8[[#This Row],[Combined with Bloomberg Coupon]]/C486)</f>
        <v>-9.5791056331136475E-3</v>
      </c>
      <c r="G485" s="37">
        <f t="shared" si="15"/>
        <v>28.968056944683447</v>
      </c>
      <c r="I485" s="26" t="s">
        <v>934</v>
      </c>
      <c r="J485" s="27">
        <v>114.152791024</v>
      </c>
      <c r="K485" s="27" t="s">
        <v>1502</v>
      </c>
      <c r="N485" s="29" t="s">
        <v>934</v>
      </c>
      <c r="O485" s="30">
        <v>114.152791024</v>
      </c>
      <c r="P485" s="28" t="s">
        <v>1501</v>
      </c>
      <c r="Q485" s="36">
        <f>VLOOKUP(CurrentMtgRatesDataTable824[[#This Row],[asOfDate]],CurrentMtgRatesDataTable8[],5,0)</f>
        <v>63.072932149506045</v>
      </c>
      <c r="R485" s="36">
        <f>CurrentMtgRatesDataTable824[[#This Row],[Realized Current Coupon Vol]]/CurrentMtgRatesDataTable824[[#This Row],[SeriesNumValue]]</f>
        <v>0.55253079301622432</v>
      </c>
    </row>
    <row r="486" spans="1:18">
      <c r="A486" s="29" t="s">
        <v>1586</v>
      </c>
      <c r="B486" s="30">
        <v>3.07026860246684</v>
      </c>
      <c r="C48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3.07026860246684</v>
      </c>
      <c r="D486" s="36">
        <f>CurrentMtgRatesDataTable8[[#This Row],[Combined with Bloomberg Coupon]]-C487</f>
        <v>1.9403651277590139E-2</v>
      </c>
      <c r="E486" s="37">
        <f t="shared" si="14"/>
        <v>86.846987287439575</v>
      </c>
      <c r="F486" s="36">
        <f>LN(CurrentMtgRatesDataTable8[[#This Row],[Combined with Bloomberg Coupon]]/C487)</f>
        <v>6.339909463082361E-3</v>
      </c>
      <c r="G486" s="37">
        <f t="shared" si="15"/>
        <v>28.977638188205727</v>
      </c>
      <c r="I486" s="26" t="s">
        <v>933</v>
      </c>
      <c r="J486" s="27">
        <v>114.071125869</v>
      </c>
      <c r="K486" s="27" t="s">
        <v>1502</v>
      </c>
      <c r="N486" s="29" t="s">
        <v>933</v>
      </c>
      <c r="O486" s="30">
        <v>114.071125869</v>
      </c>
      <c r="P486" s="28" t="s">
        <v>1501</v>
      </c>
      <c r="Q486" s="36">
        <f>VLOOKUP(CurrentMtgRatesDataTable824[[#This Row],[asOfDate]],CurrentMtgRatesDataTable8[],5,0)</f>
        <v>66.522923448206612</v>
      </c>
      <c r="R486" s="36">
        <f>CurrentMtgRatesDataTable824[[#This Row],[Realized Current Coupon Vol]]/CurrentMtgRatesDataTable824[[#This Row],[SeriesNumValue]]</f>
        <v>0.58317056960235458</v>
      </c>
    </row>
    <row r="487" spans="1:18">
      <c r="A487" s="29" t="s">
        <v>1587</v>
      </c>
      <c r="B487" s="30">
        <v>3.0508649511892498</v>
      </c>
      <c r="C48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3.0508649511892498</v>
      </c>
      <c r="D487" s="36">
        <f>CurrentMtgRatesDataTable8[[#This Row],[Combined with Bloomberg Coupon]]-C488</f>
        <v>-1.3372144063650282E-2</v>
      </c>
      <c r="E487" s="37">
        <f t="shared" si="14"/>
        <v>86.966886386172945</v>
      </c>
      <c r="F487" s="36">
        <f>LN(CurrentMtgRatesDataTable8[[#This Row],[Combined with Bloomberg Coupon]]/C488)</f>
        <v>-4.3734888728334566E-3</v>
      </c>
      <c r="G487" s="37">
        <f t="shared" si="15"/>
        <v>29.030867555125884</v>
      </c>
      <c r="I487" s="26" t="s">
        <v>932</v>
      </c>
      <c r="J487" s="27">
        <v>113.14511280000001</v>
      </c>
      <c r="K487" s="27" t="s">
        <v>1502</v>
      </c>
      <c r="N487" s="29" t="s">
        <v>932</v>
      </c>
      <c r="O487" s="30">
        <v>113.14511280000001</v>
      </c>
      <c r="P487" s="28" t="s">
        <v>1501</v>
      </c>
      <c r="Q487" s="36">
        <f>VLOOKUP(CurrentMtgRatesDataTable824[[#This Row],[asOfDate]],CurrentMtgRatesDataTable8[],5,0)</f>
        <v>66.923654796329785</v>
      </c>
      <c r="R487" s="36">
        <f>CurrentMtgRatesDataTable824[[#This Row],[Realized Current Coupon Vol]]/CurrentMtgRatesDataTable824[[#This Row],[SeriesNumValue]]</f>
        <v>0.59148515689428682</v>
      </c>
    </row>
    <row r="488" spans="1:18">
      <c r="A488" s="29" t="s">
        <v>1588</v>
      </c>
      <c r="B488" s="30">
        <v>3.0642370952529001</v>
      </c>
      <c r="C48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3.0642370952529001</v>
      </c>
      <c r="D488" s="36">
        <f>CurrentMtgRatesDataTable8[[#This Row],[Combined with Bloomberg Coupon]]-C489</f>
        <v>-9.5103022380982338E-4</v>
      </c>
      <c r="E488" s="37">
        <f t="shared" si="14"/>
        <v>87.382036644532519</v>
      </c>
      <c r="F488" s="36">
        <f>LN(CurrentMtgRatesDataTable8[[#This Row],[Combined with Bloomberg Coupon]]/C489)</f>
        <v>-3.1031628486961416E-4</v>
      </c>
      <c r="G488" s="37">
        <f t="shared" si="15"/>
        <v>29.22145068331433</v>
      </c>
      <c r="I488" s="26" t="s">
        <v>931</v>
      </c>
      <c r="J488" s="27">
        <v>112.08352186800001</v>
      </c>
      <c r="K488" s="27" t="s">
        <v>1502</v>
      </c>
      <c r="N488" s="29" t="s">
        <v>931</v>
      </c>
      <c r="O488" s="30">
        <v>112.08352186800001</v>
      </c>
      <c r="P488" s="28" t="s">
        <v>1501</v>
      </c>
      <c r="Q488" s="36">
        <f>VLOOKUP(CurrentMtgRatesDataTable824[[#This Row],[asOfDate]],CurrentMtgRatesDataTable8[],5,0)</f>
        <v>70.660514961055895</v>
      </c>
      <c r="R488" s="36">
        <f>CurrentMtgRatesDataTable824[[#This Row],[Realized Current Coupon Vol]]/CurrentMtgRatesDataTable824[[#This Row],[SeriesNumValue]]</f>
        <v>0.63042732583182293</v>
      </c>
    </row>
    <row r="489" spans="1:18">
      <c r="A489" s="29" t="s">
        <v>1589</v>
      </c>
      <c r="B489" s="30">
        <v>3.0651881254767099</v>
      </c>
      <c r="C48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3.0651881254767099</v>
      </c>
      <c r="D489" s="36">
        <f>CurrentMtgRatesDataTable8[[#This Row],[Combined with Bloomberg Coupon]]-C490</f>
        <v>-4.2918427543010118E-2</v>
      </c>
      <c r="E489" s="37">
        <f t="shared" si="14"/>
        <v>87.429336510750289</v>
      </c>
      <c r="F489" s="36">
        <f>LN(CurrentMtgRatesDataTable8[[#This Row],[Combined with Bloomberg Coupon]]/C490)</f>
        <v>-1.3904769259439257E-2</v>
      </c>
      <c r="G489" s="37">
        <f t="shared" si="15"/>
        <v>29.245562810951249</v>
      </c>
      <c r="I489" s="26" t="s">
        <v>930</v>
      </c>
      <c r="J489" s="27">
        <v>112.297933551</v>
      </c>
      <c r="K489" s="27" t="s">
        <v>1502</v>
      </c>
      <c r="N489" s="29" t="s">
        <v>930</v>
      </c>
      <c r="O489" s="30">
        <v>112.297933551</v>
      </c>
      <c r="P489" s="28" t="s">
        <v>1501</v>
      </c>
      <c r="Q489" s="36">
        <f>VLOOKUP(CurrentMtgRatesDataTable824[[#This Row],[asOfDate]],CurrentMtgRatesDataTable8[],5,0)</f>
        <v>78.737565587139727</v>
      </c>
      <c r="R489" s="36">
        <f>CurrentMtgRatesDataTable824[[#This Row],[Realized Current Coupon Vol]]/CurrentMtgRatesDataTable824[[#This Row],[SeriesNumValue]]</f>
        <v>0.70114883771553227</v>
      </c>
    </row>
    <row r="490" spans="1:18">
      <c r="A490" s="29" t="s">
        <v>1590</v>
      </c>
      <c r="B490" s="30">
        <v>3.1081065530197201</v>
      </c>
      <c r="C49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3.1081065530197201</v>
      </c>
      <c r="D490" s="36">
        <f>CurrentMtgRatesDataTable8[[#This Row],[Combined with Bloomberg Coupon]]-C491</f>
        <v>-3.5973608113379907E-2</v>
      </c>
      <c r="E490" s="37">
        <f t="shared" si="14"/>
        <v>86.91874260647495</v>
      </c>
      <c r="F490" s="36">
        <f>LN(CurrentMtgRatesDataTable8[[#This Row],[Combined with Bloomberg Coupon]]/C491)</f>
        <v>-1.150765539942084E-2</v>
      </c>
      <c r="G490" s="37">
        <f t="shared" si="15"/>
        <v>29.10042560837028</v>
      </c>
      <c r="I490" s="26" t="s">
        <v>929</v>
      </c>
      <c r="J490" s="27">
        <v>114.7946709</v>
      </c>
      <c r="K490" s="27" t="s">
        <v>1502</v>
      </c>
      <c r="N490" s="29" t="s">
        <v>929</v>
      </c>
      <c r="O490" s="30">
        <v>114.7946709</v>
      </c>
      <c r="P490" s="28" t="s">
        <v>1501</v>
      </c>
      <c r="Q490" s="36">
        <f>VLOOKUP(CurrentMtgRatesDataTable824[[#This Row],[asOfDate]],CurrentMtgRatesDataTable8[],5,0)</f>
        <v>82.02027298541347</v>
      </c>
      <c r="R490" s="36">
        <f>CurrentMtgRatesDataTable824[[#This Row],[Realized Current Coupon Vol]]/CurrentMtgRatesDataTable824[[#This Row],[SeriesNumValue]]</f>
        <v>0.71449547563808968</v>
      </c>
    </row>
    <row r="491" spans="1:18">
      <c r="A491" s="29" t="s">
        <v>1591</v>
      </c>
      <c r="B491" s="30">
        <v>3.1440801611331</v>
      </c>
      <c r="C49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3.1440801611331</v>
      </c>
      <c r="D491" s="36">
        <f>CurrentMtgRatesDataTable8[[#This Row],[Combined with Bloomberg Coupon]]-C492</f>
        <v>-2.8343354926199105E-3</v>
      </c>
      <c r="E491" s="37">
        <f t="shared" si="14"/>
        <v>86.498568792844324</v>
      </c>
      <c r="F491" s="36">
        <f>LN(CurrentMtgRatesDataTable8[[#This Row],[Combined with Bloomberg Coupon]]/C492)</f>
        <v>-9.010771232813063E-4</v>
      </c>
      <c r="G491" s="37">
        <f t="shared" si="15"/>
        <v>28.973881031929572</v>
      </c>
      <c r="I491" s="26" t="s">
        <v>928</v>
      </c>
      <c r="J491" s="27">
        <v>104.29625718</v>
      </c>
      <c r="K491" s="27" t="s">
        <v>1502</v>
      </c>
      <c r="N491" s="29" t="s">
        <v>928</v>
      </c>
      <c r="O491" s="30">
        <v>104.29625718</v>
      </c>
      <c r="P491" s="28" t="s">
        <v>1501</v>
      </c>
      <c r="Q491" s="36">
        <f>VLOOKUP(CurrentMtgRatesDataTable824[[#This Row],[asOfDate]],CurrentMtgRatesDataTable8[],5,0)</f>
        <v>88.112173934560772</v>
      </c>
      <c r="R491" s="36">
        <f>CurrentMtgRatesDataTable824[[#This Row],[Realized Current Coupon Vol]]/CurrentMtgRatesDataTable824[[#This Row],[SeriesNumValue]]</f>
        <v>0.84482584818448592</v>
      </c>
    </row>
    <row r="492" spans="1:18">
      <c r="A492" s="29" t="s">
        <v>1592</v>
      </c>
      <c r="B492" s="30">
        <v>3.1469144966257199</v>
      </c>
      <c r="C49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3.1469144966257199</v>
      </c>
      <c r="D492" s="36">
        <f>CurrentMtgRatesDataTable8[[#This Row],[Combined with Bloomberg Coupon]]-C493</f>
        <v>9.4921690904929967E-2</v>
      </c>
      <c r="E492" s="37">
        <f t="shared" si="14"/>
        <v>86.543002757920263</v>
      </c>
      <c r="F492" s="36">
        <f>LN(CurrentMtgRatesDataTable8[[#This Row],[Combined with Bloomberg Coupon]]/C493)</f>
        <v>3.0627691723726206E-2</v>
      </c>
      <c r="G492" s="37">
        <f t="shared" si="15"/>
        <v>28.993864603378761</v>
      </c>
      <c r="I492" s="26" t="s">
        <v>927</v>
      </c>
      <c r="J492" s="27">
        <v>104.185083951</v>
      </c>
      <c r="K492" s="27" t="s">
        <v>1502</v>
      </c>
      <c r="N492" s="29" t="s">
        <v>927</v>
      </c>
      <c r="O492" s="30">
        <v>104.185083951</v>
      </c>
      <c r="P492" s="28" t="s">
        <v>1501</v>
      </c>
      <c r="Q492" s="36">
        <f>VLOOKUP(CurrentMtgRatesDataTable824[[#This Row],[asOfDate]],CurrentMtgRatesDataTable8[],5,0)</f>
        <v>91.354576907474595</v>
      </c>
      <c r="R492" s="36">
        <f>CurrentMtgRatesDataTable824[[#This Row],[Realized Current Coupon Vol]]/CurrentMtgRatesDataTable824[[#This Row],[SeriesNumValue]]</f>
        <v>0.87684890622577216</v>
      </c>
    </row>
    <row r="493" spans="1:18">
      <c r="A493" s="29" t="s">
        <v>1593</v>
      </c>
      <c r="B493" s="30">
        <v>3.0519928057207899</v>
      </c>
      <c r="C49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3.0519928057207899</v>
      </c>
      <c r="D493" s="36">
        <f>CurrentMtgRatesDataTable8[[#This Row],[Combined with Bloomberg Coupon]]-C494</f>
        <v>7.2847409480830017E-2</v>
      </c>
      <c r="E493" s="37">
        <f t="shared" si="14"/>
        <v>84.800447608393696</v>
      </c>
      <c r="F493" s="36">
        <f>LN(CurrentMtgRatesDataTable8[[#This Row],[Combined with Bloomberg Coupon]]/C494)</f>
        <v>2.4158276582212302E-2</v>
      </c>
      <c r="G493" s="37">
        <f t="shared" si="15"/>
        <v>28.4739987768587</v>
      </c>
      <c r="I493" s="26" t="s">
        <v>926</v>
      </c>
      <c r="J493" s="27">
        <v>104.463945411</v>
      </c>
      <c r="K493" s="27" t="s">
        <v>1502</v>
      </c>
      <c r="N493" s="29" t="s">
        <v>926</v>
      </c>
      <c r="O493" s="30">
        <v>104.463945411</v>
      </c>
      <c r="P493" s="28" t="s">
        <v>1501</v>
      </c>
      <c r="Q493" s="36">
        <f>VLOOKUP(CurrentMtgRatesDataTable824[[#This Row],[asOfDate]],CurrentMtgRatesDataTable8[],5,0)</f>
        <v>96.729544807690218</v>
      </c>
      <c r="R493" s="36">
        <f>CurrentMtgRatesDataTable824[[#This Row],[Realized Current Coupon Vol]]/CurrentMtgRatesDataTable824[[#This Row],[SeriesNumValue]]</f>
        <v>0.92596105218044589</v>
      </c>
    </row>
    <row r="494" spans="1:18">
      <c r="A494" s="29" t="s">
        <v>1594</v>
      </c>
      <c r="B494" s="30">
        <v>2.9791453962399599</v>
      </c>
      <c r="C49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2.9791453962399599</v>
      </c>
      <c r="D494" s="36">
        <f>CurrentMtgRatesDataTable8[[#This Row],[Combined with Bloomberg Coupon]]-C495</f>
        <v>-3.0706515702000114E-2</v>
      </c>
      <c r="E494" s="37">
        <f t="shared" si="14"/>
        <v>84.355178988834794</v>
      </c>
      <c r="F494" s="36">
        <f>LN(CurrentMtgRatesDataTable8[[#This Row],[Combined with Bloomberg Coupon]]/C495)</f>
        <v>-1.0254399257231806E-2</v>
      </c>
      <c r="G494" s="37">
        <f t="shared" si="15"/>
        <v>28.398072997883915</v>
      </c>
      <c r="I494" s="26" t="s">
        <v>925</v>
      </c>
      <c r="J494" s="27">
        <v>103.751702447</v>
      </c>
      <c r="K494" s="27" t="s">
        <v>1502</v>
      </c>
      <c r="N494" s="29" t="s">
        <v>925</v>
      </c>
      <c r="O494" s="30">
        <v>103.751702447</v>
      </c>
      <c r="P494" s="28" t="s">
        <v>1501</v>
      </c>
      <c r="Q494" s="36">
        <f>VLOOKUP(CurrentMtgRatesDataTable824[[#This Row],[asOfDate]],CurrentMtgRatesDataTable8[],5,0)</f>
        <v>96.654672121197535</v>
      </c>
      <c r="R494" s="36">
        <f>CurrentMtgRatesDataTable824[[#This Row],[Realized Current Coupon Vol]]/CurrentMtgRatesDataTable824[[#This Row],[SeriesNumValue]]</f>
        <v>0.9315960108757938</v>
      </c>
    </row>
    <row r="495" spans="1:18">
      <c r="A495" s="29" t="s">
        <v>1595</v>
      </c>
      <c r="B495" s="30">
        <v>3.00985191194196</v>
      </c>
      <c r="C49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3.00985191194196</v>
      </c>
      <c r="D495" s="36">
        <f>CurrentMtgRatesDataTable8[[#This Row],[Combined with Bloomberg Coupon]]-C496</f>
        <v>-3.111080764456009E-2</v>
      </c>
      <c r="E495" s="37">
        <f t="shared" si="14"/>
        <v>84.275569453231526</v>
      </c>
      <c r="F495" s="36">
        <f>LN(CurrentMtgRatesDataTable8[[#This Row],[Combined with Bloomberg Coupon]]/C496)</f>
        <v>-1.0283270498715726E-2</v>
      </c>
      <c r="G495" s="37">
        <f t="shared" si="15"/>
        <v>28.390186706580916</v>
      </c>
      <c r="I495" s="26" t="s">
        <v>924</v>
      </c>
      <c r="J495" s="27">
        <v>103.420754415</v>
      </c>
      <c r="K495" s="27" t="s">
        <v>1502</v>
      </c>
      <c r="N495" s="29" t="s">
        <v>924</v>
      </c>
      <c r="O495" s="30">
        <v>103.420754415</v>
      </c>
      <c r="P495" s="28" t="s">
        <v>1501</v>
      </c>
      <c r="Q495" s="36">
        <f>VLOOKUP(CurrentMtgRatesDataTable824[[#This Row],[asOfDate]],CurrentMtgRatesDataTable8[],5,0)</f>
        <v>97.832714884147279</v>
      </c>
      <c r="R495" s="36">
        <f>CurrentMtgRatesDataTable824[[#This Row],[Realized Current Coupon Vol]]/CurrentMtgRatesDataTable824[[#This Row],[SeriesNumValue]]</f>
        <v>0.94596790980242318</v>
      </c>
    </row>
    <row r="496" spans="1:18">
      <c r="A496" s="29" t="s">
        <v>1596</v>
      </c>
      <c r="B496" s="30">
        <v>3.0409627195865201</v>
      </c>
      <c r="C49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3.0409627195865201</v>
      </c>
      <c r="D496" s="36">
        <f>CurrentMtgRatesDataTable8[[#This Row],[Combined with Bloomberg Coupon]]-C497</f>
        <v>-9.1982678192169764E-2</v>
      </c>
      <c r="E496" s="37">
        <f t="shared" si="14"/>
        <v>83.972878496056552</v>
      </c>
      <c r="F496" s="36">
        <f>LN(CurrentMtgRatesDataTable8[[#This Row],[Combined with Bloomberg Coupon]]/C497)</f>
        <v>-2.9799434364461252E-2</v>
      </c>
      <c r="G496" s="37">
        <f t="shared" si="15"/>
        <v>28.295160424658128</v>
      </c>
      <c r="I496" s="26" t="s">
        <v>923</v>
      </c>
      <c r="J496" s="27">
        <v>102.446143662</v>
      </c>
      <c r="K496" s="27" t="s">
        <v>1502</v>
      </c>
      <c r="N496" s="29" t="s">
        <v>923</v>
      </c>
      <c r="O496" s="30">
        <v>102.446143662</v>
      </c>
      <c r="P496" s="28" t="s">
        <v>1501</v>
      </c>
      <c r="Q496" s="36">
        <f>VLOOKUP(CurrentMtgRatesDataTable824[[#This Row],[asOfDate]],CurrentMtgRatesDataTable8[],5,0)</f>
        <v>98.580765625357301</v>
      </c>
      <c r="R496" s="36">
        <f>CurrentMtgRatesDataTable824[[#This Row],[Realized Current Coupon Vol]]/CurrentMtgRatesDataTable824[[#This Row],[SeriesNumValue]]</f>
        <v>0.962269169941665</v>
      </c>
    </row>
    <row r="497" spans="1:18">
      <c r="A497" s="29" t="s">
        <v>1597</v>
      </c>
      <c r="B497" s="30">
        <v>3.1329453977786899</v>
      </c>
      <c r="C49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3.1329453977786899</v>
      </c>
      <c r="D497" s="36">
        <f>CurrentMtgRatesDataTable8[[#This Row],[Combined with Bloomberg Coupon]]-C498</f>
        <v>-2.9819854583870153E-2</v>
      </c>
      <c r="E497" s="37">
        <f t="shared" si="14"/>
        <v>81.53687703301523</v>
      </c>
      <c r="F497" s="36">
        <f>LN(CurrentMtgRatesDataTable8[[#This Row],[Combined with Bloomberg Coupon]]/C498)</f>
        <v>-9.4731410779429134E-3</v>
      </c>
      <c r="G497" s="37">
        <f t="shared" si="15"/>
        <v>27.541845815517359</v>
      </c>
      <c r="I497" s="26" t="s">
        <v>922</v>
      </c>
      <c r="J497" s="27">
        <v>102.29165374999999</v>
      </c>
      <c r="K497" s="27" t="s">
        <v>1502</v>
      </c>
      <c r="N497" s="29" t="s">
        <v>922</v>
      </c>
      <c r="O497" s="30">
        <v>102.29165374999999</v>
      </c>
      <c r="P497" s="28" t="s">
        <v>1501</v>
      </c>
      <c r="Q497" s="36">
        <f>VLOOKUP(CurrentMtgRatesDataTable824[[#This Row],[asOfDate]],CurrentMtgRatesDataTable8[],5,0)</f>
        <v>98.735413473714772</v>
      </c>
      <c r="R497" s="36">
        <f>CurrentMtgRatesDataTable824[[#This Row],[Realized Current Coupon Vol]]/CurrentMtgRatesDataTable824[[#This Row],[SeriesNumValue]]</f>
        <v>0.96523430655470044</v>
      </c>
    </row>
    <row r="498" spans="1:18">
      <c r="A498" s="29" t="s">
        <v>1598</v>
      </c>
      <c r="B498" s="30">
        <v>3.16276525236256</v>
      </c>
      <c r="C49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3.16276525236256</v>
      </c>
      <c r="D498" s="36">
        <f>CurrentMtgRatesDataTable8[[#This Row],[Combined with Bloomberg Coupon]]-C499</f>
        <v>8.9484809070400129E-2</v>
      </c>
      <c r="E498" s="37">
        <f t="shared" si="14"/>
        <v>81.227025864505208</v>
      </c>
      <c r="F498" s="36">
        <f>LN(CurrentMtgRatesDataTable8[[#This Row],[Combined with Bloomberg Coupon]]/C499)</f>
        <v>2.8701185389865644E-2</v>
      </c>
      <c r="G498" s="37">
        <f t="shared" si="15"/>
        <v>27.451527426145411</v>
      </c>
      <c r="I498" s="26" t="s">
        <v>921</v>
      </c>
      <c r="J498" s="27">
        <v>102.05046544</v>
      </c>
      <c r="K498" s="27" t="s">
        <v>1502</v>
      </c>
      <c r="N498" s="29" t="s">
        <v>921</v>
      </c>
      <c r="O498" s="30">
        <v>102.05046544</v>
      </c>
      <c r="P498" s="28" t="s">
        <v>1501</v>
      </c>
      <c r="Q498" s="36">
        <f>VLOOKUP(CurrentMtgRatesDataTable824[[#This Row],[asOfDate]],CurrentMtgRatesDataTable8[],5,0)</f>
        <v>98.748829619083438</v>
      </c>
      <c r="R498" s="36">
        <f>CurrentMtgRatesDataTable824[[#This Row],[Realized Current Coupon Vol]]/CurrentMtgRatesDataTable824[[#This Row],[SeriesNumValue]]</f>
        <v>0.96764702829446925</v>
      </c>
    </row>
    <row r="499" spans="1:18">
      <c r="A499" s="29" t="s">
        <v>1599</v>
      </c>
      <c r="B499" s="30">
        <v>3.0732804432921599</v>
      </c>
      <c r="C49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3.0732804432921599</v>
      </c>
      <c r="D499" s="36">
        <f>CurrentMtgRatesDataTable8[[#This Row],[Combined with Bloomberg Coupon]]-C500</f>
        <v>-1.1906476676150302E-2</v>
      </c>
      <c r="E499" s="37">
        <f t="shared" si="14"/>
        <v>79.527890098608665</v>
      </c>
      <c r="F499" s="36">
        <f>LN(CurrentMtgRatesDataTable8[[#This Row],[Combined with Bloomberg Coupon]]/C500)</f>
        <v>-3.8667060515956472E-3</v>
      </c>
      <c r="G499" s="37">
        <f t="shared" si="15"/>
        <v>26.94782804478837</v>
      </c>
      <c r="I499" s="26" t="s">
        <v>920</v>
      </c>
      <c r="J499" s="27">
        <v>103.491489648</v>
      </c>
      <c r="K499" s="27" t="s">
        <v>1502</v>
      </c>
      <c r="N499" s="29" t="s">
        <v>920</v>
      </c>
      <c r="O499" s="30">
        <v>103.491489648</v>
      </c>
      <c r="P499" s="28" t="s">
        <v>1501</v>
      </c>
      <c r="Q499" s="36">
        <f>VLOOKUP(CurrentMtgRatesDataTable824[[#This Row],[asOfDate]],CurrentMtgRatesDataTable8[],5,0)</f>
        <v>99.187591018126639</v>
      </c>
      <c r="R499" s="36">
        <f>CurrentMtgRatesDataTable824[[#This Row],[Realized Current Coupon Vol]]/CurrentMtgRatesDataTable824[[#This Row],[SeriesNumValue]]</f>
        <v>0.95841301884326935</v>
      </c>
    </row>
    <row r="500" spans="1:18">
      <c r="A500" s="29" t="s">
        <v>1600</v>
      </c>
      <c r="B500" s="30">
        <v>3.0851869199683102</v>
      </c>
      <c r="C50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3.0851869199683102</v>
      </c>
      <c r="D500" s="36">
        <f>CurrentMtgRatesDataTable8[[#This Row],[Combined with Bloomberg Coupon]]-C501</f>
        <v>-0.1170818744650397</v>
      </c>
      <c r="E500" s="37">
        <f t="shared" si="14"/>
        <v>79.755300758621047</v>
      </c>
      <c r="F500" s="36">
        <f>LN(CurrentMtgRatesDataTable8[[#This Row],[Combined with Bloomberg Coupon]]/C501)</f>
        <v>-3.7247311382612079E-2</v>
      </c>
      <c r="G500" s="37">
        <f t="shared" si="15"/>
        <v>27.061486352126106</v>
      </c>
      <c r="I500" s="26" t="s">
        <v>919</v>
      </c>
      <c r="J500" s="27">
        <v>103.223315056</v>
      </c>
      <c r="K500" s="27" t="s">
        <v>1502</v>
      </c>
      <c r="N500" s="29" t="s">
        <v>919</v>
      </c>
      <c r="O500" s="30">
        <v>103.223315056</v>
      </c>
      <c r="P500" s="28" t="s">
        <v>1501</v>
      </c>
      <c r="Q500" s="36">
        <f>VLOOKUP(CurrentMtgRatesDataTable824[[#This Row],[asOfDate]],CurrentMtgRatesDataTable8[],5,0)</f>
        <v>98.603669977922792</v>
      </c>
      <c r="R500" s="36">
        <f>CurrentMtgRatesDataTable824[[#This Row],[Realized Current Coupon Vol]]/CurrentMtgRatesDataTable824[[#This Row],[SeriesNumValue]]</f>
        <v>0.95524610815326949</v>
      </c>
    </row>
    <row r="501" spans="1:18">
      <c r="A501" s="29" t="s">
        <v>1601</v>
      </c>
      <c r="B501" s="30">
        <v>3.2022687944333499</v>
      </c>
      <c r="C50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3.2022687944333499</v>
      </c>
      <c r="D501" s="36">
        <f>CurrentMtgRatesDataTable8[[#This Row],[Combined with Bloomberg Coupon]]-C502</f>
        <v>8.6376486878809722E-2</v>
      </c>
      <c r="E501" s="37">
        <f t="shared" si="14"/>
        <v>76.764318496452901</v>
      </c>
      <c r="F501" s="36">
        <f>LN(CurrentMtgRatesDataTable8[[#This Row],[Combined with Bloomberg Coupon]]/C502)</f>
        <v>2.7343990552888237E-2</v>
      </c>
      <c r="G501" s="37">
        <f t="shared" si="15"/>
        <v>26.313311683252994</v>
      </c>
      <c r="I501" s="26" t="s">
        <v>918</v>
      </c>
      <c r="J501" s="27">
        <v>103.93654732500001</v>
      </c>
      <c r="K501" s="27" t="s">
        <v>1502</v>
      </c>
      <c r="N501" s="29" t="s">
        <v>918</v>
      </c>
      <c r="O501" s="30">
        <v>103.93654732500001</v>
      </c>
      <c r="P501" s="28" t="s">
        <v>1501</v>
      </c>
      <c r="Q501" s="36">
        <f>VLOOKUP(CurrentMtgRatesDataTable824[[#This Row],[asOfDate]],CurrentMtgRatesDataTable8[],5,0)</f>
        <v>99.451742861326466</v>
      </c>
      <c r="R501" s="36">
        <f>CurrentMtgRatesDataTable824[[#This Row],[Realized Current Coupon Vol]]/CurrentMtgRatesDataTable824[[#This Row],[SeriesNumValue]]</f>
        <v>0.95685055373592531</v>
      </c>
    </row>
    <row r="502" spans="1:18">
      <c r="A502" s="29" t="s">
        <v>1602</v>
      </c>
      <c r="B502" s="30">
        <v>3.1158923075545402</v>
      </c>
      <c r="C50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3.1158923075545402</v>
      </c>
      <c r="D502" s="36">
        <f>CurrentMtgRatesDataTable8[[#This Row],[Combined with Bloomberg Coupon]]-C503</f>
        <v>2.463169712943003E-2</v>
      </c>
      <c r="E502" s="37">
        <f t="shared" si="14"/>
        <v>75.612019440152096</v>
      </c>
      <c r="F502" s="36">
        <f>LN(CurrentMtgRatesDataTable8[[#This Row],[Combined with Bloomberg Coupon]]/C503)</f>
        <v>7.9365940390654192E-3</v>
      </c>
      <c r="G502" s="37">
        <f t="shared" si="15"/>
        <v>26.063627610577544</v>
      </c>
      <c r="I502" s="26" t="s">
        <v>917</v>
      </c>
      <c r="J502" s="27">
        <v>103.26126099</v>
      </c>
      <c r="K502" s="27" t="s">
        <v>1502</v>
      </c>
      <c r="N502" s="29" t="s">
        <v>917</v>
      </c>
      <c r="O502" s="30">
        <v>103.26126099</v>
      </c>
      <c r="P502" s="28" t="s">
        <v>1501</v>
      </c>
      <c r="Q502" s="36">
        <f>VLOOKUP(CurrentMtgRatesDataTable824[[#This Row],[asOfDate]],CurrentMtgRatesDataTable8[],5,0)</f>
        <v>99.903309817305484</v>
      </c>
      <c r="R502" s="36">
        <f>CurrentMtgRatesDataTable824[[#This Row],[Realized Current Coupon Vol]]/CurrentMtgRatesDataTable824[[#This Row],[SeriesNumValue]]</f>
        <v>0.96748101717429436</v>
      </c>
    </row>
    <row r="503" spans="1:18">
      <c r="A503" s="29" t="s">
        <v>1603</v>
      </c>
      <c r="B503" s="30">
        <v>3.0912606104251101</v>
      </c>
      <c r="C50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3.0912606104251101</v>
      </c>
      <c r="D503" s="36">
        <f>CurrentMtgRatesDataTable8[[#This Row],[Combined with Bloomberg Coupon]]-C504</f>
        <v>-3.064391065476979E-2</v>
      </c>
      <c r="E503" s="37">
        <f t="shared" si="14"/>
        <v>76.882479405131448</v>
      </c>
      <c r="F503" s="36">
        <f>LN(CurrentMtgRatesDataTable8[[#This Row],[Combined with Bloomberg Coupon]]/C504)</f>
        <v>-9.864266758216585E-3</v>
      </c>
      <c r="G503" s="37">
        <f t="shared" si="15"/>
        <v>26.596338257357139</v>
      </c>
      <c r="I503" s="26" t="s">
        <v>916</v>
      </c>
      <c r="J503" s="27">
        <v>104.48170461300001</v>
      </c>
      <c r="K503" s="27" t="s">
        <v>1502</v>
      </c>
      <c r="N503" s="29" t="s">
        <v>916</v>
      </c>
      <c r="O503" s="30">
        <v>104.48170461300001</v>
      </c>
      <c r="P503" s="28" t="s">
        <v>1501</v>
      </c>
      <c r="Q503" s="36">
        <f>VLOOKUP(CurrentMtgRatesDataTable824[[#This Row],[asOfDate]],CurrentMtgRatesDataTable8[],5,0)</f>
        <v>100.98145847312297</v>
      </c>
      <c r="R503" s="36">
        <f>CurrentMtgRatesDataTable824[[#This Row],[Realized Current Coupon Vol]]/CurrentMtgRatesDataTable824[[#This Row],[SeriesNumValue]]</f>
        <v>0.96649895641689676</v>
      </c>
    </row>
    <row r="504" spans="1:18">
      <c r="A504" s="29" t="s">
        <v>1604</v>
      </c>
      <c r="B504" s="30">
        <v>3.1219045210798799</v>
      </c>
      <c r="C50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3.1219045210798799</v>
      </c>
      <c r="D504" s="36">
        <f>CurrentMtgRatesDataTable8[[#This Row],[Combined with Bloomberg Coupon]]-C505</f>
        <v>4.5747632364269819E-2</v>
      </c>
      <c r="E504" s="37">
        <f t="shared" si="14"/>
        <v>76.860737214856471</v>
      </c>
      <c r="F504" s="36">
        <f>LN(CurrentMtgRatesDataTable8[[#This Row],[Combined with Bloomberg Coupon]]/C505)</f>
        <v>1.476218453529057E-2</v>
      </c>
      <c r="G504" s="37">
        <f t="shared" si="15"/>
        <v>26.620931549762481</v>
      </c>
      <c r="I504" s="26" t="s">
        <v>915</v>
      </c>
      <c r="J504" s="27">
        <v>104.462687329</v>
      </c>
      <c r="K504" s="27" t="s">
        <v>1502</v>
      </c>
      <c r="N504" s="29" t="s">
        <v>915</v>
      </c>
      <c r="O504" s="30">
        <v>104.462687329</v>
      </c>
      <c r="P504" s="28" t="s">
        <v>1501</v>
      </c>
      <c r="Q504" s="36">
        <f>VLOOKUP(CurrentMtgRatesDataTable824[[#This Row],[asOfDate]],CurrentMtgRatesDataTable8[],5,0)</f>
        <v>100.45070722572038</v>
      </c>
      <c r="R504" s="36">
        <f>CurrentMtgRatesDataTable824[[#This Row],[Realized Current Coupon Vol]]/CurrentMtgRatesDataTable824[[#This Row],[SeriesNumValue]]</f>
        <v>0.9615941327390507</v>
      </c>
    </row>
    <row r="505" spans="1:18">
      <c r="A505" s="29" t="s">
        <v>1605</v>
      </c>
      <c r="B505" s="30">
        <v>3.0761568887156101</v>
      </c>
      <c r="C50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3.0761568887156101</v>
      </c>
      <c r="D505" s="36">
        <f>CurrentMtgRatesDataTable8[[#This Row],[Combined with Bloomberg Coupon]]-C506</f>
        <v>9.3939484823879926E-2</v>
      </c>
      <c r="E505" s="37">
        <f t="shared" si="14"/>
        <v>76.466869497560481</v>
      </c>
      <c r="F505" s="36">
        <f>LN(CurrentMtgRatesDataTable8[[#This Row],[Combined with Bloomberg Coupon]]/C506)</f>
        <v>3.1013935395179115E-2</v>
      </c>
      <c r="G505" s="37">
        <f t="shared" si="15"/>
        <v>26.507246812488429</v>
      </c>
      <c r="I505" s="26" t="s">
        <v>914</v>
      </c>
      <c r="J505" s="27">
        <v>104.834481852</v>
      </c>
      <c r="K505" s="27" t="s">
        <v>1502</v>
      </c>
      <c r="N505" s="29" t="s">
        <v>914</v>
      </c>
      <c r="O505" s="30">
        <v>104.834481852</v>
      </c>
      <c r="P505" s="28" t="s">
        <v>1501</v>
      </c>
      <c r="Q505" s="36">
        <f>VLOOKUP(CurrentMtgRatesDataTable824[[#This Row],[asOfDate]],CurrentMtgRatesDataTable8[],5,0)</f>
        <v>102.33900123291366</v>
      </c>
      <c r="R505" s="36">
        <f>CurrentMtgRatesDataTable824[[#This Row],[Realized Current Coupon Vol]]/CurrentMtgRatesDataTable824[[#This Row],[SeriesNumValue]]</f>
        <v>0.97619599415191149</v>
      </c>
    </row>
    <row r="506" spans="1:18">
      <c r="A506" s="29" t="s">
        <v>1606</v>
      </c>
      <c r="B506" s="30">
        <v>2.9822174038917302</v>
      </c>
      <c r="C50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2.9822174038917302</v>
      </c>
      <c r="D506" s="36">
        <f>CurrentMtgRatesDataTable8[[#This Row],[Combined with Bloomberg Coupon]]-C507</f>
        <v>-6.4584508831439624E-2</v>
      </c>
      <c r="E506" s="37">
        <f t="shared" si="14"/>
        <v>75.394522369056347</v>
      </c>
      <c r="F506" s="36">
        <f>LN(CurrentMtgRatesDataTable8[[#This Row],[Combined with Bloomberg Coupon]]/C507)</f>
        <v>-2.1425368215939974E-2</v>
      </c>
      <c r="G506" s="37">
        <f t="shared" si="15"/>
        <v>26.255573511952228</v>
      </c>
      <c r="I506" s="26" t="s">
        <v>913</v>
      </c>
      <c r="J506" s="27">
        <v>104.56497127999999</v>
      </c>
      <c r="K506" s="27" t="s">
        <v>1502</v>
      </c>
      <c r="N506" s="29" t="s">
        <v>913</v>
      </c>
      <c r="O506" s="30">
        <v>104.56497127999999</v>
      </c>
      <c r="P506" s="28" t="s">
        <v>1501</v>
      </c>
      <c r="Q506" s="36">
        <f>VLOOKUP(CurrentMtgRatesDataTable824[[#This Row],[asOfDate]],CurrentMtgRatesDataTable8[],5,0)</f>
        <v>103.38225240342472</v>
      </c>
      <c r="R506" s="36">
        <f>CurrentMtgRatesDataTable824[[#This Row],[Realized Current Coupon Vol]]/CurrentMtgRatesDataTable824[[#This Row],[SeriesNumValue]]</f>
        <v>0.9886891483629997</v>
      </c>
    </row>
    <row r="507" spans="1:18">
      <c r="A507" s="29" t="s">
        <v>1607</v>
      </c>
      <c r="B507" s="30">
        <v>3.0468019127231698</v>
      </c>
      <c r="C50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3.0468019127231698</v>
      </c>
      <c r="D507" s="36">
        <f>CurrentMtgRatesDataTable8[[#This Row],[Combined with Bloomberg Coupon]]-C508</f>
        <v>1.4640388488239786E-2</v>
      </c>
      <c r="E507" s="37">
        <f t="shared" si="14"/>
        <v>75.950582635712848</v>
      </c>
      <c r="F507" s="36">
        <f>LN(CurrentMtgRatesDataTable8[[#This Row],[Combined with Bloomberg Coupon]]/C508)</f>
        <v>4.8167477715897944E-3</v>
      </c>
      <c r="G507" s="37">
        <f t="shared" si="15"/>
        <v>26.576713757192316</v>
      </c>
      <c r="I507" s="26" t="s">
        <v>912</v>
      </c>
      <c r="J507" s="27">
        <v>104.450352385</v>
      </c>
      <c r="K507" s="27" t="s">
        <v>1502</v>
      </c>
      <c r="N507" s="29" t="s">
        <v>912</v>
      </c>
      <c r="O507" s="30">
        <v>104.450352385</v>
      </c>
      <c r="P507" s="28" t="s">
        <v>1501</v>
      </c>
      <c r="Q507" s="36">
        <f>VLOOKUP(CurrentMtgRatesDataTable824[[#This Row],[asOfDate]],CurrentMtgRatesDataTable8[],5,0)</f>
        <v>104.5851188443075</v>
      </c>
      <c r="R507" s="36">
        <f>CurrentMtgRatesDataTable824[[#This Row],[Realized Current Coupon Vol]]/CurrentMtgRatesDataTable824[[#This Row],[SeriesNumValue]]</f>
        <v>1.0012902441804195</v>
      </c>
    </row>
    <row r="508" spans="1:18">
      <c r="A508" s="29" t="s">
        <v>1608</v>
      </c>
      <c r="B508" s="30">
        <v>3.03216152423493</v>
      </c>
      <c r="C50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3.03216152423493</v>
      </c>
      <c r="D508" s="36">
        <f>CurrentMtgRatesDataTable8[[#This Row],[Combined with Bloomberg Coupon]]-C509</f>
        <v>-2.1578766021829843E-2</v>
      </c>
      <c r="E508" s="37">
        <f t="shared" si="14"/>
        <v>76.562988098298817</v>
      </c>
      <c r="F508" s="36">
        <f>LN(CurrentMtgRatesDataTable8[[#This Row],[Combined with Bloomberg Coupon]]/C509)</f>
        <v>-7.0914244460293097E-3</v>
      </c>
      <c r="G508" s="37">
        <f t="shared" si="15"/>
        <v>26.835678888410268</v>
      </c>
      <c r="I508" s="26" t="s">
        <v>911</v>
      </c>
      <c r="J508" s="27">
        <v>104.620974227</v>
      </c>
      <c r="K508" s="27" t="s">
        <v>1502</v>
      </c>
      <c r="N508" s="29" t="s">
        <v>911</v>
      </c>
      <c r="O508" s="30">
        <v>104.620974227</v>
      </c>
      <c r="P508" s="28" t="s">
        <v>1501</v>
      </c>
      <c r="Q508" s="36">
        <f>VLOOKUP(CurrentMtgRatesDataTable824[[#This Row],[asOfDate]],CurrentMtgRatesDataTable8[],5,0)</f>
        <v>105.01794649188238</v>
      </c>
      <c r="R508" s="36">
        <f>CurrentMtgRatesDataTable824[[#This Row],[Realized Current Coupon Vol]]/CurrentMtgRatesDataTable824[[#This Row],[SeriesNumValue]]</f>
        <v>1.0037943850916649</v>
      </c>
    </row>
    <row r="509" spans="1:18">
      <c r="A509" s="29" t="s">
        <v>1609</v>
      </c>
      <c r="B509" s="30">
        <v>3.0537402902567599</v>
      </c>
      <c r="C50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3.0537402902567599</v>
      </c>
      <c r="D509" s="36">
        <f>CurrentMtgRatesDataTable8[[#This Row],[Combined with Bloomberg Coupon]]-C510</f>
        <v>-3.1108215693540053E-2</v>
      </c>
      <c r="E509" s="37">
        <f t="shared" si="14"/>
        <v>77.158920268366131</v>
      </c>
      <c r="F509" s="36">
        <f>LN(CurrentMtgRatesDataTable8[[#This Row],[Combined with Bloomberg Coupon]]/C510)</f>
        <v>-1.0135385518667986E-2</v>
      </c>
      <c r="G509" s="37">
        <f t="shared" si="15"/>
        <v>27.095155587371682</v>
      </c>
      <c r="I509" s="26" t="s">
        <v>910</v>
      </c>
      <c r="J509" s="27">
        <v>104.039894175</v>
      </c>
      <c r="K509" s="27" t="s">
        <v>1502</v>
      </c>
      <c r="N509" s="29" t="s">
        <v>910</v>
      </c>
      <c r="O509" s="30">
        <v>104.039894175</v>
      </c>
      <c r="P509" s="28" t="s">
        <v>1501</v>
      </c>
      <c r="Q509" s="36">
        <f>VLOOKUP(CurrentMtgRatesDataTable824[[#This Row],[asOfDate]],CurrentMtgRatesDataTable8[],5,0)</f>
        <v>106.19585104391803</v>
      </c>
      <c r="R509" s="36">
        <f>CurrentMtgRatesDataTable824[[#This Row],[Realized Current Coupon Vol]]/CurrentMtgRatesDataTable824[[#This Row],[SeriesNumValue]]</f>
        <v>1.020722405438933</v>
      </c>
    </row>
    <row r="510" spans="1:18">
      <c r="A510" s="29" t="s">
        <v>1610</v>
      </c>
      <c r="B510" s="30">
        <v>3.0848485059502999</v>
      </c>
      <c r="C51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3.0848485059502999</v>
      </c>
      <c r="D510" s="36">
        <f>CurrentMtgRatesDataTable8[[#This Row],[Combined with Bloomberg Coupon]]-C511</f>
        <v>-7.0916220232599692E-3</v>
      </c>
      <c r="E510" s="37">
        <f t="shared" si="14"/>
        <v>76.886194683507185</v>
      </c>
      <c r="F510" s="36">
        <f>LN(CurrentMtgRatesDataTable8[[#This Row],[Combined with Bloomberg Coupon]]/C511)</f>
        <v>-2.2962175199781423E-3</v>
      </c>
      <c r="G510" s="37">
        <f t="shared" si="15"/>
        <v>27.019508482170774</v>
      </c>
      <c r="I510" s="26" t="s">
        <v>909</v>
      </c>
      <c r="J510" s="27">
        <v>104.21377707000001</v>
      </c>
      <c r="K510" s="27" t="s">
        <v>1502</v>
      </c>
      <c r="N510" s="29" t="s">
        <v>909</v>
      </c>
      <c r="O510" s="30">
        <v>104.21377707000001</v>
      </c>
      <c r="P510" s="28" t="s">
        <v>1501</v>
      </c>
      <c r="Q510" s="36">
        <f>VLOOKUP(CurrentMtgRatesDataTable824[[#This Row],[asOfDate]],CurrentMtgRatesDataTable8[],5,0)</f>
        <v>106.1901539507431</v>
      </c>
      <c r="R510" s="36">
        <f>CurrentMtgRatesDataTable824[[#This Row],[Realized Current Coupon Vol]]/CurrentMtgRatesDataTable824[[#This Row],[SeriesNumValue]]</f>
        <v>1.0189646411089732</v>
      </c>
    </row>
    <row r="511" spans="1:18">
      <c r="A511" s="29" t="s">
        <v>1611</v>
      </c>
      <c r="B511" s="30">
        <v>3.0919401279735599</v>
      </c>
      <c r="C51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3.0919401279735599</v>
      </c>
      <c r="D511" s="36">
        <f>CurrentMtgRatesDataTable8[[#This Row],[Combined with Bloomberg Coupon]]-C512</f>
        <v>1.5824814768500062E-2</v>
      </c>
      <c r="E511" s="37">
        <f t="shared" si="14"/>
        <v>77.37628363487643</v>
      </c>
      <c r="F511" s="36">
        <f>LN(CurrentMtgRatesDataTable8[[#This Row],[Combined with Bloomberg Coupon]]/C512)</f>
        <v>5.1312280315964041E-3</v>
      </c>
      <c r="G511" s="37">
        <f t="shared" si="15"/>
        <v>27.211651269587726</v>
      </c>
      <c r="I511" s="26" t="s">
        <v>908</v>
      </c>
      <c r="J511" s="27">
        <v>104.316126277</v>
      </c>
      <c r="K511" s="27" t="s">
        <v>1502</v>
      </c>
      <c r="N511" s="29" t="s">
        <v>908</v>
      </c>
      <c r="O511" s="30">
        <v>104.316126277</v>
      </c>
      <c r="P511" s="28" t="s">
        <v>1501</v>
      </c>
      <c r="Q511" s="36">
        <f>VLOOKUP(CurrentMtgRatesDataTable824[[#This Row],[asOfDate]],CurrentMtgRatesDataTable8[],5,0)</f>
        <v>106.90781095676938</v>
      </c>
      <c r="R511" s="36">
        <f>CurrentMtgRatesDataTable824[[#This Row],[Realized Current Coupon Vol]]/CurrentMtgRatesDataTable824[[#This Row],[SeriesNumValue]]</f>
        <v>1.0248445256957439</v>
      </c>
    </row>
    <row r="512" spans="1:18">
      <c r="A512" s="29" t="s">
        <v>1552</v>
      </c>
      <c r="B512" s="30">
        <v>3.0761153132050598</v>
      </c>
      <c r="C51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3.0761153132050598</v>
      </c>
      <c r="D512" s="36">
        <f>CurrentMtgRatesDataTable8[[#This Row],[Combined with Bloomberg Coupon]]-C513</f>
        <v>-0.10122936278778027</v>
      </c>
      <c r="E512" s="37">
        <f t="shared" si="14"/>
        <v>77.381062935788265</v>
      </c>
      <c r="F512" s="36">
        <f>LN(CurrentMtgRatesDataTable8[[#This Row],[Combined with Bloomberg Coupon]]/C513)</f>
        <v>-3.2378301450878035E-2</v>
      </c>
      <c r="G512" s="37">
        <f t="shared" si="15"/>
        <v>27.217312055497079</v>
      </c>
      <c r="I512" s="26" t="s">
        <v>907</v>
      </c>
      <c r="J512" s="27">
        <v>103.71469461</v>
      </c>
      <c r="K512" s="27" t="s">
        <v>1502</v>
      </c>
      <c r="N512" s="29" t="s">
        <v>907</v>
      </c>
      <c r="O512" s="30">
        <v>103.71469461</v>
      </c>
      <c r="P512" s="28" t="s">
        <v>1501</v>
      </c>
      <c r="Q512" s="36">
        <f>VLOOKUP(CurrentMtgRatesDataTable824[[#This Row],[asOfDate]],CurrentMtgRatesDataTable8[],5,0)</f>
        <v>105.73992544277546</v>
      </c>
      <c r="R512" s="36">
        <f>CurrentMtgRatesDataTable824[[#This Row],[Realized Current Coupon Vol]]/CurrentMtgRatesDataTable824[[#This Row],[SeriesNumValue]]</f>
        <v>1.0195269420634268</v>
      </c>
    </row>
    <row r="513" spans="1:18">
      <c r="A513" s="29" t="s">
        <v>1553</v>
      </c>
      <c r="B513" s="30">
        <v>3.1773446759928401</v>
      </c>
      <c r="C51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3.1773446759928401</v>
      </c>
      <c r="D513" s="36">
        <f>CurrentMtgRatesDataTable8[[#This Row],[Combined with Bloomberg Coupon]]-C514</f>
        <v>4.8045096368200202E-2</v>
      </c>
      <c r="E513" s="37">
        <f t="shared" si="14"/>
        <v>77.485706812092431</v>
      </c>
      <c r="F513" s="36">
        <f>LN(CurrentMtgRatesDataTable8[[#This Row],[Combined with Bloomberg Coupon]]/C514)</f>
        <v>1.523663739705337E-2</v>
      </c>
      <c r="G513" s="37">
        <f t="shared" si="15"/>
        <v>27.513686988681922</v>
      </c>
      <c r="I513" s="26" t="s">
        <v>906</v>
      </c>
      <c r="J513" s="27">
        <v>103.282558764</v>
      </c>
      <c r="K513" s="27" t="s">
        <v>1502</v>
      </c>
      <c r="N513" s="29" t="s">
        <v>906</v>
      </c>
      <c r="O513" s="30">
        <v>103.282558764</v>
      </c>
      <c r="P513" s="28" t="s">
        <v>1501</v>
      </c>
      <c r="Q513" s="36">
        <f>VLOOKUP(CurrentMtgRatesDataTable824[[#This Row],[asOfDate]],CurrentMtgRatesDataTable8[],5,0)</f>
        <v>105.68752544004387</v>
      </c>
      <c r="R513" s="36">
        <f>CurrentMtgRatesDataTable824[[#This Row],[Realized Current Coupon Vol]]/CurrentMtgRatesDataTable824[[#This Row],[SeriesNumValue]]</f>
        <v>1.0232853126880717</v>
      </c>
    </row>
    <row r="514" spans="1:18">
      <c r="A514" s="29" t="s">
        <v>1554</v>
      </c>
      <c r="B514" s="30">
        <v>3.1292995796246399</v>
      </c>
      <c r="C51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3.1292995796246399</v>
      </c>
      <c r="D514" s="36">
        <f>CurrentMtgRatesDataTable8[[#This Row],[Combined with Bloomberg Coupon]]-C515</f>
        <v>4.4071508087559774E-2</v>
      </c>
      <c r="E514" s="37">
        <f t="shared" si="14"/>
        <v>77.312894743964335</v>
      </c>
      <c r="F514" s="36">
        <f>LN(CurrentMtgRatesDataTable8[[#This Row],[Combined with Bloomberg Coupon]]/C515)</f>
        <v>1.4183619222456196E-2</v>
      </c>
      <c r="G514" s="37">
        <f t="shared" si="15"/>
        <v>27.488115523461289</v>
      </c>
      <c r="I514" s="26" t="s">
        <v>905</v>
      </c>
      <c r="J514" s="27">
        <v>102.637713195</v>
      </c>
      <c r="K514" s="27" t="s">
        <v>1502</v>
      </c>
      <c r="N514" s="29" t="s">
        <v>905</v>
      </c>
      <c r="O514" s="30">
        <v>102.637713195</v>
      </c>
      <c r="P514" s="28" t="s">
        <v>1501</v>
      </c>
      <c r="Q514" s="36">
        <f>VLOOKUP(CurrentMtgRatesDataTable824[[#This Row],[asOfDate]],CurrentMtgRatesDataTable8[],5,0)</f>
        <v>106.36129543022525</v>
      </c>
      <c r="R514" s="36">
        <f>CurrentMtgRatesDataTable824[[#This Row],[Realized Current Coupon Vol]]/CurrentMtgRatesDataTable824[[#This Row],[SeriesNumValue]]</f>
        <v>1.0362788893021309</v>
      </c>
    </row>
    <row r="515" spans="1:18">
      <c r="A515" s="29" t="s">
        <v>1555</v>
      </c>
      <c r="B515" s="30">
        <v>3.0852280715370801</v>
      </c>
      <c r="C51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3.0852280715370801</v>
      </c>
      <c r="D515" s="36">
        <f>CurrentMtgRatesDataTable8[[#This Row],[Combined with Bloomberg Coupon]]-C516</f>
        <v>-3.3310853574789689E-2</v>
      </c>
      <c r="E515" s="37">
        <f t="shared" si="14"/>
        <v>76.925579759670825</v>
      </c>
      <c r="F515" s="36">
        <f>LN(CurrentMtgRatesDataTable8[[#This Row],[Combined with Bloomberg Coupon]]/C516)</f>
        <v>-1.0739015094332853E-2</v>
      </c>
      <c r="G515" s="37">
        <f t="shared" si="15"/>
        <v>27.378619774821523</v>
      </c>
      <c r="I515" s="26" t="s">
        <v>904</v>
      </c>
      <c r="J515" s="27">
        <v>103.771833075</v>
      </c>
      <c r="K515" s="27" t="s">
        <v>1502</v>
      </c>
      <c r="N515" s="29" t="s">
        <v>904</v>
      </c>
      <c r="O515" s="30">
        <v>103.771833075</v>
      </c>
      <c r="P515" s="28" t="s">
        <v>1501</v>
      </c>
      <c r="Q515" s="36">
        <f>VLOOKUP(CurrentMtgRatesDataTable824[[#This Row],[asOfDate]],CurrentMtgRatesDataTable8[],5,0)</f>
        <v>106.57054544036268</v>
      </c>
      <c r="R515" s="36">
        <f>CurrentMtgRatesDataTable824[[#This Row],[Realized Current Coupon Vol]]/CurrentMtgRatesDataTable824[[#This Row],[SeriesNumValue]]</f>
        <v>1.0269698653519972</v>
      </c>
    </row>
    <row r="516" spans="1:18">
      <c r="A516" s="29" t="s">
        <v>1556</v>
      </c>
      <c r="B516" s="30">
        <v>3.1185389251118698</v>
      </c>
      <c r="C51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3.1185389251118698</v>
      </c>
      <c r="D516" s="36">
        <f>CurrentMtgRatesDataTable8[[#This Row],[Combined with Bloomberg Coupon]]-C517</f>
        <v>9.2864061496869876E-2</v>
      </c>
      <c r="E516" s="37">
        <f t="shared" si="14"/>
        <v>76.574603463320088</v>
      </c>
      <c r="F516" s="36">
        <f>LN(CurrentMtgRatesDataTable8[[#This Row],[Combined with Bloomberg Coupon]]/C517)</f>
        <v>3.0230436893853799E-2</v>
      </c>
      <c r="G516" s="37">
        <f t="shared" si="15"/>
        <v>27.278203163608637</v>
      </c>
      <c r="I516" s="26" t="s">
        <v>903</v>
      </c>
      <c r="J516" s="27">
        <v>104.168192284</v>
      </c>
      <c r="K516" s="27" t="s">
        <v>1502</v>
      </c>
      <c r="N516" s="29" t="s">
        <v>903</v>
      </c>
      <c r="O516" s="30">
        <v>104.168192284</v>
      </c>
      <c r="P516" s="28" t="s">
        <v>1501</v>
      </c>
      <c r="Q516" s="36">
        <f>VLOOKUP(CurrentMtgRatesDataTable824[[#This Row],[asOfDate]],CurrentMtgRatesDataTable8[],5,0)</f>
        <v>106.3998312889024</v>
      </c>
      <c r="R516" s="36">
        <f>CurrentMtgRatesDataTable824[[#This Row],[Realized Current Coupon Vol]]/CurrentMtgRatesDataTable824[[#This Row],[SeriesNumValue]]</f>
        <v>1.0214234206812205</v>
      </c>
    </row>
    <row r="517" spans="1:18">
      <c r="A517" s="29" t="s">
        <v>1557</v>
      </c>
      <c r="B517" s="30">
        <v>3.0256748636149999</v>
      </c>
      <c r="C51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3.0256748636149999</v>
      </c>
      <c r="D517" s="36">
        <f>CurrentMtgRatesDataTable8[[#This Row],[Combined with Bloomberg Coupon]]-C518</f>
        <v>-4.8739567958750118E-2</v>
      </c>
      <c r="E517" s="37">
        <f t="shared" ref="E517:E580" si="16">STDEVA(D517:D576)*SQRT(250)*100</f>
        <v>74.461501025352632</v>
      </c>
      <c r="F517" s="36">
        <f>LN(CurrentMtgRatesDataTable8[[#This Row],[Combined with Bloomberg Coupon]]/C518)</f>
        <v>-1.5980292357477471E-2</v>
      </c>
      <c r="G517" s="37">
        <f t="shared" ref="G517:G580" si="17">STDEVA(F517:F576)*SQRT(250)*100</f>
        <v>26.658202825058698</v>
      </c>
      <c r="I517" s="26" t="s">
        <v>902</v>
      </c>
      <c r="J517" s="27">
        <v>104.9296339</v>
      </c>
      <c r="K517" s="27" t="s">
        <v>1502</v>
      </c>
      <c r="N517" s="29" t="s">
        <v>902</v>
      </c>
      <c r="O517" s="30">
        <v>104.9296339</v>
      </c>
      <c r="P517" s="28" t="s">
        <v>1501</v>
      </c>
      <c r="Q517" s="36">
        <f>VLOOKUP(CurrentMtgRatesDataTable824[[#This Row],[asOfDate]],CurrentMtgRatesDataTable8[],5,0)</f>
        <v>106.98157049275837</v>
      </c>
      <c r="R517" s="36">
        <f>CurrentMtgRatesDataTable824[[#This Row],[Realized Current Coupon Vol]]/CurrentMtgRatesDataTable824[[#This Row],[SeriesNumValue]]</f>
        <v>1.0195553583529502</v>
      </c>
    </row>
    <row r="518" spans="1:18">
      <c r="A518" s="29" t="s">
        <v>1558</v>
      </c>
      <c r="B518" s="30">
        <v>3.0744144315737501</v>
      </c>
      <c r="C51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3.0744144315737501</v>
      </c>
      <c r="D518" s="36">
        <f>CurrentMtgRatesDataTable8[[#This Row],[Combined with Bloomberg Coupon]]-C519</f>
        <v>0.11317930414747002</v>
      </c>
      <c r="E518" s="37">
        <f t="shared" si="16"/>
        <v>73.819314598340497</v>
      </c>
      <c r="F518" s="36">
        <f>LN(CurrentMtgRatesDataTable8[[#This Row],[Combined with Bloomberg Coupon]]/C519)</f>
        <v>3.7508000287077216E-2</v>
      </c>
      <c r="G518" s="37">
        <f t="shared" si="17"/>
        <v>26.470314701632681</v>
      </c>
      <c r="I518" s="26" t="s">
        <v>901</v>
      </c>
      <c r="J518" s="27">
        <v>105.8475316</v>
      </c>
      <c r="K518" s="27" t="s">
        <v>1502</v>
      </c>
      <c r="N518" s="29" t="s">
        <v>901</v>
      </c>
      <c r="O518" s="30">
        <v>105.8475316</v>
      </c>
      <c r="P518" s="28" t="s">
        <v>1501</v>
      </c>
      <c r="Q518" s="36">
        <f>VLOOKUP(CurrentMtgRatesDataTable824[[#This Row],[asOfDate]],CurrentMtgRatesDataTable8[],5,0)</f>
        <v>106.96248277943481</v>
      </c>
      <c r="R518" s="36">
        <f>CurrentMtgRatesDataTable824[[#This Row],[Realized Current Coupon Vol]]/CurrentMtgRatesDataTable824[[#This Row],[SeriesNumValue]]</f>
        <v>1.0105335586251387</v>
      </c>
    </row>
    <row r="519" spans="1:18">
      <c r="A519" s="29" t="s">
        <v>1559</v>
      </c>
      <c r="B519" s="30">
        <v>2.96123512742628</v>
      </c>
      <c r="C51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2.96123512742628</v>
      </c>
      <c r="D519" s="36">
        <f>CurrentMtgRatesDataTable8[[#This Row],[Combined with Bloomberg Coupon]]-C520</f>
        <v>7.3926855906059963E-2</v>
      </c>
      <c r="E519" s="37">
        <f t="shared" si="16"/>
        <v>71.225600395132531</v>
      </c>
      <c r="F519" s="36">
        <f>LN(CurrentMtgRatesDataTable8[[#This Row],[Combined with Bloomberg Coupon]]/C520)</f>
        <v>2.5281779911189611E-2</v>
      </c>
      <c r="G519" s="37">
        <f t="shared" si="17"/>
        <v>25.709716928862136</v>
      </c>
      <c r="I519" s="26" t="s">
        <v>900</v>
      </c>
      <c r="J519" s="27">
        <v>105.191599888</v>
      </c>
      <c r="K519" s="27" t="s">
        <v>1502</v>
      </c>
      <c r="N519" s="29" t="s">
        <v>900</v>
      </c>
      <c r="O519" s="30">
        <v>105.191599888</v>
      </c>
      <c r="P519" s="28" t="s">
        <v>1501</v>
      </c>
      <c r="Q519" s="36">
        <f>VLOOKUP(CurrentMtgRatesDataTable824[[#This Row],[asOfDate]],CurrentMtgRatesDataTable8[],5,0)</f>
        <v>108.22509621390456</v>
      </c>
      <c r="R519" s="36">
        <f>CurrentMtgRatesDataTable824[[#This Row],[Realized Current Coupon Vol]]/CurrentMtgRatesDataTable824[[#This Row],[SeriesNumValue]]</f>
        <v>1.0288378190761849</v>
      </c>
    </row>
    <row r="520" spans="1:18">
      <c r="A520" s="29" t="s">
        <v>1560</v>
      </c>
      <c r="B520" s="30">
        <v>2.8873082715202201</v>
      </c>
      <c r="C52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2.8873082715202201</v>
      </c>
      <c r="D520" s="36">
        <f>CurrentMtgRatesDataTable8[[#This Row],[Combined with Bloomberg Coupon]]-C521</f>
        <v>7.4749329083670268E-2</v>
      </c>
      <c r="E520" s="37">
        <f t="shared" si="16"/>
        <v>69.829051213317356</v>
      </c>
      <c r="F520" s="36">
        <f>LN(CurrentMtgRatesDataTable8[[#This Row],[Combined with Bloomberg Coupon]]/C521)</f>
        <v>2.6229949548142107E-2</v>
      </c>
      <c r="G520" s="37">
        <f t="shared" si="17"/>
        <v>25.258049461351924</v>
      </c>
      <c r="I520" s="26" t="s">
        <v>899</v>
      </c>
      <c r="J520" s="27">
        <v>106.06261205</v>
      </c>
      <c r="K520" s="27" t="s">
        <v>1502</v>
      </c>
      <c r="N520" s="29" t="s">
        <v>899</v>
      </c>
      <c r="O520" s="30">
        <v>106.06261205</v>
      </c>
      <c r="P520" s="28" t="s">
        <v>1501</v>
      </c>
      <c r="Q520" s="36">
        <f>VLOOKUP(CurrentMtgRatesDataTable824[[#This Row],[asOfDate]],CurrentMtgRatesDataTable8[],5,0)</f>
        <v>108.39778356600948</v>
      </c>
      <c r="R520" s="36">
        <f>CurrentMtgRatesDataTable824[[#This Row],[Realized Current Coupon Vol]]/CurrentMtgRatesDataTable824[[#This Row],[SeriesNumValue]]</f>
        <v>1.0220169150172225</v>
      </c>
    </row>
    <row r="521" spans="1:18">
      <c r="A521" s="29" t="s">
        <v>1561</v>
      </c>
      <c r="B521" s="30">
        <v>2.8125589424365498</v>
      </c>
      <c r="C52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2.8125589424365498</v>
      </c>
      <c r="D521" s="36">
        <f>CurrentMtgRatesDataTable8[[#This Row],[Combined with Bloomberg Coupon]]-C522</f>
        <v>-2.8808272780890043E-2</v>
      </c>
      <c r="E521" s="37">
        <f t="shared" si="16"/>
        <v>72.101594310535717</v>
      </c>
      <c r="F521" s="36">
        <f>LN(CurrentMtgRatesDataTable8[[#This Row],[Combined with Bloomberg Coupon]]/C522)</f>
        <v>-1.0190625517911446E-2</v>
      </c>
      <c r="G521" s="37">
        <f t="shared" si="17"/>
        <v>26.011403235297387</v>
      </c>
      <c r="I521" s="26" t="s">
        <v>898</v>
      </c>
      <c r="J521" s="27">
        <v>104.656822546</v>
      </c>
      <c r="K521" s="27" t="s">
        <v>1502</v>
      </c>
      <c r="N521" s="29" t="s">
        <v>898</v>
      </c>
      <c r="O521" s="30">
        <v>104.656822546</v>
      </c>
      <c r="P521" s="28" t="s">
        <v>1501</v>
      </c>
      <c r="Q521" s="36">
        <f>VLOOKUP(CurrentMtgRatesDataTable824[[#This Row],[asOfDate]],CurrentMtgRatesDataTable8[],5,0)</f>
        <v>117.5479947680256</v>
      </c>
      <c r="R521" s="36">
        <f>CurrentMtgRatesDataTable824[[#This Row],[Realized Current Coupon Vol]]/CurrentMtgRatesDataTable824[[#This Row],[SeriesNumValue]]</f>
        <v>1.1231756507451727</v>
      </c>
    </row>
    <row r="522" spans="1:18">
      <c r="A522" s="29" t="s">
        <v>1562</v>
      </c>
      <c r="B522" s="30">
        <v>2.8413672152174398</v>
      </c>
      <c r="C52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2.8413672152174398</v>
      </c>
      <c r="D522" s="36">
        <f>CurrentMtgRatesDataTable8[[#This Row],[Combined with Bloomberg Coupon]]-C523</f>
        <v>-4.699318275450004E-3</v>
      </c>
      <c r="E522" s="37">
        <f t="shared" si="16"/>
        <v>71.87782583927806</v>
      </c>
      <c r="F522" s="36">
        <f>LN(CurrentMtgRatesDataTable8[[#This Row],[Combined with Bloomberg Coupon]]/C523)</f>
        <v>-1.6525271510870125E-3</v>
      </c>
      <c r="G522" s="37">
        <f t="shared" si="17"/>
        <v>25.933832966229552</v>
      </c>
      <c r="I522" s="26" t="s">
        <v>897</v>
      </c>
      <c r="J522" s="27">
        <v>104.060551348</v>
      </c>
      <c r="K522" s="27" t="s">
        <v>1502</v>
      </c>
      <c r="N522" s="29" t="s">
        <v>897</v>
      </c>
      <c r="O522" s="30">
        <v>104.060551348</v>
      </c>
      <c r="P522" s="28" t="s">
        <v>1501</v>
      </c>
      <c r="Q522" s="36">
        <f>VLOOKUP(CurrentMtgRatesDataTable824[[#This Row],[asOfDate]],CurrentMtgRatesDataTable8[],5,0)</f>
        <v>119.99979752940013</v>
      </c>
      <c r="R522" s="36">
        <f>CurrentMtgRatesDataTable824[[#This Row],[Realized Current Coupon Vol]]/CurrentMtgRatesDataTable824[[#This Row],[SeriesNumValue]]</f>
        <v>1.1531728015556633</v>
      </c>
    </row>
    <row r="523" spans="1:18">
      <c r="A523" s="29" t="s">
        <v>1563</v>
      </c>
      <c r="B523" s="30">
        <v>2.8460665334928898</v>
      </c>
      <c r="C52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2.8460665334928898</v>
      </c>
      <c r="D523" s="36">
        <f>CurrentMtgRatesDataTable8[[#This Row],[Combined with Bloomberg Coupon]]-C524</f>
        <v>-4.0039051206899323E-3</v>
      </c>
      <c r="E523" s="37">
        <f t="shared" si="16"/>
        <v>71.901642707522441</v>
      </c>
      <c r="F523" s="36">
        <f>LN(CurrentMtgRatesDataTable8[[#This Row],[Combined with Bloomberg Coupon]]/C524)</f>
        <v>-1.4058319874426612E-3</v>
      </c>
      <c r="G523" s="37">
        <f t="shared" si="17"/>
        <v>25.94210342444963</v>
      </c>
      <c r="I523" s="26" t="s">
        <v>896</v>
      </c>
      <c r="J523" s="27">
        <v>102.521926764</v>
      </c>
      <c r="K523" s="27" t="s">
        <v>1502</v>
      </c>
      <c r="N523" s="29" t="s">
        <v>896</v>
      </c>
      <c r="O523" s="30">
        <v>102.521926764</v>
      </c>
      <c r="P523" s="28" t="s">
        <v>1501</v>
      </c>
      <c r="Q523" s="36">
        <f>VLOOKUP(CurrentMtgRatesDataTable824[[#This Row],[asOfDate]],CurrentMtgRatesDataTable8[],5,0)</f>
        <v>123.34283384865674</v>
      </c>
      <c r="R523" s="36">
        <f>CurrentMtgRatesDataTable824[[#This Row],[Realized Current Coupon Vol]]/CurrentMtgRatesDataTable824[[#This Row],[SeriesNumValue]]</f>
        <v>1.2030873564499558</v>
      </c>
    </row>
    <row r="524" spans="1:18">
      <c r="A524" s="29" t="s">
        <v>1564</v>
      </c>
      <c r="B524" s="30">
        <v>2.8500704386135798</v>
      </c>
      <c r="C52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2.8500704386135798</v>
      </c>
      <c r="D524" s="36">
        <f>CurrentMtgRatesDataTable8[[#This Row],[Combined with Bloomberg Coupon]]-C525</f>
        <v>-4.145057721679013E-2</v>
      </c>
      <c r="E524" s="37">
        <f t="shared" si="16"/>
        <v>72.412879446975282</v>
      </c>
      <c r="F524" s="36">
        <f>LN(CurrentMtgRatesDataTable8[[#This Row],[Combined with Bloomberg Coupon]]/C525)</f>
        <v>-1.4438957452802664E-2</v>
      </c>
      <c r="G524" s="37">
        <f t="shared" si="17"/>
        <v>26.121274809806117</v>
      </c>
      <c r="I524" s="26" t="s">
        <v>895</v>
      </c>
      <c r="J524" s="27">
        <v>103.845254256</v>
      </c>
      <c r="K524" s="27" t="s">
        <v>1502</v>
      </c>
      <c r="N524" s="29" t="s">
        <v>895</v>
      </c>
      <c r="O524" s="30">
        <v>103.845254256</v>
      </c>
      <c r="P524" s="28" t="s">
        <v>1501</v>
      </c>
      <c r="Q524" s="36">
        <f>VLOOKUP(CurrentMtgRatesDataTable824[[#This Row],[asOfDate]],CurrentMtgRatesDataTable8[],5,0)</f>
        <v>124.961455444772</v>
      </c>
      <c r="R524" s="36">
        <f>CurrentMtgRatesDataTable824[[#This Row],[Realized Current Coupon Vol]]/CurrentMtgRatesDataTable824[[#This Row],[SeriesNumValue]]</f>
        <v>1.2033429581357296</v>
      </c>
    </row>
    <row r="525" spans="1:18">
      <c r="A525" s="29" t="s">
        <v>1565</v>
      </c>
      <c r="B525" s="30">
        <v>2.8915210158303699</v>
      </c>
      <c r="C52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2.8915210158303699</v>
      </c>
      <c r="D525" s="36">
        <f>CurrentMtgRatesDataTable8[[#This Row],[Combined with Bloomberg Coupon]]-C526</f>
        <v>3.1544972245759695E-2</v>
      </c>
      <c r="E525" s="37">
        <f t="shared" si="16"/>
        <v>72.695470484818046</v>
      </c>
      <c r="F525" s="36">
        <f>LN(CurrentMtgRatesDataTable8[[#This Row],[Combined with Bloomberg Coupon]]/C526)</f>
        <v>1.0969418303292466E-2</v>
      </c>
      <c r="G525" s="37">
        <f t="shared" si="17"/>
        <v>26.238298694206964</v>
      </c>
      <c r="I525" s="26" t="s">
        <v>894</v>
      </c>
      <c r="J525" s="27">
        <v>105.800161274</v>
      </c>
      <c r="K525" s="27" t="s">
        <v>1502</v>
      </c>
      <c r="N525" s="29" t="s">
        <v>894</v>
      </c>
      <c r="O525" s="30">
        <v>105.800161274</v>
      </c>
      <c r="P525" s="28" t="s">
        <v>1501</v>
      </c>
      <c r="Q525" s="36">
        <f>VLOOKUP(CurrentMtgRatesDataTable824[[#This Row],[asOfDate]],CurrentMtgRatesDataTable8[],5,0)</f>
        <v>127.74380680637354</v>
      </c>
      <c r="R525" s="36">
        <f>CurrentMtgRatesDataTable824[[#This Row],[Realized Current Coupon Vol]]/CurrentMtgRatesDataTable824[[#This Row],[SeriesNumValue]]</f>
        <v>1.207406541428081</v>
      </c>
    </row>
    <row r="526" spans="1:18">
      <c r="A526" s="29" t="s">
        <v>1566</v>
      </c>
      <c r="B526" s="30">
        <v>2.8599760435846102</v>
      </c>
      <c r="C52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2.8599760435846102</v>
      </c>
      <c r="D526" s="36">
        <f>CurrentMtgRatesDataTable8[[#This Row],[Combined with Bloomberg Coupon]]-C527</f>
        <v>-5.0286282926449655E-2</v>
      </c>
      <c r="E526" s="37">
        <f t="shared" si="16"/>
        <v>72.699414439137058</v>
      </c>
      <c r="F526" s="36">
        <f>LN(CurrentMtgRatesDataTable8[[#This Row],[Combined with Bloomberg Coupon]]/C527)</f>
        <v>-1.7429975260156251E-2</v>
      </c>
      <c r="G526" s="37">
        <f t="shared" si="17"/>
        <v>26.247614715579985</v>
      </c>
      <c r="I526" s="26" t="s">
        <v>893</v>
      </c>
      <c r="J526" s="27">
        <v>104.680898595</v>
      </c>
      <c r="K526" s="27" t="s">
        <v>1502</v>
      </c>
      <c r="N526" s="29" t="s">
        <v>893</v>
      </c>
      <c r="O526" s="30">
        <v>104.680898595</v>
      </c>
      <c r="P526" s="28" t="s">
        <v>1501</v>
      </c>
      <c r="Q526" s="36">
        <f>VLOOKUP(CurrentMtgRatesDataTable824[[#This Row],[asOfDate]],CurrentMtgRatesDataTable8[],5,0)</f>
        <v>127.67649466872018</v>
      </c>
      <c r="R526" s="36">
        <f>CurrentMtgRatesDataTable824[[#This Row],[Realized Current Coupon Vol]]/CurrentMtgRatesDataTable824[[#This Row],[SeriesNumValue]]</f>
        <v>1.2196732773826089</v>
      </c>
    </row>
    <row r="527" spans="1:18">
      <c r="A527" s="29" t="s">
        <v>1567</v>
      </c>
      <c r="B527" s="30">
        <v>2.9102623265110599</v>
      </c>
      <c r="C52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2.9102623265110599</v>
      </c>
      <c r="D527" s="36">
        <f>CurrentMtgRatesDataTable8[[#This Row],[Combined with Bloomberg Coupon]]-C528</f>
        <v>-1.1186028867629982E-2</v>
      </c>
      <c r="E527" s="37">
        <f t="shared" si="16"/>
        <v>72.261095372853418</v>
      </c>
      <c r="F527" s="36">
        <f>LN(CurrentMtgRatesDataTable8[[#This Row],[Combined with Bloomberg Coupon]]/C528)</f>
        <v>-3.8362817350148723E-3</v>
      </c>
      <c r="G527" s="37">
        <f t="shared" si="17"/>
        <v>26.11457734841845</v>
      </c>
      <c r="I527" s="26" t="s">
        <v>892</v>
      </c>
      <c r="J527" s="27">
        <v>103.948017096</v>
      </c>
      <c r="K527" s="27" t="s">
        <v>1502</v>
      </c>
      <c r="N527" s="29" t="s">
        <v>892</v>
      </c>
      <c r="O527" s="30">
        <v>103.948017096</v>
      </c>
      <c r="P527" s="28" t="s">
        <v>1501</v>
      </c>
      <c r="Q527" s="36">
        <f>VLOOKUP(CurrentMtgRatesDataTable824[[#This Row],[asOfDate]],CurrentMtgRatesDataTable8[],5,0)</f>
        <v>128.43766155920511</v>
      </c>
      <c r="R527" s="36">
        <f>CurrentMtgRatesDataTable824[[#This Row],[Realized Current Coupon Vol]]/CurrentMtgRatesDataTable824[[#This Row],[SeriesNumValue]]</f>
        <v>1.2355951094342472</v>
      </c>
    </row>
    <row r="528" spans="1:18">
      <c r="A528" s="29" t="s">
        <v>1568</v>
      </c>
      <c r="B528" s="30">
        <v>2.9214483553786899</v>
      </c>
      <c r="C52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2.9214483553786899</v>
      </c>
      <c r="D528" s="36">
        <f>CurrentMtgRatesDataTable8[[#This Row],[Combined with Bloomberg Coupon]]-C529</f>
        <v>3.1768424584039945E-2</v>
      </c>
      <c r="E528" s="37">
        <f t="shared" si="16"/>
        <v>72.349758164843394</v>
      </c>
      <c r="F528" s="36">
        <f>LN(CurrentMtgRatesDataTable8[[#This Row],[Combined with Bloomberg Coupon]]/C529)</f>
        <v>1.0933760021878118E-2</v>
      </c>
      <c r="G528" s="37">
        <f t="shared" si="17"/>
        <v>26.149237248790651</v>
      </c>
      <c r="I528" s="26" t="s">
        <v>891</v>
      </c>
      <c r="J528" s="27">
        <v>103.909953411</v>
      </c>
      <c r="K528" s="27" t="s">
        <v>1502</v>
      </c>
      <c r="N528" s="29" t="s">
        <v>891</v>
      </c>
      <c r="O528" s="30">
        <v>103.909953411</v>
      </c>
      <c r="P528" s="28" t="s">
        <v>1501</v>
      </c>
      <c r="Q528" s="36">
        <f>VLOOKUP(CurrentMtgRatesDataTable824[[#This Row],[asOfDate]],CurrentMtgRatesDataTable8[],5,0)</f>
        <v>127.72609633995235</v>
      </c>
      <c r="R528" s="36">
        <f>CurrentMtgRatesDataTable824[[#This Row],[Realized Current Coupon Vol]]/CurrentMtgRatesDataTable824[[#This Row],[SeriesNumValue]]</f>
        <v>1.2291998229924253</v>
      </c>
    </row>
    <row r="529" spans="1:18">
      <c r="A529" s="29" t="s">
        <v>1569</v>
      </c>
      <c r="B529" s="30">
        <v>2.8896799307946499</v>
      </c>
      <c r="C52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2.8896799307946499</v>
      </c>
      <c r="D529" s="36">
        <f>CurrentMtgRatesDataTable8[[#This Row],[Combined with Bloomberg Coupon]]-C530</f>
        <v>6.3363231754419935E-2</v>
      </c>
      <c r="E529" s="37">
        <f t="shared" si="16"/>
        <v>73.201311503259248</v>
      </c>
      <c r="F529" s="36">
        <f>LN(CurrentMtgRatesDataTable8[[#This Row],[Combined with Bloomberg Coupon]]/C530)</f>
        <v>2.217140123206256E-2</v>
      </c>
      <c r="G529" s="37">
        <f t="shared" si="17"/>
        <v>26.46280238402543</v>
      </c>
      <c r="I529" s="26" t="s">
        <v>890</v>
      </c>
      <c r="J529" s="27">
        <v>104.254495702</v>
      </c>
      <c r="K529" s="27" t="s">
        <v>1502</v>
      </c>
      <c r="N529" s="29" t="s">
        <v>890</v>
      </c>
      <c r="O529" s="30">
        <v>104.254495702</v>
      </c>
      <c r="P529" s="28" t="s">
        <v>1501</v>
      </c>
      <c r="Q529" s="36">
        <f>VLOOKUP(CurrentMtgRatesDataTable824[[#This Row],[asOfDate]],CurrentMtgRatesDataTable8[],5,0)</f>
        <v>127.11470508253751</v>
      </c>
      <c r="R529" s="36">
        <f>CurrentMtgRatesDataTable824[[#This Row],[Realized Current Coupon Vol]]/CurrentMtgRatesDataTable824[[#This Row],[SeriesNumValue]]</f>
        <v>1.2192731279990161</v>
      </c>
    </row>
    <row r="530" spans="1:18">
      <c r="A530" s="29" t="s">
        <v>1570</v>
      </c>
      <c r="B530" s="30">
        <v>2.82631669904023</v>
      </c>
      <c r="C53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2.82631669904023</v>
      </c>
      <c r="D530" s="36">
        <f>CurrentMtgRatesDataTable8[[#This Row],[Combined with Bloomberg Coupon]]-C531</f>
        <v>-8.0573849753129867E-2</v>
      </c>
      <c r="E530" s="37">
        <f t="shared" si="16"/>
        <v>72.638649407403932</v>
      </c>
      <c r="F530" s="36">
        <f>LN(CurrentMtgRatesDataTable8[[#This Row],[Combined with Bloomberg Coupon]]/C531)</f>
        <v>-2.8109625785156217E-2</v>
      </c>
      <c r="G530" s="37">
        <f t="shared" si="17"/>
        <v>26.276587313251031</v>
      </c>
      <c r="I530" s="26" t="s">
        <v>889</v>
      </c>
      <c r="J530" s="27">
        <v>103.80427426</v>
      </c>
      <c r="K530" s="27" t="s">
        <v>1502</v>
      </c>
      <c r="N530" s="29" t="s">
        <v>889</v>
      </c>
      <c r="O530" s="30">
        <v>103.80427426</v>
      </c>
      <c r="P530" s="28" t="s">
        <v>1501</v>
      </c>
      <c r="Q530" s="36">
        <f>VLOOKUP(CurrentMtgRatesDataTable824[[#This Row],[asOfDate]],CurrentMtgRatesDataTable8[],5,0)</f>
        <v>128.40283656338926</v>
      </c>
      <c r="R530" s="36">
        <f>CurrentMtgRatesDataTable824[[#This Row],[Realized Current Coupon Vol]]/CurrentMtgRatesDataTable824[[#This Row],[SeriesNumValue]]</f>
        <v>1.2369706110730749</v>
      </c>
    </row>
    <row r="531" spans="1:18">
      <c r="A531" s="29" t="s">
        <v>1571</v>
      </c>
      <c r="B531" s="30">
        <v>2.9068905487933598</v>
      </c>
      <c r="C53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2.9068905487933598</v>
      </c>
      <c r="D531" s="36">
        <f>CurrentMtgRatesDataTable8[[#This Row],[Combined with Bloomberg Coupon]]-C532</f>
        <v>-5.1718716479959959E-2</v>
      </c>
      <c r="E531" s="37">
        <f t="shared" si="16"/>
        <v>70.795711113790418</v>
      </c>
      <c r="F531" s="36">
        <f>LN(CurrentMtgRatesDataTable8[[#This Row],[Combined with Bloomberg Coupon]]/C532)</f>
        <v>-1.7635345158133198E-2</v>
      </c>
      <c r="G531" s="37">
        <f t="shared" si="17"/>
        <v>25.657760342402469</v>
      </c>
      <c r="I531" s="26" t="s">
        <v>888</v>
      </c>
      <c r="J531" s="27">
        <v>103.748972924</v>
      </c>
      <c r="K531" s="27" t="s">
        <v>1502</v>
      </c>
      <c r="N531" s="29" t="s">
        <v>888</v>
      </c>
      <c r="O531" s="30">
        <v>103.748972924</v>
      </c>
      <c r="P531" s="28" t="s">
        <v>1501</v>
      </c>
      <c r="Q531" s="36">
        <f>VLOOKUP(CurrentMtgRatesDataTable824[[#This Row],[asOfDate]],CurrentMtgRatesDataTable8[],5,0)</f>
        <v>129.71240691793</v>
      </c>
      <c r="R531" s="36">
        <f>CurrentMtgRatesDataTable824[[#This Row],[Realized Current Coupon Vol]]/CurrentMtgRatesDataTable824[[#This Row],[SeriesNumValue]]</f>
        <v>1.2502524435875542</v>
      </c>
    </row>
    <row r="532" spans="1:18">
      <c r="A532" s="29" t="s">
        <v>1572</v>
      </c>
      <c r="B532" s="30">
        <v>2.9586092652733198</v>
      </c>
      <c r="C53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2.9586092652733198</v>
      </c>
      <c r="D532" s="36">
        <f>CurrentMtgRatesDataTable8[[#This Row],[Combined with Bloomberg Coupon]]-C533</f>
        <v>2.2319520160919648E-2</v>
      </c>
      <c r="E532" s="37">
        <f t="shared" si="16"/>
        <v>70.083942051624561</v>
      </c>
      <c r="F532" s="36">
        <f>LN(CurrentMtgRatesDataTable8[[#This Row],[Combined with Bloomberg Coupon]]/C533)</f>
        <v>7.5725222017727668E-3</v>
      </c>
      <c r="G532" s="37">
        <f t="shared" si="17"/>
        <v>25.433406441273558</v>
      </c>
      <c r="I532" s="26" t="s">
        <v>887</v>
      </c>
      <c r="J532" s="27">
        <v>104.127785678</v>
      </c>
      <c r="K532" s="27" t="s">
        <v>1502</v>
      </c>
      <c r="N532" s="29" t="s">
        <v>887</v>
      </c>
      <c r="O532" s="30">
        <v>104.127785678</v>
      </c>
      <c r="P532" s="28" t="s">
        <v>1501</v>
      </c>
      <c r="Q532" s="36">
        <f>VLOOKUP(CurrentMtgRatesDataTable824[[#This Row],[asOfDate]],CurrentMtgRatesDataTable8[],5,0)</f>
        <v>130.66174203311135</v>
      </c>
      <c r="R532" s="36">
        <f>CurrentMtgRatesDataTable824[[#This Row],[Realized Current Coupon Vol]]/CurrentMtgRatesDataTable824[[#This Row],[SeriesNumValue]]</f>
        <v>1.2548210948916532</v>
      </c>
    </row>
    <row r="533" spans="1:18">
      <c r="A533" s="29" t="s">
        <v>1573</v>
      </c>
      <c r="B533" s="30">
        <v>2.9362897451124002</v>
      </c>
      <c r="C53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2.9362897451124002</v>
      </c>
      <c r="D533" s="36">
        <f>CurrentMtgRatesDataTable8[[#This Row],[Combined with Bloomberg Coupon]]-C534</f>
        <v>1.6308154683920328E-2</v>
      </c>
      <c r="E533" s="37">
        <f t="shared" si="16"/>
        <v>71.038180002213949</v>
      </c>
      <c r="F533" s="36">
        <f>LN(CurrentMtgRatesDataTable8[[#This Row],[Combined with Bloomberg Coupon]]/C534)</f>
        <v>5.5694812978738656E-3</v>
      </c>
      <c r="G533" s="37">
        <f t="shared" si="17"/>
        <v>25.763477536233864</v>
      </c>
      <c r="I533" s="26" t="s">
        <v>886</v>
      </c>
      <c r="J533" s="27">
        <v>104.535218628</v>
      </c>
      <c r="K533" s="27" t="s">
        <v>1502</v>
      </c>
      <c r="N533" s="29" t="s">
        <v>886</v>
      </c>
      <c r="O533" s="30">
        <v>104.535218628</v>
      </c>
      <c r="P533" s="28" t="s">
        <v>1501</v>
      </c>
      <c r="Q533" s="36">
        <f>VLOOKUP(CurrentMtgRatesDataTable824[[#This Row],[asOfDate]],CurrentMtgRatesDataTable8[],5,0)</f>
        <v>132.20120881520418</v>
      </c>
      <c r="R533" s="36">
        <f>CurrentMtgRatesDataTable824[[#This Row],[Realized Current Coupon Vol]]/CurrentMtgRatesDataTable824[[#This Row],[SeriesNumValue]]</f>
        <v>1.264657122741156</v>
      </c>
    </row>
    <row r="534" spans="1:18">
      <c r="A534" s="29" t="s">
        <v>1574</v>
      </c>
      <c r="B534" s="30">
        <v>2.9199815904284798</v>
      </c>
      <c r="C53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2.9199815904284798</v>
      </c>
      <c r="D534" s="36">
        <f>CurrentMtgRatesDataTable8[[#This Row],[Combined with Bloomberg Coupon]]-C535</f>
        <v>0.10987389717521001</v>
      </c>
      <c r="E534" s="37">
        <f t="shared" si="16"/>
        <v>75.067622550486718</v>
      </c>
      <c r="F534" s="36">
        <f>LN(CurrentMtgRatesDataTable8[[#This Row],[Combined with Bloomberg Coupon]]/C535)</f>
        <v>3.8354504000101187E-2</v>
      </c>
      <c r="G534" s="37">
        <f t="shared" si="17"/>
        <v>27.18053886460557</v>
      </c>
      <c r="I534" s="26" t="s">
        <v>885</v>
      </c>
      <c r="J534" s="27">
        <v>105.068587165</v>
      </c>
      <c r="K534" s="27" t="s">
        <v>1502</v>
      </c>
      <c r="N534" s="29" t="s">
        <v>885</v>
      </c>
      <c r="O534" s="30">
        <v>105.068587165</v>
      </c>
      <c r="P534" s="28" t="s">
        <v>1501</v>
      </c>
      <c r="Q534" s="36">
        <f>VLOOKUP(CurrentMtgRatesDataTable824[[#This Row],[asOfDate]],CurrentMtgRatesDataTable8[],5,0)</f>
        <v>132.50424227003313</v>
      </c>
      <c r="R534" s="36">
        <f>CurrentMtgRatesDataTable824[[#This Row],[Realized Current Coupon Vol]]/CurrentMtgRatesDataTable824[[#This Row],[SeriesNumValue]]</f>
        <v>1.2611213859947323</v>
      </c>
    </row>
    <row r="535" spans="1:18">
      <c r="A535" s="29" t="s">
        <v>1575</v>
      </c>
      <c r="B535" s="30">
        <v>2.8101076932532698</v>
      </c>
      <c r="C53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2.8101076932532698</v>
      </c>
      <c r="D535" s="36">
        <f>CurrentMtgRatesDataTable8[[#This Row],[Combined with Bloomberg Coupon]]-C536</f>
        <v>-5.1670274790850179E-2</v>
      </c>
      <c r="E535" s="37">
        <f t="shared" si="16"/>
        <v>71.839224529583262</v>
      </c>
      <c r="F535" s="36">
        <f>LN(CurrentMtgRatesDataTable8[[#This Row],[Combined with Bloomberg Coupon]]/C536)</f>
        <v>-1.8220291212647271E-2</v>
      </c>
      <c r="G535" s="37">
        <f t="shared" si="17"/>
        <v>26.100870098520623</v>
      </c>
      <c r="I535" s="26" t="s">
        <v>884</v>
      </c>
      <c r="J535" s="27">
        <v>105.79272008</v>
      </c>
      <c r="K535" s="27" t="s">
        <v>1502</v>
      </c>
      <c r="N535" s="29" t="s">
        <v>884</v>
      </c>
      <c r="O535" s="30">
        <v>105.79272008</v>
      </c>
      <c r="P535" s="28" t="s">
        <v>1501</v>
      </c>
      <c r="Q535" s="36">
        <f>VLOOKUP(CurrentMtgRatesDataTable824[[#This Row],[asOfDate]],CurrentMtgRatesDataTable8[],5,0)</f>
        <v>132.38570433150423</v>
      </c>
      <c r="R535" s="36">
        <f>CurrentMtgRatesDataTable824[[#This Row],[Realized Current Coupon Vol]]/CurrentMtgRatesDataTable824[[#This Row],[SeriesNumValue]]</f>
        <v>1.251368754214796</v>
      </c>
    </row>
    <row r="536" spans="1:18">
      <c r="A536" s="29" t="s">
        <v>1576</v>
      </c>
      <c r="B536" s="30">
        <v>2.86177796804412</v>
      </c>
      <c r="C53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2.86177796804412</v>
      </c>
      <c r="D536" s="36">
        <f>CurrentMtgRatesDataTable8[[#This Row],[Combined with Bloomberg Coupon]]-C537</f>
        <v>-5.7527228912459982E-2</v>
      </c>
      <c r="E536" s="37">
        <f t="shared" si="16"/>
        <v>71.101208011482328</v>
      </c>
      <c r="F536" s="36">
        <f>LN(CurrentMtgRatesDataTable8[[#This Row],[Combined with Bloomberg Coupon]]/C537)</f>
        <v>-1.9902542893662615E-2</v>
      </c>
      <c r="G536" s="37">
        <f t="shared" si="17"/>
        <v>25.850801272422942</v>
      </c>
      <c r="I536" s="26" t="s">
        <v>883</v>
      </c>
      <c r="J536" s="27">
        <v>105.711545313</v>
      </c>
      <c r="K536" s="27" t="s">
        <v>1502</v>
      </c>
      <c r="N536" s="29" t="s">
        <v>883</v>
      </c>
      <c r="O536" s="30">
        <v>105.711545313</v>
      </c>
      <c r="P536" s="28" t="s">
        <v>1501</v>
      </c>
      <c r="Q536" s="36">
        <f>VLOOKUP(CurrentMtgRatesDataTable824[[#This Row],[asOfDate]],CurrentMtgRatesDataTable8[],5,0)</f>
        <v>132.45796964269653</v>
      </c>
      <c r="R536" s="36">
        <f>CurrentMtgRatesDataTable824[[#This Row],[Realized Current Coupon Vol]]/CurrentMtgRatesDataTable824[[#This Row],[SeriesNumValue]]</f>
        <v>1.2530132754232601</v>
      </c>
    </row>
    <row r="537" spans="1:18">
      <c r="A537" s="29" t="s">
        <v>1577</v>
      </c>
      <c r="B537" s="30">
        <v>2.91930519695658</v>
      </c>
      <c r="C53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2.91930519695658</v>
      </c>
      <c r="D537" s="36">
        <f>CurrentMtgRatesDataTable8[[#This Row],[Combined with Bloomberg Coupon]]-C538</f>
        <v>4.3656721521890152E-2</v>
      </c>
      <c r="E537" s="37">
        <f t="shared" si="16"/>
        <v>70.041779358121417</v>
      </c>
      <c r="F537" s="36">
        <f>LN(CurrentMtgRatesDataTable8[[#This Row],[Combined with Bloomberg Coupon]]/C538)</f>
        <v>1.5067436230576327E-2</v>
      </c>
      <c r="G537" s="37">
        <f t="shared" si="17"/>
        <v>25.502182353904288</v>
      </c>
      <c r="I537" s="26" t="s">
        <v>882</v>
      </c>
      <c r="J537" s="27">
        <v>106.599845418</v>
      </c>
      <c r="K537" s="27" t="s">
        <v>1502</v>
      </c>
      <c r="N537" s="29" t="s">
        <v>882</v>
      </c>
      <c r="O537" s="30">
        <v>106.599845418</v>
      </c>
      <c r="P537" s="28" t="s">
        <v>1501</v>
      </c>
      <c r="Q537" s="36">
        <f>VLOOKUP(CurrentMtgRatesDataTable824[[#This Row],[asOfDate]],CurrentMtgRatesDataTable8[],5,0)</f>
        <v>133.10745995819894</v>
      </c>
      <c r="R537" s="36">
        <f>CurrentMtgRatesDataTable824[[#This Row],[Realized Current Coupon Vol]]/CurrentMtgRatesDataTable824[[#This Row],[SeriesNumValue]]</f>
        <v>1.2486646620945567</v>
      </c>
    </row>
    <row r="538" spans="1:18">
      <c r="A538" s="29" t="s">
        <v>1578</v>
      </c>
      <c r="B538" s="30">
        <v>2.8756484754346898</v>
      </c>
      <c r="C53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2.8756484754346898</v>
      </c>
      <c r="D538" s="36">
        <f>CurrentMtgRatesDataTable8[[#This Row],[Combined with Bloomberg Coupon]]-C539</f>
        <v>3.3972469820039652E-2</v>
      </c>
      <c r="E538" s="37">
        <f t="shared" si="16"/>
        <v>70.502023240222499</v>
      </c>
      <c r="F538" s="36">
        <f>LN(CurrentMtgRatesDataTable8[[#This Row],[Combined with Bloomberg Coupon]]/C539)</f>
        <v>1.1884184558789028E-2</v>
      </c>
      <c r="G538" s="37">
        <f t="shared" si="17"/>
        <v>25.698125868295634</v>
      </c>
      <c r="I538" s="26" t="s">
        <v>881</v>
      </c>
      <c r="J538" s="27">
        <v>107.78692840399999</v>
      </c>
      <c r="K538" s="27" t="s">
        <v>1502</v>
      </c>
      <c r="N538" s="29" t="s">
        <v>881</v>
      </c>
      <c r="O538" s="30">
        <v>107.78692840399999</v>
      </c>
      <c r="P538" s="28" t="s">
        <v>1501</v>
      </c>
      <c r="Q538" s="36">
        <f>VLOOKUP(CurrentMtgRatesDataTable824[[#This Row],[asOfDate]],CurrentMtgRatesDataTable8[],5,0)</f>
        <v>133.27883549348499</v>
      </c>
      <c r="R538" s="36">
        <f>CurrentMtgRatesDataTable824[[#This Row],[Realized Current Coupon Vol]]/CurrentMtgRatesDataTable824[[#This Row],[SeriesNumValue]]</f>
        <v>1.2365027695560438</v>
      </c>
    </row>
    <row r="539" spans="1:18">
      <c r="A539" s="29" t="s">
        <v>1579</v>
      </c>
      <c r="B539" s="30">
        <v>2.8416760056146502</v>
      </c>
      <c r="C53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2.8416760056146502</v>
      </c>
      <c r="D539" s="36">
        <f>CurrentMtgRatesDataTable8[[#This Row],[Combined with Bloomberg Coupon]]-C540</f>
        <v>3.526609855049001E-2</v>
      </c>
      <c r="E539" s="37">
        <f t="shared" si="16"/>
        <v>70.231177361323034</v>
      </c>
      <c r="F539" s="36">
        <f>LN(CurrentMtgRatesDataTable8[[#This Row],[Combined with Bloomberg Coupon]]/C540)</f>
        <v>1.2487967571638678E-2</v>
      </c>
      <c r="G539" s="37">
        <f t="shared" si="17"/>
        <v>25.608839771905767</v>
      </c>
      <c r="I539" s="26" t="s">
        <v>880</v>
      </c>
      <c r="J539" s="27">
        <v>107.401372065</v>
      </c>
      <c r="K539" s="27" t="s">
        <v>1502</v>
      </c>
      <c r="N539" s="29" t="s">
        <v>880</v>
      </c>
      <c r="O539" s="30">
        <v>107.401372065</v>
      </c>
      <c r="P539" s="28" t="s">
        <v>1501</v>
      </c>
      <c r="Q539" s="36">
        <f>VLOOKUP(CurrentMtgRatesDataTable824[[#This Row],[asOfDate]],CurrentMtgRatesDataTable8[],5,0)</f>
        <v>133.25369287224265</v>
      </c>
      <c r="R539" s="36">
        <f>CurrentMtgRatesDataTable824[[#This Row],[Realized Current Coupon Vol]]/CurrentMtgRatesDataTable824[[#This Row],[SeriesNumValue]]</f>
        <v>1.2407075469352167</v>
      </c>
    </row>
    <row r="540" spans="1:18">
      <c r="A540" s="29" t="s">
        <v>1580</v>
      </c>
      <c r="B540" s="30">
        <v>2.8064099070641602</v>
      </c>
      <c r="C54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2.8064099070641602</v>
      </c>
      <c r="D540" s="36">
        <f>CurrentMtgRatesDataTable8[[#This Row],[Combined with Bloomberg Coupon]]-C541</f>
        <v>5.839518409721034E-2</v>
      </c>
      <c r="E540" s="37">
        <f t="shared" si="16"/>
        <v>73.660774319600293</v>
      </c>
      <c r="F540" s="36">
        <f>LN(CurrentMtgRatesDataTable8[[#This Row],[Combined with Bloomberg Coupon]]/C541)</f>
        <v>2.1027321309314836E-2</v>
      </c>
      <c r="G540" s="37">
        <f t="shared" si="17"/>
        <v>27.000054856048827</v>
      </c>
      <c r="I540" s="26" t="s">
        <v>879</v>
      </c>
      <c r="J540" s="27">
        <v>108.173433648</v>
      </c>
      <c r="K540" s="27" t="s">
        <v>1502</v>
      </c>
      <c r="N540" s="29" t="s">
        <v>879</v>
      </c>
      <c r="O540" s="30">
        <v>108.173433648</v>
      </c>
      <c r="P540" s="28" t="s">
        <v>1501</v>
      </c>
      <c r="Q540" s="36">
        <f>VLOOKUP(CurrentMtgRatesDataTable824[[#This Row],[asOfDate]],CurrentMtgRatesDataTable8[],5,0)</f>
        <v>132.97911849966167</v>
      </c>
      <c r="R540" s="36">
        <f>CurrentMtgRatesDataTable824[[#This Row],[Realized Current Coupon Vol]]/CurrentMtgRatesDataTable824[[#This Row],[SeriesNumValue]]</f>
        <v>1.2293140193032996</v>
      </c>
    </row>
    <row r="541" spans="1:18">
      <c r="A541" s="29" t="s">
        <v>1581</v>
      </c>
      <c r="B541" s="30">
        <v>2.7480147229669498</v>
      </c>
      <c r="C54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2.7480147229669498</v>
      </c>
      <c r="D541" s="36">
        <f>CurrentMtgRatesDataTable8[[#This Row],[Combined with Bloomberg Coupon]]-C542</f>
        <v>1.2688514096299564E-3</v>
      </c>
      <c r="E541" s="37">
        <f t="shared" si="16"/>
        <v>72.825850489087102</v>
      </c>
      <c r="F541" s="36">
        <f>LN(CurrentMtgRatesDataTable8[[#This Row],[Combined with Bloomberg Coupon]]/C542)</f>
        <v>4.6184047889109343E-4</v>
      </c>
      <c r="G541" s="37">
        <f t="shared" si="17"/>
        <v>26.708130283169286</v>
      </c>
      <c r="I541" s="26" t="s">
        <v>878</v>
      </c>
      <c r="J541" s="27">
        <v>108.19558717</v>
      </c>
      <c r="K541" s="27" t="s">
        <v>1502</v>
      </c>
      <c r="N541" s="29" t="s">
        <v>878</v>
      </c>
      <c r="O541" s="30">
        <v>108.19558717</v>
      </c>
      <c r="P541" s="28" t="s">
        <v>1501</v>
      </c>
      <c r="Q541" s="36">
        <f>VLOOKUP(CurrentMtgRatesDataTable824[[#This Row],[asOfDate]],CurrentMtgRatesDataTable8[],5,0)</f>
        <v>133.13086230070061</v>
      </c>
      <c r="R541" s="36">
        <f>CurrentMtgRatesDataTable824[[#This Row],[Realized Current Coupon Vol]]/CurrentMtgRatesDataTable824[[#This Row],[SeriesNumValue]]</f>
        <v>1.2304648071415483</v>
      </c>
    </row>
    <row r="542" spans="1:18">
      <c r="A542" s="29" t="s">
        <v>1582</v>
      </c>
      <c r="B542" s="30">
        <v>2.7467458715573199</v>
      </c>
      <c r="C54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2.7467458715573199</v>
      </c>
      <c r="D542" s="36">
        <f>CurrentMtgRatesDataTable8[[#This Row],[Combined with Bloomberg Coupon]]-C543</f>
        <v>4.7604416926769755E-2</v>
      </c>
      <c r="E542" s="37">
        <f t="shared" si="16"/>
        <v>72.996939528838752</v>
      </c>
      <c r="F542" s="36">
        <f>LN(CurrentMtgRatesDataTable8[[#This Row],[Combined with Bloomberg Coupon]]/C543)</f>
        <v>1.7483148891999076E-2</v>
      </c>
      <c r="G542" s="37">
        <f t="shared" si="17"/>
        <v>26.780438157236748</v>
      </c>
      <c r="I542" s="26" t="s">
        <v>877</v>
      </c>
      <c r="J542" s="27">
        <v>108.04633302000001</v>
      </c>
      <c r="K542" s="27" t="s">
        <v>1502</v>
      </c>
      <c r="N542" s="29" t="s">
        <v>877</v>
      </c>
      <c r="O542" s="30">
        <v>108.04633302000001</v>
      </c>
      <c r="P542" s="28" t="s">
        <v>1501</v>
      </c>
      <c r="Q542" s="36">
        <f>VLOOKUP(CurrentMtgRatesDataTable824[[#This Row],[asOfDate]],CurrentMtgRatesDataTable8[],5,0)</f>
        <v>132.72098177223734</v>
      </c>
      <c r="R542" s="36">
        <f>CurrentMtgRatesDataTable824[[#This Row],[Realized Current Coupon Vol]]/CurrentMtgRatesDataTable824[[#This Row],[SeriesNumValue]]</f>
        <v>1.2283709966137391</v>
      </c>
    </row>
    <row r="543" spans="1:18">
      <c r="A543" s="29" t="s">
        <v>1583</v>
      </c>
      <c r="B543" s="30">
        <v>2.6991414546305501</v>
      </c>
      <c r="C54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2.6991414546305501</v>
      </c>
      <c r="D543" s="36">
        <f>CurrentMtgRatesDataTable8[[#This Row],[Combined with Bloomberg Coupon]]-C544</f>
        <v>5.5407604211860306E-2</v>
      </c>
      <c r="E543" s="37">
        <f t="shared" si="16"/>
        <v>74.596894955419415</v>
      </c>
      <c r="F543" s="36">
        <f>LN(CurrentMtgRatesDataTable8[[#This Row],[Combined with Bloomberg Coupon]]/C544)</f>
        <v>2.0741487472416609E-2</v>
      </c>
      <c r="G543" s="37">
        <f t="shared" si="17"/>
        <v>27.524038490207438</v>
      </c>
      <c r="I543" s="26" t="s">
        <v>876</v>
      </c>
      <c r="J543" s="27">
        <v>108.77498823000001</v>
      </c>
      <c r="K543" s="27" t="s">
        <v>1502</v>
      </c>
      <c r="N543" s="29" t="s">
        <v>876</v>
      </c>
      <c r="O543" s="30">
        <v>108.77498823000001</v>
      </c>
      <c r="P543" s="28" t="s">
        <v>1501</v>
      </c>
      <c r="Q543" s="36">
        <f>VLOOKUP(CurrentMtgRatesDataTable824[[#This Row],[asOfDate]],CurrentMtgRatesDataTable8[],5,0)</f>
        <v>132.85695115571318</v>
      </c>
      <c r="R543" s="36">
        <f>CurrentMtgRatesDataTable824[[#This Row],[Realized Current Coupon Vol]]/CurrentMtgRatesDataTable824[[#This Row],[SeriesNumValue]]</f>
        <v>1.2213924663893587</v>
      </c>
    </row>
    <row r="544" spans="1:18">
      <c r="A544" s="29" t="s">
        <v>1584</v>
      </c>
      <c r="B544" s="30">
        <v>2.6437338504186898</v>
      </c>
      <c r="C54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2.6437338504186898</v>
      </c>
      <c r="D544" s="36">
        <f>CurrentMtgRatesDataTable8[[#This Row],[Combined with Bloomberg Coupon]]-C545</f>
        <v>1.4174632649449848E-2</v>
      </c>
      <c r="E544" s="37">
        <f t="shared" si="16"/>
        <v>73.852002511090049</v>
      </c>
      <c r="F544" s="36">
        <f>LN(CurrentMtgRatesDataTable8[[#This Row],[Combined with Bloomberg Coupon]]/C545)</f>
        <v>5.3760208678994524E-3</v>
      </c>
      <c r="G544" s="37">
        <f t="shared" si="17"/>
        <v>27.243897322776593</v>
      </c>
      <c r="I544" s="26" t="s">
        <v>875</v>
      </c>
      <c r="J544" s="27">
        <v>107.843673005</v>
      </c>
      <c r="K544" s="27" t="s">
        <v>1502</v>
      </c>
      <c r="N544" s="29" t="s">
        <v>875</v>
      </c>
      <c r="O544" s="30">
        <v>107.843673005</v>
      </c>
      <c r="P544" s="28" t="s">
        <v>1501</v>
      </c>
      <c r="Q544" s="36">
        <f>VLOOKUP(CurrentMtgRatesDataTable824[[#This Row],[asOfDate]],CurrentMtgRatesDataTable8[],5,0)</f>
        <v>132.0489194734221</v>
      </c>
      <c r="R544" s="36">
        <f>CurrentMtgRatesDataTable824[[#This Row],[Realized Current Coupon Vol]]/CurrentMtgRatesDataTable824[[#This Row],[SeriesNumValue]]</f>
        <v>1.2244475340458765</v>
      </c>
    </row>
    <row r="545" spans="1:18">
      <c r="A545" s="29" t="s">
        <v>1548</v>
      </c>
      <c r="B545" s="30">
        <v>2.62955921776924</v>
      </c>
      <c r="C54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2.62955921776924</v>
      </c>
      <c r="D545" s="36">
        <f>CurrentMtgRatesDataTable8[[#This Row],[Combined with Bloomberg Coupon]]-C546</f>
        <v>-2.6728363760100127E-2</v>
      </c>
      <c r="E545" s="37">
        <f t="shared" si="16"/>
        <v>74.95284783652545</v>
      </c>
      <c r="F545" s="36">
        <f>LN(CurrentMtgRatesDataTable8[[#This Row],[Combined with Bloomberg Coupon]]/C546)</f>
        <v>-1.0113267593741801E-2</v>
      </c>
      <c r="G545" s="37">
        <f t="shared" si="17"/>
        <v>27.728232336383623</v>
      </c>
      <c r="I545" s="26" t="s">
        <v>874</v>
      </c>
      <c r="J545" s="27">
        <v>108.14548553100001</v>
      </c>
      <c r="K545" s="27" t="s">
        <v>1502</v>
      </c>
      <c r="N545" s="29" t="s">
        <v>874</v>
      </c>
      <c r="O545" s="30">
        <v>108.14548553100001</v>
      </c>
      <c r="P545" s="28" t="s">
        <v>1501</v>
      </c>
      <c r="Q545" s="36">
        <f>VLOOKUP(CurrentMtgRatesDataTable824[[#This Row],[asOfDate]],CurrentMtgRatesDataTable8[],5,0)</f>
        <v>132.52393488369435</v>
      </c>
      <c r="R545" s="36">
        <f>CurrentMtgRatesDataTable824[[#This Row],[Realized Current Coupon Vol]]/CurrentMtgRatesDataTable824[[#This Row],[SeriesNumValue]]</f>
        <v>1.2254227185998092</v>
      </c>
    </row>
    <row r="546" spans="1:18">
      <c r="A546" s="29" t="s">
        <v>1549</v>
      </c>
      <c r="B546" s="30">
        <v>2.6562875815293401</v>
      </c>
      <c r="C54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2.6562875815293401</v>
      </c>
      <c r="D546" s="36">
        <f>CurrentMtgRatesDataTable8[[#This Row],[Combined with Bloomberg Coupon]]-C547</f>
        <v>-1.9038832217389778E-2</v>
      </c>
      <c r="E546" s="37">
        <f t="shared" si="16"/>
        <v>74.719411662963736</v>
      </c>
      <c r="F546" s="36">
        <f>LN(CurrentMtgRatesDataTable8[[#This Row],[Combined with Bloomberg Coupon]]/C547)</f>
        <v>-7.1418948032605286E-3</v>
      </c>
      <c r="G546" s="37">
        <f t="shared" si="17"/>
        <v>27.637727978220621</v>
      </c>
      <c r="I546" s="26" t="s">
        <v>873</v>
      </c>
      <c r="J546" s="27">
        <v>108.089649866</v>
      </c>
      <c r="K546" s="27" t="s">
        <v>1502</v>
      </c>
      <c r="N546" s="29" t="s">
        <v>873</v>
      </c>
      <c r="O546" s="30">
        <v>108.089649866</v>
      </c>
      <c r="P546" s="28" t="s">
        <v>1501</v>
      </c>
      <c r="Q546" s="36">
        <f>VLOOKUP(CurrentMtgRatesDataTable824[[#This Row],[asOfDate]],CurrentMtgRatesDataTable8[],5,0)</f>
        <v>133.34400649191733</v>
      </c>
      <c r="R546" s="36">
        <f>CurrentMtgRatesDataTable824[[#This Row],[Realized Current Coupon Vol]]/CurrentMtgRatesDataTable824[[#This Row],[SeriesNumValue]]</f>
        <v>1.2336426906482298</v>
      </c>
    </row>
    <row r="547" spans="1:18">
      <c r="A547" s="29" t="s">
        <v>1550</v>
      </c>
      <c r="B547" s="30">
        <v>2.6753264137467299</v>
      </c>
      <c r="C54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2.6753264137467299</v>
      </c>
      <c r="D547" s="36">
        <f>CurrentMtgRatesDataTable8[[#This Row],[Combined with Bloomberg Coupon]]-C548</f>
        <v>5.2805333661659848E-2</v>
      </c>
      <c r="E547" s="37">
        <f t="shared" si="16"/>
        <v>76.393141488692848</v>
      </c>
      <c r="F547" s="36">
        <f>LN(CurrentMtgRatesDataTable8[[#This Row],[Combined with Bloomberg Coupon]]/C548)</f>
        <v>1.993529731421935E-2</v>
      </c>
      <c r="G547" s="37">
        <f t="shared" si="17"/>
        <v>28.338085366458181</v>
      </c>
      <c r="I547" s="26" t="s">
        <v>872</v>
      </c>
      <c r="J547" s="27">
        <v>108.288309234</v>
      </c>
      <c r="K547" s="27" t="s">
        <v>1502</v>
      </c>
      <c r="N547" s="29" t="s">
        <v>872</v>
      </c>
      <c r="O547" s="30">
        <v>108.288309234</v>
      </c>
      <c r="P547" s="28" t="s">
        <v>1501</v>
      </c>
      <c r="Q547" s="36">
        <f>VLOOKUP(CurrentMtgRatesDataTable824[[#This Row],[asOfDate]],CurrentMtgRatesDataTable8[],5,0)</f>
        <v>134.04729900786589</v>
      </c>
      <c r="R547" s="36">
        <f>CurrentMtgRatesDataTable824[[#This Row],[Realized Current Coupon Vol]]/CurrentMtgRatesDataTable824[[#This Row],[SeriesNumValue]]</f>
        <v>1.2378741523999912</v>
      </c>
    </row>
    <row r="548" spans="1:18">
      <c r="A548" s="29" t="s">
        <v>1551</v>
      </c>
      <c r="B548" s="30">
        <v>2.62252108008507</v>
      </c>
      <c r="C54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2.62252108008507</v>
      </c>
      <c r="D548" s="36">
        <f>CurrentMtgRatesDataTable8[[#This Row],[Combined with Bloomberg Coupon]]-C549</f>
        <v>2.3931863014809984E-2</v>
      </c>
      <c r="E548" s="37">
        <f t="shared" si="16"/>
        <v>75.682578876852787</v>
      </c>
      <c r="F548" s="36">
        <f>LN(CurrentMtgRatesDataTable8[[#This Row],[Combined with Bloomberg Coupon]]/C549)</f>
        <v>9.1674104771355489E-3</v>
      </c>
      <c r="G548" s="37">
        <f t="shared" si="17"/>
        <v>28.065759415207086</v>
      </c>
      <c r="I548" s="26" t="s">
        <v>871</v>
      </c>
      <c r="J548" s="27">
        <v>107.818396569</v>
      </c>
      <c r="K548" s="27" t="s">
        <v>1502</v>
      </c>
      <c r="N548" s="29" t="s">
        <v>871</v>
      </c>
      <c r="O548" s="30">
        <v>107.818396569</v>
      </c>
      <c r="P548" s="28" t="s">
        <v>1501</v>
      </c>
      <c r="Q548" s="36">
        <f>VLOOKUP(CurrentMtgRatesDataTable824[[#This Row],[asOfDate]],CurrentMtgRatesDataTable8[],5,0)</f>
        <v>133.33090452113493</v>
      </c>
      <c r="R548" s="36">
        <f>CurrentMtgRatesDataTable824[[#This Row],[Realized Current Coupon Vol]]/CurrentMtgRatesDataTable824[[#This Row],[SeriesNumValue]]</f>
        <v>1.236624813241475</v>
      </c>
    </row>
    <row r="549" spans="1:18">
      <c r="A549" s="29" t="s">
        <v>1547</v>
      </c>
      <c r="B549" s="30">
        <v>2.59858921707026</v>
      </c>
      <c r="C54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2.59858921707026</v>
      </c>
      <c r="D549" s="36">
        <f>CurrentMtgRatesDataTable8[[#This Row],[Combined with Bloomberg Coupon]]-C550</f>
        <v>3.1468796612490024E-2</v>
      </c>
      <c r="E549" s="37">
        <f t="shared" si="16"/>
        <v>75.734705557516065</v>
      </c>
      <c r="F549" s="36">
        <f>LN(CurrentMtgRatesDataTable8[[#This Row],[Combined with Bloomberg Coupon]]/C550)</f>
        <v>1.2183877185012735E-2</v>
      </c>
      <c r="G549" s="37">
        <f t="shared" si="17"/>
        <v>28.088188414745531</v>
      </c>
      <c r="I549" s="26" t="s">
        <v>870</v>
      </c>
      <c r="J549" s="27">
        <v>110.62014239200001</v>
      </c>
      <c r="K549" s="27" t="s">
        <v>1502</v>
      </c>
      <c r="N549" s="29" t="s">
        <v>870</v>
      </c>
      <c r="O549" s="30">
        <v>110.62014239200001</v>
      </c>
      <c r="P549" s="28" t="s">
        <v>1501</v>
      </c>
      <c r="Q549" s="36">
        <f>VLOOKUP(CurrentMtgRatesDataTable824[[#This Row],[asOfDate]],CurrentMtgRatesDataTable8[],5,0)</f>
        <v>130.94891981657378</v>
      </c>
      <c r="R549" s="36">
        <f>CurrentMtgRatesDataTable824[[#This Row],[Realized Current Coupon Vol]]/CurrentMtgRatesDataTable824[[#This Row],[SeriesNumValue]]</f>
        <v>1.1837710292627859</v>
      </c>
    </row>
    <row r="550" spans="1:18">
      <c r="A550" s="29" t="s">
        <v>1537</v>
      </c>
      <c r="B550" s="30">
        <v>2.56712042045777</v>
      </c>
      <c r="C55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2.56712042045777</v>
      </c>
      <c r="D550" s="36">
        <f>CurrentMtgRatesDataTable8[[#This Row],[Combined with Bloomberg Coupon]]-C551</f>
        <v>-8.7825213409797875E-3</v>
      </c>
      <c r="E550" s="37">
        <f t="shared" si="16"/>
        <v>76.099617832349296</v>
      </c>
      <c r="F550" s="36">
        <f>LN(CurrentMtgRatesDataTable8[[#This Row],[Combined with Bloomberg Coupon]]/C551)</f>
        <v>-3.4153179012686632E-3</v>
      </c>
      <c r="G550" s="37">
        <f t="shared" si="17"/>
        <v>28.233664973750649</v>
      </c>
      <c r="I550" s="26" t="s">
        <v>869</v>
      </c>
      <c r="J550" s="27">
        <v>108.25057876</v>
      </c>
      <c r="K550" s="27" t="s">
        <v>1502</v>
      </c>
      <c r="N550" s="29" t="s">
        <v>869</v>
      </c>
      <c r="O550" s="30">
        <v>108.25057876</v>
      </c>
      <c r="P550" s="28" t="s">
        <v>1501</v>
      </c>
      <c r="Q550" s="36">
        <f>VLOOKUP(CurrentMtgRatesDataTable824[[#This Row],[asOfDate]],CurrentMtgRatesDataTable8[],5,0)</f>
        <v>128.8728471619996</v>
      </c>
      <c r="R550" s="36">
        <f>CurrentMtgRatesDataTable824[[#This Row],[Realized Current Coupon Vol]]/CurrentMtgRatesDataTable824[[#This Row],[SeriesNumValue]]</f>
        <v>1.1905049251304309</v>
      </c>
    </row>
    <row r="551" spans="1:18">
      <c r="A551" s="29" t="s">
        <v>1538</v>
      </c>
      <c r="B551" s="30">
        <v>2.5759029417987498</v>
      </c>
      <c r="C55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2.5759029417987498</v>
      </c>
      <c r="D551" s="36">
        <f>CurrentMtgRatesDataTable8[[#This Row],[Combined with Bloomberg Coupon]]-C552</f>
        <v>-8.7906427710402468E-3</v>
      </c>
      <c r="E551" s="37">
        <f t="shared" si="16"/>
        <v>76.105007363856771</v>
      </c>
      <c r="F551" s="36">
        <f>LN(CurrentMtgRatesDataTable8[[#This Row],[Combined with Bloomberg Coupon]]/C552)</f>
        <v>-3.4068353255383098E-3</v>
      </c>
      <c r="G551" s="37">
        <f t="shared" si="17"/>
        <v>28.235561144143777</v>
      </c>
      <c r="I551" s="26" t="s">
        <v>868</v>
      </c>
      <c r="J551" s="27">
        <v>107.63737319000001</v>
      </c>
      <c r="K551" s="27" t="s">
        <v>1502</v>
      </c>
      <c r="N551" s="29" t="s">
        <v>868</v>
      </c>
      <c r="O551" s="30">
        <v>107.63737319000001</v>
      </c>
      <c r="P551" s="28" t="s">
        <v>1501</v>
      </c>
      <c r="Q551" s="36">
        <f>VLOOKUP(CurrentMtgRatesDataTable824[[#This Row],[asOfDate]],CurrentMtgRatesDataTable8[],5,0)</f>
        <v>124.97359510902967</v>
      </c>
      <c r="R551" s="36">
        <f>CurrentMtgRatesDataTable824[[#This Row],[Realized Current Coupon Vol]]/CurrentMtgRatesDataTable824[[#This Row],[SeriesNumValue]]</f>
        <v>1.161061361915884</v>
      </c>
    </row>
    <row r="552" spans="1:18">
      <c r="A552" s="29" t="s">
        <v>1539</v>
      </c>
      <c r="B552" s="30">
        <v>2.58469358456979</v>
      </c>
      <c r="C55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2.58469358456979</v>
      </c>
      <c r="D552" s="36">
        <f>CurrentMtgRatesDataTable8[[#This Row],[Combined with Bloomberg Coupon]]-C553</f>
        <v>-1.2165182691600052E-2</v>
      </c>
      <c r="E552" s="37">
        <f t="shared" si="16"/>
        <v>76.809265737882114</v>
      </c>
      <c r="F552" s="36">
        <f>LN(CurrentMtgRatesDataTable8[[#This Row],[Combined with Bloomberg Coupon]]/C553)</f>
        <v>-4.6955831834050842E-3</v>
      </c>
      <c r="G552" s="37">
        <f t="shared" si="17"/>
        <v>28.519946082358572</v>
      </c>
      <c r="I552" s="26" t="s">
        <v>867</v>
      </c>
      <c r="J552" s="27">
        <v>108.0565884</v>
      </c>
      <c r="K552" s="27" t="s">
        <v>1502</v>
      </c>
      <c r="N552" s="29" t="s">
        <v>867</v>
      </c>
      <c r="O552" s="30">
        <v>108.0565884</v>
      </c>
      <c r="P552" s="28" t="s">
        <v>1501</v>
      </c>
      <c r="Q552" s="36">
        <f>VLOOKUP(CurrentMtgRatesDataTable824[[#This Row],[asOfDate]],CurrentMtgRatesDataTable8[],5,0)</f>
        <v>122.48586811510218</v>
      </c>
      <c r="R552" s="36">
        <f>CurrentMtgRatesDataTable824[[#This Row],[Realized Current Coupon Vol]]/CurrentMtgRatesDataTable824[[#This Row],[SeriesNumValue]]</f>
        <v>1.1335344741931737</v>
      </c>
    </row>
    <row r="553" spans="1:18">
      <c r="A553" s="29" t="s">
        <v>1540</v>
      </c>
      <c r="B553" s="30">
        <v>2.5968587672613901</v>
      </c>
      <c r="C55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2.5968587672613901</v>
      </c>
      <c r="D553" s="36">
        <f>CurrentMtgRatesDataTable8[[#This Row],[Combined with Bloomberg Coupon]]-C554</f>
        <v>-4.4481683155519924E-2</v>
      </c>
      <c r="E553" s="37">
        <f t="shared" si="16"/>
        <v>76.79875017561848</v>
      </c>
      <c r="F553" s="36">
        <f>LN(CurrentMtgRatesDataTable8[[#This Row],[Combined with Bloomberg Coupon]]/C554)</f>
        <v>-1.6983986500629569E-2</v>
      </c>
      <c r="G553" s="37">
        <f t="shared" si="17"/>
        <v>28.516159759835279</v>
      </c>
      <c r="I553" s="26" t="s">
        <v>866</v>
      </c>
      <c r="J553" s="27">
        <v>107.759584402</v>
      </c>
      <c r="K553" s="27" t="s">
        <v>1502</v>
      </c>
      <c r="N553" s="29" t="s">
        <v>866</v>
      </c>
      <c r="O553" s="30">
        <v>107.759584402</v>
      </c>
      <c r="P553" s="28" t="s">
        <v>1501</v>
      </c>
      <c r="Q553" s="36">
        <f>VLOOKUP(CurrentMtgRatesDataTable824[[#This Row],[asOfDate]],CurrentMtgRatesDataTable8[],5,0)</f>
        <v>118.85557206807501</v>
      </c>
      <c r="R553" s="36">
        <f>CurrentMtgRatesDataTable824[[#This Row],[Realized Current Coupon Vol]]/CurrentMtgRatesDataTable824[[#This Row],[SeriesNumValue]]</f>
        <v>1.1029698446560552</v>
      </c>
    </row>
    <row r="554" spans="1:18">
      <c r="A554" s="29" t="s">
        <v>1541</v>
      </c>
      <c r="B554" s="30">
        <v>2.64134045041691</v>
      </c>
      <c r="C55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2.64134045041691</v>
      </c>
      <c r="D554" s="36">
        <f>CurrentMtgRatesDataTable8[[#This Row],[Combined with Bloomberg Coupon]]-C555</f>
        <v>-2.6054112115000194E-2</v>
      </c>
      <c r="E554" s="37">
        <f t="shared" si="16"/>
        <v>78.332639343563045</v>
      </c>
      <c r="F554" s="36">
        <f>LN(CurrentMtgRatesDataTable8[[#This Row],[Combined with Bloomberg Coupon]]/C555)</f>
        <v>-9.8156420454352782E-3</v>
      </c>
      <c r="G554" s="37">
        <f t="shared" si="17"/>
        <v>29.198581099292049</v>
      </c>
      <c r="I554" s="26" t="s">
        <v>865</v>
      </c>
      <c r="J554" s="27">
        <v>107.19943720000001</v>
      </c>
      <c r="K554" s="27" t="s">
        <v>1502</v>
      </c>
      <c r="N554" s="29" t="s">
        <v>865</v>
      </c>
      <c r="O554" s="30">
        <v>107.19943720000001</v>
      </c>
      <c r="P554" s="28" t="s">
        <v>1501</v>
      </c>
      <c r="Q554" s="36">
        <f>VLOOKUP(CurrentMtgRatesDataTable824[[#This Row],[asOfDate]],CurrentMtgRatesDataTable8[],5,0)</f>
        <v>119.41047711316747</v>
      </c>
      <c r="R554" s="36">
        <f>CurrentMtgRatesDataTable824[[#This Row],[Realized Current Coupon Vol]]/CurrentMtgRatesDataTable824[[#This Row],[SeriesNumValue]]</f>
        <v>1.1139095524390259</v>
      </c>
    </row>
    <row r="555" spans="1:18">
      <c r="A555" s="29" t="s">
        <v>1542</v>
      </c>
      <c r="B555" s="30">
        <v>2.6673945625319102</v>
      </c>
      <c r="C55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2.6673945625319102</v>
      </c>
      <c r="D555" s="36">
        <f>CurrentMtgRatesDataTable8[[#This Row],[Combined with Bloomberg Coupon]]-C556</f>
        <v>1.9736284103810231E-2</v>
      </c>
      <c r="E555" s="37">
        <f t="shared" si="16"/>
        <v>78.510069687425698</v>
      </c>
      <c r="F555" s="36">
        <f>LN(CurrentMtgRatesDataTable8[[#This Row],[Combined with Bloomberg Coupon]]/C556)</f>
        <v>7.4265958988848427E-3</v>
      </c>
      <c r="G555" s="37">
        <f t="shared" si="17"/>
        <v>29.287962675339895</v>
      </c>
      <c r="I555" s="26" t="s">
        <v>864</v>
      </c>
      <c r="J555" s="27">
        <v>108.38991756</v>
      </c>
      <c r="K555" s="27" t="s">
        <v>1502</v>
      </c>
      <c r="N555" s="29" t="s">
        <v>864</v>
      </c>
      <c r="O555" s="30">
        <v>108.38991756</v>
      </c>
      <c r="P555" s="28" t="s">
        <v>1501</v>
      </c>
      <c r="Q555" s="36">
        <f>VLOOKUP(CurrentMtgRatesDataTable824[[#This Row],[asOfDate]],CurrentMtgRatesDataTable8[],5,0)</f>
        <v>118.99312115326524</v>
      </c>
      <c r="R555" s="36">
        <f>CurrentMtgRatesDataTable824[[#This Row],[Realized Current Coupon Vol]]/CurrentMtgRatesDataTable824[[#This Row],[SeriesNumValue]]</f>
        <v>1.0978246301128125</v>
      </c>
    </row>
    <row r="556" spans="1:18">
      <c r="A556" s="29" t="s">
        <v>1543</v>
      </c>
      <c r="B556" s="30">
        <v>2.6476582784281</v>
      </c>
      <c r="C55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2.6476582784281</v>
      </c>
      <c r="D556" s="36">
        <f>CurrentMtgRatesDataTable8[[#This Row],[Combined with Bloomberg Coupon]]-C557</f>
        <v>2.7336766776909993E-2</v>
      </c>
      <c r="E556" s="37">
        <f t="shared" si="16"/>
        <v>80.608403348519133</v>
      </c>
      <c r="F556" s="36">
        <f>LN(CurrentMtgRatesDataTable8[[#This Row],[Combined with Bloomberg Coupon]]/C557)</f>
        <v>1.0378556200349345E-2</v>
      </c>
      <c r="G556" s="37">
        <f t="shared" si="17"/>
        <v>30.164335470471904</v>
      </c>
      <c r="I556" s="26" t="s">
        <v>863</v>
      </c>
      <c r="J556" s="27">
        <v>108.915776369</v>
      </c>
      <c r="K556" s="27" t="s">
        <v>1502</v>
      </c>
      <c r="N556" s="29" t="s">
        <v>863</v>
      </c>
      <c r="O556" s="30">
        <v>108.915776369</v>
      </c>
      <c r="P556" s="28" t="s">
        <v>1501</v>
      </c>
      <c r="Q556" s="36">
        <f>VLOOKUP(CurrentMtgRatesDataTable824[[#This Row],[asOfDate]],CurrentMtgRatesDataTable8[],5,0)</f>
        <v>118.81685089544958</v>
      </c>
      <c r="R556" s="36">
        <f>CurrentMtgRatesDataTable824[[#This Row],[Realized Current Coupon Vol]]/CurrentMtgRatesDataTable824[[#This Row],[SeriesNumValue]]</f>
        <v>1.0909057884590139</v>
      </c>
    </row>
    <row r="557" spans="1:18">
      <c r="A557" s="29" t="s">
        <v>1544</v>
      </c>
      <c r="B557" s="30">
        <v>2.62032151165119</v>
      </c>
      <c r="C55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2.62032151165119</v>
      </c>
      <c r="D557" s="36">
        <f>CurrentMtgRatesDataTable8[[#This Row],[Combined with Bloomberg Coupon]]-C558</f>
        <v>-8.4609472273298181E-3</v>
      </c>
      <c r="E557" s="37">
        <f t="shared" si="16"/>
        <v>80.481159651377737</v>
      </c>
      <c r="F557" s="36">
        <f>LN(CurrentMtgRatesDataTable8[[#This Row],[Combined with Bloomberg Coupon]]/C558)</f>
        <v>-3.2237709912033893E-3</v>
      </c>
      <c r="G557" s="37">
        <f t="shared" si="17"/>
        <v>30.116163678121389</v>
      </c>
      <c r="I557" s="26" t="s">
        <v>862</v>
      </c>
      <c r="J557" s="27">
        <v>108.770581767</v>
      </c>
      <c r="K557" s="27" t="s">
        <v>1502</v>
      </c>
      <c r="N557" s="29" t="s">
        <v>862</v>
      </c>
      <c r="O557" s="30">
        <v>108.770581767</v>
      </c>
      <c r="P557" s="28" t="s">
        <v>1501</v>
      </c>
      <c r="Q557" s="36">
        <f>VLOOKUP(CurrentMtgRatesDataTable824[[#This Row],[asOfDate]],CurrentMtgRatesDataTable8[],5,0)</f>
        <v>118.51881236841804</v>
      </c>
      <c r="R557" s="36">
        <f>CurrentMtgRatesDataTable824[[#This Row],[Realized Current Coupon Vol]]/CurrentMtgRatesDataTable824[[#This Row],[SeriesNumValue]]</f>
        <v>1.0896219404461764</v>
      </c>
    </row>
    <row r="558" spans="1:18">
      <c r="A558" s="29" t="s">
        <v>1545</v>
      </c>
      <c r="B558" s="30">
        <v>2.6287824588785198</v>
      </c>
      <c r="C55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2.6287824588785198</v>
      </c>
      <c r="D558" s="36">
        <f>CurrentMtgRatesDataTable8[[#This Row],[Combined with Bloomberg Coupon]]-C559</f>
        <v>-5.134644862000215E-3</v>
      </c>
      <c r="E558" s="37">
        <f t="shared" si="16"/>
        <v>81.191329471436063</v>
      </c>
      <c r="F558" s="36">
        <f>LN(CurrentMtgRatesDataTable8[[#This Row],[Combined with Bloomberg Coupon]]/C559)</f>
        <v>-1.9513355950400793E-3</v>
      </c>
      <c r="G558" s="37">
        <f t="shared" si="17"/>
        <v>30.39266154821955</v>
      </c>
      <c r="I558" s="26" t="s">
        <v>861</v>
      </c>
      <c r="J558" s="27">
        <v>108.492115068</v>
      </c>
      <c r="K558" s="27" t="s">
        <v>1502</v>
      </c>
      <c r="N558" s="29" t="s">
        <v>861</v>
      </c>
      <c r="O558" s="30">
        <v>108.492115068</v>
      </c>
      <c r="P558" s="28" t="s">
        <v>1501</v>
      </c>
      <c r="Q558" s="36">
        <f>VLOOKUP(CurrentMtgRatesDataTable824[[#This Row],[asOfDate]],CurrentMtgRatesDataTable8[],5,0)</f>
        <v>118.58170867424671</v>
      </c>
      <c r="R558" s="36">
        <f>CurrentMtgRatesDataTable824[[#This Row],[Realized Current Coupon Vol]]/CurrentMtgRatesDataTable824[[#This Row],[SeriesNumValue]]</f>
        <v>1.0929984045377197</v>
      </c>
    </row>
    <row r="559" spans="1:18">
      <c r="A559" s="29" t="s">
        <v>1546</v>
      </c>
      <c r="B559" s="30">
        <v>2.63391710374052</v>
      </c>
      <c r="C55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2.63391710374052</v>
      </c>
      <c r="D559" s="36">
        <f>CurrentMtgRatesDataTable8[[#This Row],[Combined with Bloomberg Coupon]]-C560</f>
        <v>4.3028682204710123E-2</v>
      </c>
      <c r="E559" s="37">
        <f t="shared" si="16"/>
        <v>81.430189652416658</v>
      </c>
      <c r="F559" s="36">
        <f>LN(CurrentMtgRatesDataTable8[[#This Row],[Combined with Bloomberg Coupon]]/C560)</f>
        <v>1.6471294409572339E-2</v>
      </c>
      <c r="G559" s="37">
        <f t="shared" si="17"/>
        <v>30.482653446534247</v>
      </c>
      <c r="I559" s="26" t="s">
        <v>860</v>
      </c>
      <c r="J559" s="27">
        <v>109.228220025</v>
      </c>
      <c r="K559" s="27" t="s">
        <v>1502</v>
      </c>
      <c r="N559" s="29" t="s">
        <v>860</v>
      </c>
      <c r="O559" s="30">
        <v>109.228220025</v>
      </c>
      <c r="P559" s="28" t="s">
        <v>1501</v>
      </c>
      <c r="Q559" s="36">
        <f>VLOOKUP(CurrentMtgRatesDataTable824[[#This Row],[asOfDate]],CurrentMtgRatesDataTable8[],5,0)</f>
        <v>118.40745942067255</v>
      </c>
      <c r="R559" s="36">
        <f>CurrentMtgRatesDataTable824[[#This Row],[Realized Current Coupon Vol]]/CurrentMtgRatesDataTable824[[#This Row],[SeriesNumValue]]</f>
        <v>1.0840372514865813</v>
      </c>
    </row>
    <row r="560" spans="1:18">
      <c r="A560" s="29" t="s">
        <v>1535</v>
      </c>
      <c r="B560" s="30">
        <v>2.5908884215358099</v>
      </c>
      <c r="C56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2.5908884215358099</v>
      </c>
      <c r="D560" s="36">
        <f>CurrentMtgRatesDataTable8[[#This Row],[Combined with Bloomberg Coupon]]-C561</f>
        <v>-6.0394246464800183E-2</v>
      </c>
      <c r="E560" s="37">
        <f t="shared" si="16"/>
        <v>81.67080438249387</v>
      </c>
      <c r="F560" s="36">
        <f>LN(CurrentMtgRatesDataTable8[[#This Row],[Combined with Bloomberg Coupon]]/C561)</f>
        <v>-2.3042711764536566E-2</v>
      </c>
      <c r="G560" s="37">
        <f t="shared" si="17"/>
        <v>30.568584786144882</v>
      </c>
      <c r="I560" s="26" t="s">
        <v>859</v>
      </c>
      <c r="J560" s="27">
        <v>109.3874484</v>
      </c>
      <c r="K560" s="27" t="s">
        <v>1502</v>
      </c>
      <c r="N560" s="29" t="s">
        <v>859</v>
      </c>
      <c r="O560" s="30">
        <v>109.3874484</v>
      </c>
      <c r="P560" s="28" t="s">
        <v>1501</v>
      </c>
      <c r="Q560" s="36">
        <f>VLOOKUP(CurrentMtgRatesDataTable824[[#This Row],[asOfDate]],CurrentMtgRatesDataTable8[],5,0)</f>
        <v>118.55225384370533</v>
      </c>
      <c r="R560" s="36">
        <f>CurrentMtgRatesDataTable824[[#This Row],[Realized Current Coupon Vol]]/CurrentMtgRatesDataTable824[[#This Row],[SeriesNumValue]]</f>
        <v>1.0837829712435758</v>
      </c>
    </row>
    <row r="561" spans="1:18">
      <c r="A561" s="29" t="s">
        <v>1536</v>
      </c>
      <c r="B561" s="30">
        <v>2.6512826680006101</v>
      </c>
      <c r="C56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2.6512826680006101</v>
      </c>
      <c r="D561" s="36">
        <f>CurrentMtgRatesDataTable8[[#This Row],[Combined with Bloomberg Coupon]]-C562</f>
        <v>5.2016892610319942E-2</v>
      </c>
      <c r="E561" s="37">
        <f t="shared" si="16"/>
        <v>80.737635879005083</v>
      </c>
      <c r="F561" s="36">
        <f>LN(CurrentMtgRatesDataTable8[[#This Row],[Combined with Bloomberg Coupon]]/C562)</f>
        <v>1.9814537490041886E-2</v>
      </c>
      <c r="G561" s="37">
        <f t="shared" si="17"/>
        <v>30.20561079454092</v>
      </c>
      <c r="I561" s="26" t="s">
        <v>858</v>
      </c>
      <c r="J561" s="27">
        <v>109.612126632</v>
      </c>
      <c r="K561" s="27" t="s">
        <v>1502</v>
      </c>
      <c r="N561" s="29" t="s">
        <v>858</v>
      </c>
      <c r="O561" s="30">
        <v>109.612126632</v>
      </c>
      <c r="P561" s="28" t="s">
        <v>1501</v>
      </c>
      <c r="Q561" s="36">
        <f>VLOOKUP(CurrentMtgRatesDataTable824[[#This Row],[asOfDate]],CurrentMtgRatesDataTable8[],5,0)</f>
        <v>118.3139428805773</v>
      </c>
      <c r="R561" s="36">
        <f>CurrentMtgRatesDataTable824[[#This Row],[Realized Current Coupon Vol]]/CurrentMtgRatesDataTable824[[#This Row],[SeriesNumValue]]</f>
        <v>1.0793873498850346</v>
      </c>
    </row>
    <row r="562" spans="1:18">
      <c r="A562" s="29" t="s">
        <v>1528</v>
      </c>
      <c r="B562" s="30">
        <v>2.5992657753902901</v>
      </c>
      <c r="C56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2.5992657753902901</v>
      </c>
      <c r="D562" s="36">
        <f>CurrentMtgRatesDataTable8[[#This Row],[Combined with Bloomberg Coupon]]-C563</f>
        <v>-6.1769385888649886E-2</v>
      </c>
      <c r="E562" s="37">
        <f t="shared" si="16"/>
        <v>81.661971382516114</v>
      </c>
      <c r="F562" s="36">
        <f>LN(CurrentMtgRatesDataTable8[[#This Row],[Combined with Bloomberg Coupon]]/C563)</f>
        <v>-2.3486194400605918E-2</v>
      </c>
      <c r="G562" s="37">
        <f t="shared" si="17"/>
        <v>30.549421276281812</v>
      </c>
      <c r="I562" s="26" t="s">
        <v>857</v>
      </c>
      <c r="J562" s="27">
        <v>109.77602177599999</v>
      </c>
      <c r="K562" s="27" t="s">
        <v>1502</v>
      </c>
      <c r="N562" s="29" t="s">
        <v>857</v>
      </c>
      <c r="O562" s="30">
        <v>109.77602177599999</v>
      </c>
      <c r="P562" s="28" t="s">
        <v>1501</v>
      </c>
      <c r="Q562" s="36">
        <f>VLOOKUP(CurrentMtgRatesDataTable824[[#This Row],[asOfDate]],CurrentMtgRatesDataTable8[],5,0)</f>
        <v>117.99390481646167</v>
      </c>
      <c r="R562" s="36">
        <f>CurrentMtgRatesDataTable824[[#This Row],[Realized Current Coupon Vol]]/CurrentMtgRatesDataTable824[[#This Row],[SeriesNumValue]]</f>
        <v>1.0748604559311725</v>
      </c>
    </row>
    <row r="563" spans="1:18">
      <c r="A563" s="29" t="s">
        <v>1529</v>
      </c>
      <c r="B563" s="30">
        <v>2.66103516127894</v>
      </c>
      <c r="C56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2.66103516127894</v>
      </c>
      <c r="D563" s="36">
        <f>CurrentMtgRatesDataTable8[[#This Row],[Combined with Bloomberg Coupon]]-C564</f>
        <v>-2.9586269164330048E-2</v>
      </c>
      <c r="E563" s="37">
        <f t="shared" si="16"/>
        <v>82.702345884887848</v>
      </c>
      <c r="F563" s="36">
        <f>LN(CurrentMtgRatesDataTable8[[#This Row],[Combined with Bloomberg Coupon]]/C564)</f>
        <v>-1.1056976501888379E-2</v>
      </c>
      <c r="G563" s="37">
        <f t="shared" si="17"/>
        <v>30.890611969821784</v>
      </c>
      <c r="I563" s="26" t="s">
        <v>856</v>
      </c>
      <c r="J563" s="27">
        <v>109.87443940199999</v>
      </c>
      <c r="K563" s="27" t="s">
        <v>1502</v>
      </c>
      <c r="N563" s="29" t="s">
        <v>856</v>
      </c>
      <c r="O563" s="30">
        <v>109.87443940199999</v>
      </c>
      <c r="P563" s="28" t="s">
        <v>1501</v>
      </c>
      <c r="Q563" s="36">
        <f>VLOOKUP(CurrentMtgRatesDataTable824[[#This Row],[asOfDate]],CurrentMtgRatesDataTable8[],5,0)</f>
        <v>116.77712423626735</v>
      </c>
      <c r="R563" s="36">
        <f>CurrentMtgRatesDataTable824[[#This Row],[Realized Current Coupon Vol]]/CurrentMtgRatesDataTable824[[#This Row],[SeriesNumValue]]</f>
        <v>1.0628233906979252</v>
      </c>
    </row>
    <row r="564" spans="1:18">
      <c r="A564" s="29" t="s">
        <v>1530</v>
      </c>
      <c r="B564" s="30">
        <v>2.6906214304432701</v>
      </c>
      <c r="C56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2.6906214304432701</v>
      </c>
      <c r="D564" s="36">
        <f>CurrentMtgRatesDataTable8[[#This Row],[Combined with Bloomberg Coupon]]-C565</f>
        <v>-2.8618158563897822E-3</v>
      </c>
      <c r="E564" s="37">
        <f t="shared" si="16"/>
        <v>83.056448449326609</v>
      </c>
      <c r="F564" s="36">
        <f>LN(CurrentMtgRatesDataTable8[[#This Row],[Combined with Bloomberg Coupon]]/C565)</f>
        <v>-1.0630611021597625E-3</v>
      </c>
      <c r="G564" s="37">
        <f t="shared" si="17"/>
        <v>31.003377019263361</v>
      </c>
      <c r="I564" s="26" t="s">
        <v>855</v>
      </c>
      <c r="J564" s="27">
        <v>109.80841266</v>
      </c>
      <c r="K564" s="27" t="s">
        <v>1502</v>
      </c>
      <c r="N564" s="29" t="s">
        <v>855</v>
      </c>
      <c r="O564" s="30">
        <v>109.80841266</v>
      </c>
      <c r="P564" s="28" t="s">
        <v>1501</v>
      </c>
      <c r="Q564" s="36">
        <f>VLOOKUP(CurrentMtgRatesDataTable824[[#This Row],[asOfDate]],CurrentMtgRatesDataTable8[],5,0)</f>
        <v>116.54969272997984</v>
      </c>
      <c r="R564" s="36">
        <f>CurrentMtgRatesDataTable824[[#This Row],[Realized Current Coupon Vol]]/CurrentMtgRatesDataTable824[[#This Row],[SeriesNumValue]]</f>
        <v>1.0613912896715199</v>
      </c>
    </row>
    <row r="565" spans="1:18">
      <c r="A565" s="29" t="s">
        <v>1531</v>
      </c>
      <c r="B565" s="30">
        <v>2.6934832462996599</v>
      </c>
      <c r="C56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2.6934832462996599</v>
      </c>
      <c r="D565" s="36">
        <f>CurrentMtgRatesDataTable8[[#This Row],[Combined with Bloomberg Coupon]]-C566</f>
        <v>-5.8515813978840203E-2</v>
      </c>
      <c r="E565" s="37">
        <f t="shared" si="16"/>
        <v>83.118609410049842</v>
      </c>
      <c r="F565" s="36">
        <f>LN(CurrentMtgRatesDataTable8[[#This Row],[Combined with Bloomberg Coupon]]/C566)</f>
        <v>-2.1492335531754437E-2</v>
      </c>
      <c r="G565" s="37">
        <f t="shared" si="17"/>
        <v>31.023794279449497</v>
      </c>
      <c r="I565" s="26" t="s">
        <v>854</v>
      </c>
      <c r="J565" s="27">
        <v>109.437431061</v>
      </c>
      <c r="K565" s="27" t="s">
        <v>1502</v>
      </c>
      <c r="N565" s="29" t="s">
        <v>854</v>
      </c>
      <c r="O565" s="30">
        <v>109.437431061</v>
      </c>
      <c r="P565" s="28" t="s">
        <v>1501</v>
      </c>
      <c r="Q565" s="36">
        <f>VLOOKUP(CurrentMtgRatesDataTable824[[#This Row],[asOfDate]],CurrentMtgRatesDataTable8[],5,0)</f>
        <v>116.23920117700999</v>
      </c>
      <c r="R565" s="36">
        <f>CurrentMtgRatesDataTable824[[#This Row],[Realized Current Coupon Vol]]/CurrentMtgRatesDataTable824[[#This Row],[SeriesNumValue]]</f>
        <v>1.0621521361573145</v>
      </c>
    </row>
    <row r="566" spans="1:18">
      <c r="A566" s="29" t="s">
        <v>1532</v>
      </c>
      <c r="B566" s="30">
        <v>2.7519990602785001</v>
      </c>
      <c r="C56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2.7519990602785001</v>
      </c>
      <c r="D566" s="36">
        <f>CurrentMtgRatesDataTable8[[#This Row],[Combined with Bloomberg Coupon]]-C567</f>
        <v>8.7829664233180171E-2</v>
      </c>
      <c r="E566" s="37">
        <f t="shared" si="16"/>
        <v>82.318831210566827</v>
      </c>
      <c r="F566" s="36">
        <f>LN(CurrentMtgRatesDataTable8[[#This Row],[Combined with Bloomberg Coupon]]/C567)</f>
        <v>3.2435240841803145E-2</v>
      </c>
      <c r="G566" s="37">
        <f t="shared" si="17"/>
        <v>30.733793292158158</v>
      </c>
      <c r="I566" s="26" t="s">
        <v>853</v>
      </c>
      <c r="J566" s="27">
        <v>109.754431059</v>
      </c>
      <c r="K566" s="27" t="s">
        <v>1502</v>
      </c>
      <c r="N566" s="29" t="s">
        <v>853</v>
      </c>
      <c r="O566" s="30">
        <v>109.754431059</v>
      </c>
      <c r="P566" s="28" t="s">
        <v>1501</v>
      </c>
      <c r="Q566" s="36">
        <f>VLOOKUP(CurrentMtgRatesDataTable824[[#This Row],[asOfDate]],CurrentMtgRatesDataTable8[],5,0)</f>
        <v>115.30897399713093</v>
      </c>
      <c r="R566" s="36">
        <f>CurrentMtgRatesDataTable824[[#This Row],[Realized Current Coupon Vol]]/CurrentMtgRatesDataTable824[[#This Row],[SeriesNumValue]]</f>
        <v>1.0506088263092086</v>
      </c>
    </row>
    <row r="567" spans="1:18">
      <c r="A567" s="29" t="s">
        <v>1533</v>
      </c>
      <c r="B567" s="30">
        <v>2.6641693960453199</v>
      </c>
      <c r="C56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2.6641693960453199</v>
      </c>
      <c r="D567" s="36">
        <f>CurrentMtgRatesDataTable8[[#This Row],[Combined with Bloomberg Coupon]]-C568</f>
        <v>5.4322680498939846E-2</v>
      </c>
      <c r="E567" s="37">
        <f t="shared" si="16"/>
        <v>80.376015491739579</v>
      </c>
      <c r="F567" s="36">
        <f>LN(CurrentMtgRatesDataTable8[[#This Row],[Combined with Bloomberg Coupon]]/C568)</f>
        <v>2.0600847826436931E-2</v>
      </c>
      <c r="G567" s="37">
        <f t="shared" si="17"/>
        <v>30.016990406502071</v>
      </c>
      <c r="I567" s="26" t="s">
        <v>852</v>
      </c>
      <c r="J567" s="27">
        <v>109.52510341200001</v>
      </c>
      <c r="K567" s="27" t="s">
        <v>1502</v>
      </c>
      <c r="N567" s="29" t="s">
        <v>852</v>
      </c>
      <c r="O567" s="30">
        <v>109.52510341200001</v>
      </c>
      <c r="P567" s="28" t="s">
        <v>1501</v>
      </c>
      <c r="Q567" s="36">
        <f>VLOOKUP(CurrentMtgRatesDataTable824[[#This Row],[asOfDate]],CurrentMtgRatesDataTable8[],5,0)</f>
        <v>114.3547791871399</v>
      </c>
      <c r="R567" s="36">
        <f>CurrentMtgRatesDataTable824[[#This Row],[Realized Current Coupon Vol]]/CurrentMtgRatesDataTable824[[#This Row],[SeriesNumValue]]</f>
        <v>1.044096518740294</v>
      </c>
    </row>
    <row r="568" spans="1:18">
      <c r="A568" s="29" t="s">
        <v>1527</v>
      </c>
      <c r="B568" s="30">
        <v>2.60984671554638</v>
      </c>
      <c r="C56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2.60984671554638</v>
      </c>
      <c r="D568" s="36">
        <f>CurrentMtgRatesDataTable8[[#This Row],[Combined with Bloomberg Coupon]]-C569</f>
        <v>-4.7662762445280116E-2</v>
      </c>
      <c r="E568" s="37">
        <f t="shared" si="16"/>
        <v>79.515255444207085</v>
      </c>
      <c r="F568" s="36">
        <f>LN(CurrentMtgRatesDataTable8[[#This Row],[Combined with Bloomberg Coupon]]/C569)</f>
        <v>-1.809790780011479E-2</v>
      </c>
      <c r="G568" s="37">
        <f t="shared" si="17"/>
        <v>29.683853236993436</v>
      </c>
      <c r="I568" s="26" t="s">
        <v>851</v>
      </c>
      <c r="J568" s="27">
        <v>108.25980441999999</v>
      </c>
      <c r="K568" s="27" t="s">
        <v>1502</v>
      </c>
      <c r="N568" s="29" t="s">
        <v>851</v>
      </c>
      <c r="O568" s="30">
        <v>108.25980441999999</v>
      </c>
      <c r="P568" s="28" t="s">
        <v>1501</v>
      </c>
      <c r="Q568" s="36">
        <f>VLOOKUP(CurrentMtgRatesDataTable824[[#This Row],[asOfDate]],CurrentMtgRatesDataTable8[],5,0)</f>
        <v>113.68218563136307</v>
      </c>
      <c r="R568" s="36">
        <f>CurrentMtgRatesDataTable824[[#This Row],[Realized Current Coupon Vol]]/CurrentMtgRatesDataTable824[[#This Row],[SeriesNumValue]]</f>
        <v>1.0500867449411477</v>
      </c>
    </row>
    <row r="569" spans="1:18">
      <c r="A569" s="29" t="s">
        <v>1516</v>
      </c>
      <c r="B569" s="30">
        <v>2.6575094779916602</v>
      </c>
      <c r="C56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2.6575094779916602</v>
      </c>
      <c r="D569" s="36">
        <f>CurrentMtgRatesDataTable8[[#This Row],[Combined with Bloomberg Coupon]]-C570</f>
        <v>-1.4263460552039753E-2</v>
      </c>
      <c r="E569" s="37">
        <f t="shared" si="16"/>
        <v>79.024117196849303</v>
      </c>
      <c r="F569" s="36">
        <f>LN(CurrentMtgRatesDataTable8[[#This Row],[Combined with Bloomberg Coupon]]/C570)</f>
        <v>-5.3528762392787118E-3</v>
      </c>
      <c r="G569" s="37">
        <f t="shared" si="17"/>
        <v>29.492003336728622</v>
      </c>
      <c r="I569" s="26" t="s">
        <v>850</v>
      </c>
      <c r="J569" s="27">
        <v>108.185020296</v>
      </c>
      <c r="K569" s="27" t="s">
        <v>1502</v>
      </c>
      <c r="N569" s="29" t="s">
        <v>850</v>
      </c>
      <c r="O569" s="30">
        <v>108.185020296</v>
      </c>
      <c r="P569" s="28" t="s">
        <v>1501</v>
      </c>
      <c r="Q569" s="36">
        <f>VLOOKUP(CurrentMtgRatesDataTable824[[#This Row],[asOfDate]],CurrentMtgRatesDataTable8[],5,0)</f>
        <v>112.09226379006974</v>
      </c>
      <c r="R569" s="36">
        <f>CurrentMtgRatesDataTable824[[#This Row],[Realized Current Coupon Vol]]/CurrentMtgRatesDataTable824[[#This Row],[SeriesNumValue]]</f>
        <v>1.0361163078158075</v>
      </c>
    </row>
    <row r="570" spans="1:18">
      <c r="A570" s="29" t="s">
        <v>1517</v>
      </c>
      <c r="B570" s="30">
        <v>2.6717729385436999</v>
      </c>
      <c r="C57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2.6717729385436999</v>
      </c>
      <c r="D570" s="36">
        <f>CurrentMtgRatesDataTable8[[#This Row],[Combined with Bloomberg Coupon]]-C571</f>
        <v>-3.7783625217580052E-2</v>
      </c>
      <c r="E570" s="37">
        <f t="shared" si="16"/>
        <v>81.045991207422759</v>
      </c>
      <c r="F570" s="36">
        <f>LN(CurrentMtgRatesDataTable8[[#This Row],[Combined with Bloomberg Coupon]]/C571)</f>
        <v>-1.4042717920816674E-2</v>
      </c>
      <c r="G570" s="37">
        <f t="shared" si="17"/>
        <v>30.151741760064454</v>
      </c>
      <c r="I570" s="26" t="s">
        <v>849</v>
      </c>
      <c r="J570" s="27">
        <v>107.717348335</v>
      </c>
      <c r="K570" s="27" t="s">
        <v>1502</v>
      </c>
      <c r="N570" s="29" t="s">
        <v>849</v>
      </c>
      <c r="O570" s="30">
        <v>107.717348335</v>
      </c>
      <c r="P570" s="28" t="s">
        <v>1501</v>
      </c>
      <c r="Q570" s="36">
        <f>VLOOKUP(CurrentMtgRatesDataTable824[[#This Row],[asOfDate]],CurrentMtgRatesDataTable8[],5,0)</f>
        <v>112.88370405555426</v>
      </c>
      <c r="R570" s="36">
        <f>CurrentMtgRatesDataTable824[[#This Row],[Realized Current Coupon Vol]]/CurrentMtgRatesDataTable824[[#This Row],[SeriesNumValue]]</f>
        <v>1.0479621509479322</v>
      </c>
    </row>
    <row r="571" spans="1:18">
      <c r="A571" s="29" t="s">
        <v>1518</v>
      </c>
      <c r="B571" s="30">
        <v>2.70955656376128</v>
      </c>
      <c r="C57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2.70955656376128</v>
      </c>
      <c r="D571" s="36">
        <f>CurrentMtgRatesDataTable8[[#This Row],[Combined with Bloomberg Coupon]]-C572</f>
        <v>1.6707660665860047E-2</v>
      </c>
      <c r="E571" s="37">
        <f t="shared" si="16"/>
        <v>80.725261759371335</v>
      </c>
      <c r="F571" s="36">
        <f>LN(CurrentMtgRatesDataTable8[[#This Row],[Combined with Bloomberg Coupon]]/C572)</f>
        <v>6.18528691888041E-3</v>
      </c>
      <c r="G571" s="37">
        <f t="shared" si="17"/>
        <v>30.031892298989476</v>
      </c>
      <c r="I571" s="26" t="s">
        <v>848</v>
      </c>
      <c r="J571" s="27">
        <v>106.866454464</v>
      </c>
      <c r="K571" s="27" t="s">
        <v>1502</v>
      </c>
      <c r="N571" s="29" t="s">
        <v>848</v>
      </c>
      <c r="O571" s="30">
        <v>106.866454464</v>
      </c>
      <c r="P571" s="28" t="s">
        <v>1501</v>
      </c>
      <c r="Q571" s="36">
        <f>VLOOKUP(CurrentMtgRatesDataTable824[[#This Row],[asOfDate]],CurrentMtgRatesDataTable8[],5,0)</f>
        <v>112.35273238261327</v>
      </c>
      <c r="R571" s="36">
        <f>CurrentMtgRatesDataTable824[[#This Row],[Realized Current Coupon Vol]]/CurrentMtgRatesDataTable824[[#This Row],[SeriesNumValue]]</f>
        <v>1.051337699431784</v>
      </c>
    </row>
    <row r="572" spans="1:18">
      <c r="A572" s="29" t="s">
        <v>752</v>
      </c>
      <c r="B572" s="30">
        <v>2.6928489030954199</v>
      </c>
      <c r="C57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2.6928489030954199</v>
      </c>
      <c r="D572" s="36">
        <f>CurrentMtgRatesDataTable8[[#This Row],[Combined with Bloomberg Coupon]]-C573</f>
        <v>-0.10299210620924004</v>
      </c>
      <c r="E572" s="37">
        <f t="shared" si="16"/>
        <v>80.757221422026404</v>
      </c>
      <c r="F572" s="36">
        <f>LN(CurrentMtgRatesDataTable8[[#This Row],[Combined with Bloomberg Coupon]]/C573)</f>
        <v>-3.75332541542635E-2</v>
      </c>
      <c r="G572" s="37">
        <f t="shared" si="17"/>
        <v>30.03898326400375</v>
      </c>
      <c r="I572" s="26" t="s">
        <v>847</v>
      </c>
      <c r="J572" s="27">
        <v>105.913508064</v>
      </c>
      <c r="K572" s="27" t="s">
        <v>1502</v>
      </c>
      <c r="N572" s="29" t="s">
        <v>847</v>
      </c>
      <c r="O572" s="30">
        <v>105.913508064</v>
      </c>
      <c r="P572" s="28" t="s">
        <v>1501</v>
      </c>
      <c r="Q572" s="36">
        <f>VLOOKUP(CurrentMtgRatesDataTable824[[#This Row],[asOfDate]],CurrentMtgRatesDataTable8[],5,0)</f>
        <v>112.24449282077842</v>
      </c>
      <c r="R572" s="36">
        <f>CurrentMtgRatesDataTable824[[#This Row],[Realized Current Coupon Vol]]/CurrentMtgRatesDataTable824[[#This Row],[SeriesNumValue]]</f>
        <v>1.0597750454356853</v>
      </c>
    </row>
    <row r="573" spans="1:18">
      <c r="A573" s="29" t="s">
        <v>751</v>
      </c>
      <c r="B573" s="30">
        <v>2.79584100930466</v>
      </c>
      <c r="C57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2.79584100930466</v>
      </c>
      <c r="D573" s="36">
        <f>CurrentMtgRatesDataTable8[[#This Row],[Combined with Bloomberg Coupon]]-C574</f>
        <v>-2.8335842523260268E-2</v>
      </c>
      <c r="E573" s="37">
        <f t="shared" si="16"/>
        <v>78.161391845269463</v>
      </c>
      <c r="F573" s="36">
        <f>LN(CurrentMtgRatesDataTable8[[#This Row],[Combined with Bloomberg Coupon]]/C574)</f>
        <v>-1.0083983125291972E-2</v>
      </c>
      <c r="G573" s="37">
        <f t="shared" si="17"/>
        <v>29.108877037891865</v>
      </c>
      <c r="I573" s="26" t="s">
        <v>846</v>
      </c>
      <c r="J573" s="27">
        <v>104.824949058</v>
      </c>
      <c r="K573" s="27" t="s">
        <v>1502</v>
      </c>
      <c r="N573" s="29" t="s">
        <v>846</v>
      </c>
      <c r="O573" s="30">
        <v>104.824949058</v>
      </c>
      <c r="P573" s="28" t="s">
        <v>1501</v>
      </c>
      <c r="Q573" s="36">
        <f>VLOOKUP(CurrentMtgRatesDataTable824[[#This Row],[asOfDate]],CurrentMtgRatesDataTable8[],5,0)</f>
        <v>112.59362896696878</v>
      </c>
      <c r="R573" s="36">
        <f>CurrentMtgRatesDataTable824[[#This Row],[Realized Current Coupon Vol]]/CurrentMtgRatesDataTable824[[#This Row],[SeriesNumValue]]</f>
        <v>1.0741109819635624</v>
      </c>
    </row>
    <row r="574" spans="1:18">
      <c r="A574" s="29" t="s">
        <v>750</v>
      </c>
      <c r="B574" s="30">
        <v>2.8241768518279202</v>
      </c>
      <c r="C57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2.8241768518279202</v>
      </c>
      <c r="D574" s="36">
        <f>CurrentMtgRatesDataTable8[[#This Row],[Combined with Bloomberg Coupon]]-C575</f>
        <v>-7.328897314579752E-3</v>
      </c>
      <c r="E574" s="37">
        <f t="shared" si="16"/>
        <v>78.618934814893706</v>
      </c>
      <c r="F574" s="36">
        <f>LN(CurrentMtgRatesDataTable8[[#This Row],[Combined with Bloomberg Coupon]]/C575)</f>
        <v>-2.5916947374663032E-3</v>
      </c>
      <c r="G574" s="37">
        <f t="shared" si="17"/>
        <v>29.264143796458775</v>
      </c>
      <c r="I574" s="26" t="s">
        <v>845</v>
      </c>
      <c r="J574" s="27">
        <v>105.995509242</v>
      </c>
      <c r="K574" s="27" t="s">
        <v>1502</v>
      </c>
      <c r="N574" s="29" t="s">
        <v>845</v>
      </c>
      <c r="O574" s="30">
        <v>105.995509242</v>
      </c>
      <c r="P574" s="28" t="s">
        <v>1501</v>
      </c>
      <c r="Q574" s="36">
        <f>VLOOKUP(CurrentMtgRatesDataTable824[[#This Row],[asOfDate]],CurrentMtgRatesDataTable8[],5,0)</f>
        <v>112.26343245228195</v>
      </c>
      <c r="R574" s="36">
        <f>CurrentMtgRatesDataTable824[[#This Row],[Realized Current Coupon Vol]]/CurrentMtgRatesDataTable824[[#This Row],[SeriesNumValue]]</f>
        <v>1.0591338562841521</v>
      </c>
    </row>
    <row r="575" spans="1:18">
      <c r="A575" s="29" t="s">
        <v>749</v>
      </c>
      <c r="B575" s="30">
        <v>2.8315057491425</v>
      </c>
      <c r="C57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2.8315057491425</v>
      </c>
      <c r="D575" s="36">
        <f>CurrentMtgRatesDataTable8[[#This Row],[Combined with Bloomberg Coupon]]-C576</f>
        <v>1.7686638888520179E-2</v>
      </c>
      <c r="E575" s="37">
        <f t="shared" si="16"/>
        <v>79.082885273767545</v>
      </c>
      <c r="F575" s="36">
        <f>LN(CurrentMtgRatesDataTable8[[#This Row],[Combined with Bloomberg Coupon]]/C576)</f>
        <v>6.2659624369352292E-3</v>
      </c>
      <c r="G575" s="37">
        <f t="shared" si="17"/>
        <v>29.422313974411761</v>
      </c>
      <c r="I575" s="26" t="s">
        <v>844</v>
      </c>
      <c r="J575" s="27">
        <v>107.01910936</v>
      </c>
      <c r="K575" s="27" t="s">
        <v>1502</v>
      </c>
      <c r="N575" s="29" t="s">
        <v>844</v>
      </c>
      <c r="O575" s="30">
        <v>107.01910936</v>
      </c>
      <c r="P575" s="28" t="s">
        <v>1501</v>
      </c>
      <c r="Q575" s="36">
        <f>VLOOKUP(CurrentMtgRatesDataTable824[[#This Row],[asOfDate]],CurrentMtgRatesDataTable8[],5,0)</f>
        <v>113.24096058524074</v>
      </c>
      <c r="R575" s="36">
        <f>CurrentMtgRatesDataTable824[[#This Row],[Realized Current Coupon Vol]]/CurrentMtgRatesDataTable824[[#This Row],[SeriesNumValue]]</f>
        <v>1.0581377593445591</v>
      </c>
    </row>
    <row r="576" spans="1:18">
      <c r="A576" s="29" t="s">
        <v>748</v>
      </c>
      <c r="B576" s="30">
        <v>2.8138191102539798</v>
      </c>
      <c r="C57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2.8138191102539798</v>
      </c>
      <c r="D576" s="36">
        <f>CurrentMtgRatesDataTable8[[#This Row],[Combined with Bloomberg Coupon]]-C577</f>
        <v>-1.4016193064140037E-2</v>
      </c>
      <c r="E576" s="37">
        <f t="shared" si="16"/>
        <v>79.217298019453551</v>
      </c>
      <c r="F576" s="36">
        <f>LN(CurrentMtgRatesDataTable8[[#This Row],[Combined with Bloomberg Coupon]]/C577)</f>
        <v>-4.9688339179093472E-3</v>
      </c>
      <c r="G576" s="37">
        <f t="shared" si="17"/>
        <v>29.46806938763849</v>
      </c>
      <c r="I576" s="26" t="s">
        <v>843</v>
      </c>
      <c r="J576" s="27">
        <v>106.83175011500001</v>
      </c>
      <c r="K576" s="27" t="s">
        <v>1502</v>
      </c>
      <c r="N576" s="29" t="s">
        <v>843</v>
      </c>
      <c r="O576" s="30">
        <v>106.83175011500001</v>
      </c>
      <c r="P576" s="28" t="s">
        <v>1501</v>
      </c>
      <c r="Q576" s="36">
        <f>VLOOKUP(CurrentMtgRatesDataTable824[[#This Row],[asOfDate]],CurrentMtgRatesDataTable8[],5,0)</f>
        <v>113.24612766630582</v>
      </c>
      <c r="R576" s="36">
        <f>CurrentMtgRatesDataTable824[[#This Row],[Realized Current Coupon Vol]]/CurrentMtgRatesDataTable824[[#This Row],[SeriesNumValue]]</f>
        <v>1.0600418653106498</v>
      </c>
    </row>
    <row r="577" spans="1:18">
      <c r="A577" s="29" t="s">
        <v>747</v>
      </c>
      <c r="B577" s="30">
        <v>2.8278353033181198</v>
      </c>
      <c r="C57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2.8278353033181198</v>
      </c>
      <c r="D577" s="36">
        <f>CurrentMtgRatesDataTable8[[#This Row],[Combined with Bloomberg Coupon]]-C578</f>
        <v>-1.8515033488640142E-2</v>
      </c>
      <c r="E577" s="37">
        <f t="shared" si="16"/>
        <v>80.210334342745227</v>
      </c>
      <c r="F577" s="36">
        <f>LN(CurrentMtgRatesDataTable8[[#This Row],[Combined with Bloomberg Coupon]]/C578)</f>
        <v>-6.5260815825990068E-3</v>
      </c>
      <c r="G577" s="37">
        <f t="shared" si="17"/>
        <v>29.801033705221908</v>
      </c>
      <c r="I577" s="26" t="s">
        <v>842</v>
      </c>
      <c r="J577" s="27">
        <v>106.110160044</v>
      </c>
      <c r="K577" s="27" t="s">
        <v>1502</v>
      </c>
      <c r="N577" s="29" t="s">
        <v>842</v>
      </c>
      <c r="O577" s="30">
        <v>106.110160044</v>
      </c>
      <c r="P577" s="28" t="s">
        <v>1501</v>
      </c>
      <c r="Q577" s="36">
        <f>VLOOKUP(CurrentMtgRatesDataTable824[[#This Row],[asOfDate]],CurrentMtgRatesDataTable8[],5,0)</f>
        <v>113.08476021361157</v>
      </c>
      <c r="R577" s="36">
        <f>CurrentMtgRatesDataTable824[[#This Row],[Realized Current Coupon Vol]]/CurrentMtgRatesDataTable824[[#This Row],[SeriesNumValue]]</f>
        <v>1.0657298053901669</v>
      </c>
    </row>
    <row r="578" spans="1:18">
      <c r="A578" s="29" t="s">
        <v>746</v>
      </c>
      <c r="B578" s="30">
        <v>2.84635033680676</v>
      </c>
      <c r="C57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2.84635033680676</v>
      </c>
      <c r="D578" s="36">
        <f>CurrentMtgRatesDataTable8[[#This Row],[Combined with Bloomberg Coupon]]-C579</f>
        <v>-5.5877186723169991E-2</v>
      </c>
      <c r="E578" s="37">
        <f t="shared" si="16"/>
        <v>80.162810677022961</v>
      </c>
      <c r="F578" s="36">
        <f>LN(CurrentMtgRatesDataTable8[[#This Row],[Combined with Bloomberg Coupon]]/C579)</f>
        <v>-1.9440963651605841E-2</v>
      </c>
      <c r="G578" s="37">
        <f t="shared" si="17"/>
        <v>29.784953122622138</v>
      </c>
      <c r="I578" s="26" t="s">
        <v>841</v>
      </c>
      <c r="J578" s="27">
        <v>105.569279358</v>
      </c>
      <c r="K578" s="27" t="s">
        <v>1502</v>
      </c>
      <c r="N578" s="29" t="s">
        <v>841</v>
      </c>
      <c r="O578" s="30">
        <v>105.569279358</v>
      </c>
      <c r="P578" s="28" t="s">
        <v>1501</v>
      </c>
      <c r="Q578" s="36">
        <f>VLOOKUP(CurrentMtgRatesDataTable824[[#This Row],[asOfDate]],CurrentMtgRatesDataTable8[],5,0)</f>
        <v>113.96142366937309</v>
      </c>
      <c r="R578" s="36">
        <f>CurrentMtgRatesDataTable824[[#This Row],[Realized Current Coupon Vol]]/CurrentMtgRatesDataTable824[[#This Row],[SeriesNumValue]]</f>
        <v>1.0794941896203929</v>
      </c>
    </row>
    <row r="579" spans="1:18">
      <c r="A579" s="29" t="s">
        <v>745</v>
      </c>
      <c r="B579" s="30">
        <v>2.90222752352993</v>
      </c>
      <c r="C57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2.90222752352993</v>
      </c>
      <c r="D579" s="36">
        <f>CurrentMtgRatesDataTable8[[#This Row],[Combined with Bloomberg Coupon]]-C580</f>
        <v>-2.8089487371969923E-2</v>
      </c>
      <c r="E579" s="37">
        <f t="shared" si="16"/>
        <v>79.649819440686272</v>
      </c>
      <c r="F579" s="36">
        <f>LN(CurrentMtgRatesDataTable8[[#This Row],[Combined with Bloomberg Coupon]]/C580)</f>
        <v>-9.6320583156393347E-3</v>
      </c>
      <c r="G579" s="37">
        <f t="shared" si="17"/>
        <v>29.618289605778081</v>
      </c>
      <c r="I579" s="26" t="s">
        <v>840</v>
      </c>
      <c r="J579" s="27">
        <v>104.33669553</v>
      </c>
      <c r="K579" s="27" t="s">
        <v>1502</v>
      </c>
      <c r="N579" s="29" t="s">
        <v>840</v>
      </c>
      <c r="O579" s="30">
        <v>104.33669553</v>
      </c>
      <c r="P579" s="28" t="s">
        <v>1501</v>
      </c>
      <c r="Q579" s="36">
        <f>VLOOKUP(CurrentMtgRatesDataTable824[[#This Row],[asOfDate]],CurrentMtgRatesDataTable8[],5,0)</f>
        <v>112.31228870682708</v>
      </c>
      <c r="R579" s="36">
        <f>CurrentMtgRatesDataTable824[[#This Row],[Realized Current Coupon Vol]]/CurrentMtgRatesDataTable824[[#This Row],[SeriesNumValue]]</f>
        <v>1.0764409217324105</v>
      </c>
    </row>
    <row r="580" spans="1:18">
      <c r="A580" s="29" t="s">
        <v>744</v>
      </c>
      <c r="B580" s="30">
        <v>2.9303170109018999</v>
      </c>
      <c r="C58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2.9303170109018999</v>
      </c>
      <c r="D580" s="36">
        <f>CurrentMtgRatesDataTable8[[#This Row],[Combined with Bloomberg Coupon]]-C581</f>
        <v>0.11475543592522985</v>
      </c>
      <c r="E580" s="37">
        <f t="shared" si="16"/>
        <v>79.57650001268351</v>
      </c>
      <c r="F580" s="36">
        <f>LN(CurrentMtgRatesDataTable8[[#This Row],[Combined with Bloomberg Coupon]]/C581)</f>
        <v>3.9948876552967895E-2</v>
      </c>
      <c r="G580" s="37">
        <f t="shared" si="17"/>
        <v>29.595682658903872</v>
      </c>
      <c r="I580" s="26" t="s">
        <v>839</v>
      </c>
      <c r="J580" s="27">
        <v>104.91289336</v>
      </c>
      <c r="K580" s="27" t="s">
        <v>1502</v>
      </c>
      <c r="N580" s="29" t="s">
        <v>839</v>
      </c>
      <c r="O580" s="30">
        <v>104.91289336</v>
      </c>
      <c r="P580" s="28" t="s">
        <v>1501</v>
      </c>
      <c r="Q580" s="36">
        <f>VLOOKUP(CurrentMtgRatesDataTable824[[#This Row],[asOfDate]],CurrentMtgRatesDataTable8[],5,0)</f>
        <v>112.60347777608723</v>
      </c>
      <c r="R580" s="36">
        <f>CurrentMtgRatesDataTable824[[#This Row],[Realized Current Coupon Vol]]/CurrentMtgRatesDataTable824[[#This Row],[SeriesNumValue]]</f>
        <v>1.0733044735473802</v>
      </c>
    </row>
    <row r="581" spans="1:18">
      <c r="A581" s="29" t="s">
        <v>743</v>
      </c>
      <c r="B581" s="30">
        <v>2.81556157497667</v>
      </c>
      <c r="C58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2.81556157497667</v>
      </c>
      <c r="D581" s="36">
        <f>CurrentMtgRatesDataTable8[[#This Row],[Combined with Bloomberg Coupon]]-C582</f>
        <v>-8.6221477767698396E-3</v>
      </c>
      <c r="E581" s="37">
        <f t="shared" ref="E581:E644" si="18">STDEVA(D581:D640)*SQRT(250)*100</f>
        <v>76.487039499732774</v>
      </c>
      <c r="F581" s="36">
        <f>LN(CurrentMtgRatesDataTable8[[#This Row],[Combined with Bloomberg Coupon]]/C582)</f>
        <v>-3.0576396766449081E-3</v>
      </c>
      <c r="G581" s="37">
        <f t="shared" ref="G581:G644" si="19">STDEVA(F581:F640)*SQRT(250)*100</f>
        <v>28.584160352438587</v>
      </c>
      <c r="I581" s="26" t="s">
        <v>838</v>
      </c>
      <c r="J581" s="27">
        <v>103.369313901</v>
      </c>
      <c r="K581" s="27" t="s">
        <v>1502</v>
      </c>
      <c r="N581" s="29" t="s">
        <v>838</v>
      </c>
      <c r="O581" s="30">
        <v>103.369313901</v>
      </c>
      <c r="P581" s="28" t="s">
        <v>1501</v>
      </c>
      <c r="Q581" s="36">
        <f>VLOOKUP(CurrentMtgRatesDataTable824[[#This Row],[asOfDate]],CurrentMtgRatesDataTable8[],5,0)</f>
        <v>101.45290915722578</v>
      </c>
      <c r="R581" s="36">
        <f>CurrentMtgRatesDataTable824[[#This Row],[Realized Current Coupon Vol]]/CurrentMtgRatesDataTable824[[#This Row],[SeriesNumValue]]</f>
        <v>0.98146060304115379</v>
      </c>
    </row>
    <row r="582" spans="1:18">
      <c r="A582" s="29" t="s">
        <v>742</v>
      </c>
      <c r="B582" s="30">
        <v>2.8241837227534399</v>
      </c>
      <c r="C58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2.8241837227534399</v>
      </c>
      <c r="D582" s="36">
        <f>CurrentMtgRatesDataTable8[[#This Row],[Combined with Bloomberg Coupon]]-C583</f>
        <v>-1.0016217275850003E-2</v>
      </c>
      <c r="E582" s="37">
        <f t="shared" si="18"/>
        <v>77.275944592439828</v>
      </c>
      <c r="F582" s="36">
        <f>LN(CurrentMtgRatesDataTable8[[#This Row],[Combined with Bloomberg Coupon]]/C583)</f>
        <v>-3.5403141018946326E-3</v>
      </c>
      <c r="G582" s="37">
        <f t="shared" si="19"/>
        <v>28.830460840157912</v>
      </c>
      <c r="I582" s="26" t="s">
        <v>837</v>
      </c>
      <c r="J582" s="27">
        <v>104.350568952</v>
      </c>
      <c r="K582" s="27" t="s">
        <v>1502</v>
      </c>
      <c r="N582" s="29" t="s">
        <v>837</v>
      </c>
      <c r="O582" s="30">
        <v>104.350568952</v>
      </c>
      <c r="P582" s="28" t="s">
        <v>1501</v>
      </c>
      <c r="Q582" s="36">
        <f>VLOOKUP(CurrentMtgRatesDataTable824[[#This Row],[asOfDate]],CurrentMtgRatesDataTable8[],5,0)</f>
        <v>96.580156526044405</v>
      </c>
      <c r="R582" s="36">
        <f>CurrentMtgRatesDataTable824[[#This Row],[Realized Current Coupon Vol]]/CurrentMtgRatesDataTable824[[#This Row],[SeriesNumValue]]</f>
        <v>0.92553550494267167</v>
      </c>
    </row>
    <row r="583" spans="1:18">
      <c r="A583" s="29" t="s">
        <v>741</v>
      </c>
      <c r="B583" s="30">
        <v>2.8341999400292899</v>
      </c>
      <c r="C58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2.8341999400292899</v>
      </c>
      <c r="D583" s="36">
        <f>CurrentMtgRatesDataTable8[[#This Row],[Combined with Bloomberg Coupon]]-C584</f>
        <v>4.2564983082550079E-2</v>
      </c>
      <c r="E583" s="37">
        <f t="shared" si="18"/>
        <v>77.475795016500953</v>
      </c>
      <c r="F583" s="36">
        <f>LN(CurrentMtgRatesDataTable8[[#This Row],[Combined with Bloomberg Coupon]]/C584)</f>
        <v>1.5132258976107755E-2</v>
      </c>
      <c r="G583" s="37">
        <f t="shared" si="19"/>
        <v>28.89286858115684</v>
      </c>
      <c r="I583" s="26" t="s">
        <v>836</v>
      </c>
      <c r="J583" s="27">
        <v>104.002096016</v>
      </c>
      <c r="K583" s="27" t="s">
        <v>1502</v>
      </c>
      <c r="N583" s="29" t="s">
        <v>836</v>
      </c>
      <c r="O583" s="30">
        <v>104.002096016</v>
      </c>
      <c r="P583" s="28" t="s">
        <v>1501</v>
      </c>
      <c r="Q583" s="36">
        <f>VLOOKUP(CurrentMtgRatesDataTable824[[#This Row],[asOfDate]],CurrentMtgRatesDataTable8[],5,0)</f>
        <v>93.393910423080058</v>
      </c>
      <c r="R583" s="36">
        <f>CurrentMtgRatesDataTable824[[#This Row],[Realized Current Coupon Vol]]/CurrentMtgRatesDataTable824[[#This Row],[SeriesNumValue]]</f>
        <v>0.89800027115522807</v>
      </c>
    </row>
    <row r="584" spans="1:18">
      <c r="A584" s="29" t="s">
        <v>740</v>
      </c>
      <c r="B584" s="30">
        <v>2.7916349569467398</v>
      </c>
      <c r="C58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2.7916349569467398</v>
      </c>
      <c r="D584" s="36">
        <f>CurrentMtgRatesDataTable8[[#This Row],[Combined with Bloomberg Coupon]]-C585</f>
        <v>5.5036386074329702E-2</v>
      </c>
      <c r="E584" s="37">
        <f t="shared" si="18"/>
        <v>76.955837048127663</v>
      </c>
      <c r="F584" s="36">
        <f>LN(CurrentMtgRatesDataTable8[[#This Row],[Combined with Bloomberg Coupon]]/C585)</f>
        <v>1.9911678536859843E-2</v>
      </c>
      <c r="G584" s="37">
        <f t="shared" si="19"/>
        <v>28.716468407017988</v>
      </c>
      <c r="I584" s="26" t="s">
        <v>835</v>
      </c>
      <c r="J584" s="27">
        <v>103.279361575</v>
      </c>
      <c r="K584" s="27" t="s">
        <v>1502</v>
      </c>
      <c r="N584" s="29" t="s">
        <v>835</v>
      </c>
      <c r="O584" s="30">
        <v>103.279361575</v>
      </c>
      <c r="P584" s="28" t="s">
        <v>1501</v>
      </c>
      <c r="Q584" s="36">
        <f>VLOOKUP(CurrentMtgRatesDataTable824[[#This Row],[asOfDate]],CurrentMtgRatesDataTable8[],5,0)</f>
        <v>91.542656295910092</v>
      </c>
      <c r="R584" s="36">
        <f>CurrentMtgRatesDataTable824[[#This Row],[Realized Current Coupon Vol]]/CurrentMtgRatesDataTable824[[#This Row],[SeriesNumValue]]</f>
        <v>0.88635962596876749</v>
      </c>
    </row>
    <row r="585" spans="1:18">
      <c r="A585" s="29" t="s">
        <v>739</v>
      </c>
      <c r="B585" s="30">
        <v>2.7365985708724101</v>
      </c>
      <c r="C58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2.7365985708724101</v>
      </c>
      <c r="D585" s="36">
        <f>CurrentMtgRatesDataTable8[[#This Row],[Combined with Bloomberg Coupon]]-C586</f>
        <v>-2.7595391396399993E-2</v>
      </c>
      <c r="E585" s="37">
        <f t="shared" si="18"/>
        <v>77.215102800047717</v>
      </c>
      <c r="F585" s="36">
        <f>LN(CurrentMtgRatesDataTable8[[#This Row],[Combined with Bloomberg Coupon]]/C586)</f>
        <v>-1.0033326189508487E-2</v>
      </c>
      <c r="G585" s="37">
        <f t="shared" si="19"/>
        <v>28.772999096238905</v>
      </c>
      <c r="I585" s="26" t="s">
        <v>834</v>
      </c>
      <c r="J585" s="27">
        <v>104.678903186</v>
      </c>
      <c r="K585" s="27" t="s">
        <v>1502</v>
      </c>
      <c r="N585" s="29" t="s">
        <v>834</v>
      </c>
      <c r="O585" s="30">
        <v>104.678903186</v>
      </c>
      <c r="P585" s="28" t="s">
        <v>1501</v>
      </c>
      <c r="Q585" s="36">
        <f>VLOOKUP(CurrentMtgRatesDataTable824[[#This Row],[asOfDate]],CurrentMtgRatesDataTable8[],5,0)</f>
        <v>89.429769041959759</v>
      </c>
      <c r="R585" s="36">
        <f>CurrentMtgRatesDataTable824[[#This Row],[Realized Current Coupon Vol]]/CurrentMtgRatesDataTable824[[#This Row],[SeriesNumValue]]</f>
        <v>0.85432466638531135</v>
      </c>
    </row>
    <row r="586" spans="1:18">
      <c r="A586" s="29" t="s">
        <v>738</v>
      </c>
      <c r="B586" s="30">
        <v>2.7641939622688101</v>
      </c>
      <c r="C58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2.7641939622688101</v>
      </c>
      <c r="D586" s="36">
        <f>CurrentMtgRatesDataTable8[[#This Row],[Combined with Bloomberg Coupon]]-C587</f>
        <v>3.795665390006997E-2</v>
      </c>
      <c r="E586" s="37">
        <f t="shared" si="18"/>
        <v>77.123532795113547</v>
      </c>
      <c r="F586" s="36">
        <f>LN(CurrentMtgRatesDataTable8[[#This Row],[Combined with Bloomberg Coupon]]/C587)</f>
        <v>1.3826694746530001E-2</v>
      </c>
      <c r="G586" s="37">
        <f t="shared" si="19"/>
        <v>28.738132592027576</v>
      </c>
      <c r="I586" s="26" t="s">
        <v>833</v>
      </c>
      <c r="J586" s="27">
        <v>104.893788558</v>
      </c>
      <c r="K586" s="27" t="s">
        <v>1502</v>
      </c>
      <c r="N586" s="29" t="s">
        <v>833</v>
      </c>
      <c r="O586" s="30">
        <v>104.893788558</v>
      </c>
      <c r="P586" s="28" t="s">
        <v>1501</v>
      </c>
      <c r="Q586" s="36">
        <f>VLOOKUP(CurrentMtgRatesDataTable824[[#This Row],[asOfDate]],CurrentMtgRatesDataTable8[],5,0)</f>
        <v>89.323103893922735</v>
      </c>
      <c r="R586" s="36">
        <f>CurrentMtgRatesDataTable824[[#This Row],[Realized Current Coupon Vol]]/CurrentMtgRatesDataTable824[[#This Row],[SeriesNumValue]]</f>
        <v>0.85155761005364394</v>
      </c>
    </row>
    <row r="587" spans="1:18">
      <c r="A587" s="29" t="s">
        <v>737</v>
      </c>
      <c r="B587" s="30">
        <v>2.7262373083687401</v>
      </c>
      <c r="C58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2.7262373083687401</v>
      </c>
      <c r="D587" s="36">
        <f>CurrentMtgRatesDataTable8[[#This Row],[Combined with Bloomberg Coupon]]-C588</f>
        <v>-1.9446876118589973E-2</v>
      </c>
      <c r="E587" s="37">
        <f t="shared" si="18"/>
        <v>77.049321545069731</v>
      </c>
      <c r="F587" s="36">
        <f>LN(CurrentMtgRatesDataTable8[[#This Row],[Combined with Bloomberg Coupon]]/C588)</f>
        <v>-7.1079082618721407E-3</v>
      </c>
      <c r="G587" s="37">
        <f t="shared" si="19"/>
        <v>28.701131158434212</v>
      </c>
      <c r="I587" s="26" t="s">
        <v>832</v>
      </c>
      <c r="J587" s="27">
        <v>104.41262951100001</v>
      </c>
      <c r="K587" s="27" t="s">
        <v>1502</v>
      </c>
      <c r="N587" s="29" t="s">
        <v>832</v>
      </c>
      <c r="O587" s="30">
        <v>104.41262951100001</v>
      </c>
      <c r="P587" s="28" t="s">
        <v>1501</v>
      </c>
      <c r="Q587" s="36">
        <f>VLOOKUP(CurrentMtgRatesDataTable824[[#This Row],[asOfDate]],CurrentMtgRatesDataTable8[],5,0)</f>
        <v>90.27217029176505</v>
      </c>
      <c r="R587" s="36">
        <f>CurrentMtgRatesDataTable824[[#This Row],[Realized Current Coupon Vol]]/CurrentMtgRatesDataTable824[[#This Row],[SeriesNumValue]]</f>
        <v>0.86457137143792318</v>
      </c>
    </row>
    <row r="588" spans="1:18">
      <c r="A588" s="29" t="s">
        <v>736</v>
      </c>
      <c r="B588" s="30">
        <v>2.7456841844873301</v>
      </c>
      <c r="C58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2.7456841844873301</v>
      </c>
      <c r="D588" s="36">
        <f>CurrentMtgRatesDataTable8[[#This Row],[Combined with Bloomberg Coupon]]-C589</f>
        <v>-5.9485066782420049E-2</v>
      </c>
      <c r="E588" s="37">
        <f t="shared" si="18"/>
        <v>77.01102868803855</v>
      </c>
      <c r="F588" s="36">
        <f>LN(CurrentMtgRatesDataTable8[[#This Row],[Combined with Bloomberg Coupon]]/C589)</f>
        <v>-2.1433584847072869E-2</v>
      </c>
      <c r="G588" s="37">
        <f t="shared" si="19"/>
        <v>28.685512645345806</v>
      </c>
      <c r="I588" s="26" t="s">
        <v>831</v>
      </c>
      <c r="J588" s="27">
        <v>104.647900914</v>
      </c>
      <c r="K588" s="27" t="s">
        <v>1502</v>
      </c>
      <c r="N588" s="29" t="s">
        <v>831</v>
      </c>
      <c r="O588" s="30">
        <v>104.647900914</v>
      </c>
      <c r="P588" s="28" t="s">
        <v>1501</v>
      </c>
      <c r="Q588" s="36">
        <f>VLOOKUP(CurrentMtgRatesDataTable824[[#This Row],[asOfDate]],CurrentMtgRatesDataTable8[],5,0)</f>
        <v>89.939377741308377</v>
      </c>
      <c r="R588" s="36">
        <f>CurrentMtgRatesDataTable824[[#This Row],[Realized Current Coupon Vol]]/CurrentMtgRatesDataTable824[[#This Row],[SeriesNumValue]]</f>
        <v>0.85944750879638632</v>
      </c>
    </row>
    <row r="589" spans="1:18">
      <c r="A589" s="29" t="s">
        <v>735</v>
      </c>
      <c r="B589" s="30">
        <v>2.8051692512697501</v>
      </c>
      <c r="C58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2.8051692512697501</v>
      </c>
      <c r="D589" s="36">
        <f>CurrentMtgRatesDataTable8[[#This Row],[Combined with Bloomberg Coupon]]-C590</f>
        <v>-4.4365142381239675E-2</v>
      </c>
      <c r="E589" s="37">
        <f t="shared" si="18"/>
        <v>76.865804245716205</v>
      </c>
      <c r="F589" s="36">
        <f>LN(CurrentMtgRatesDataTable8[[#This Row],[Combined with Bloomberg Coupon]]/C590)</f>
        <v>-1.569173399741753E-2</v>
      </c>
      <c r="G589" s="37">
        <f t="shared" si="19"/>
        <v>28.607363119994634</v>
      </c>
      <c r="I589" s="26" t="s">
        <v>830</v>
      </c>
      <c r="J589" s="27">
        <v>102.638697734</v>
      </c>
      <c r="K589" s="27" t="s">
        <v>1502</v>
      </c>
      <c r="N589" s="29" t="s">
        <v>830</v>
      </c>
      <c r="O589" s="30">
        <v>102.638697734</v>
      </c>
      <c r="P589" s="28" t="s">
        <v>1501</v>
      </c>
      <c r="Q589" s="36">
        <f>VLOOKUP(CurrentMtgRatesDataTable824[[#This Row],[asOfDate]],CurrentMtgRatesDataTable8[],5,0)</f>
        <v>88.709614632297175</v>
      </c>
      <c r="R589" s="36">
        <f>CurrentMtgRatesDataTable824[[#This Row],[Realized Current Coupon Vol]]/CurrentMtgRatesDataTable824[[#This Row],[SeriesNumValue]]</f>
        <v>0.86429014193261056</v>
      </c>
    </row>
    <row r="590" spans="1:18">
      <c r="A590" s="29" t="s">
        <v>734</v>
      </c>
      <c r="B590" s="30">
        <v>2.8495343936509898</v>
      </c>
      <c r="C59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2.8495343936509898</v>
      </c>
      <c r="D590" s="36">
        <f>CurrentMtgRatesDataTable8[[#This Row],[Combined with Bloomberg Coupon]]-C591</f>
        <v>1.8452754343909916E-2</v>
      </c>
      <c r="E590" s="37">
        <f t="shared" si="18"/>
        <v>76.398943161582153</v>
      </c>
      <c r="F590" s="36">
        <f>LN(CurrentMtgRatesDataTable8[[#This Row],[Combined with Bloomberg Coupon]]/C591)</f>
        <v>6.4967669496626022E-3</v>
      </c>
      <c r="G590" s="37">
        <f t="shared" si="19"/>
        <v>28.449291325602687</v>
      </c>
      <c r="I590" s="26" t="s">
        <v>829</v>
      </c>
      <c r="J590" s="27">
        <v>102.743735274</v>
      </c>
      <c r="K590" s="27" t="s">
        <v>1502</v>
      </c>
      <c r="N590" s="29" t="s">
        <v>829</v>
      </c>
      <c r="O590" s="30">
        <v>102.743735274</v>
      </c>
      <c r="P590" s="28" t="s">
        <v>1501</v>
      </c>
      <c r="Q590" s="36">
        <f>VLOOKUP(CurrentMtgRatesDataTable824[[#This Row],[asOfDate]],CurrentMtgRatesDataTable8[],5,0)</f>
        <v>87.43030976688236</v>
      </c>
      <c r="R590" s="36">
        <f>CurrentMtgRatesDataTable824[[#This Row],[Realized Current Coupon Vol]]/CurrentMtgRatesDataTable824[[#This Row],[SeriesNumValue]]</f>
        <v>0.85095514129129768</v>
      </c>
    </row>
    <row r="591" spans="1:18">
      <c r="A591" s="29" t="s">
        <v>733</v>
      </c>
      <c r="B591" s="30">
        <v>2.8310816393070799</v>
      </c>
      <c r="C59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2.8310816393070799</v>
      </c>
      <c r="D591" s="36">
        <f>CurrentMtgRatesDataTable8[[#This Row],[Combined with Bloomberg Coupon]]-C592</f>
        <v>2.4443887319999913E-2</v>
      </c>
      <c r="E591" s="37">
        <f t="shared" si="18"/>
        <v>76.344432621134487</v>
      </c>
      <c r="F591" s="36">
        <f>LN(CurrentMtgRatesDataTable8[[#This Row],[Combined with Bloomberg Coupon]]/C592)</f>
        <v>8.6716059449954107E-3</v>
      </c>
      <c r="G591" s="37">
        <f t="shared" si="19"/>
        <v>28.429335762771714</v>
      </c>
      <c r="I591" s="26" t="s">
        <v>828</v>
      </c>
      <c r="J591" s="27">
        <v>100.875526893</v>
      </c>
      <c r="K591" s="27" t="s">
        <v>1502</v>
      </c>
      <c r="N591" s="29" t="s">
        <v>828</v>
      </c>
      <c r="O591" s="30">
        <v>100.875526893</v>
      </c>
      <c r="P591" s="28" t="s">
        <v>1501</v>
      </c>
      <c r="Q591" s="36">
        <f>VLOOKUP(CurrentMtgRatesDataTable824[[#This Row],[asOfDate]],CurrentMtgRatesDataTable8[],5,0)</f>
        <v>85.987339264766888</v>
      </c>
      <c r="R591" s="36">
        <f>CurrentMtgRatesDataTable824[[#This Row],[Realized Current Coupon Vol]]/CurrentMtgRatesDataTable824[[#This Row],[SeriesNumValue]]</f>
        <v>0.85241031113497723</v>
      </c>
    </row>
    <row r="592" spans="1:18">
      <c r="A592" s="29" t="s">
        <v>732</v>
      </c>
      <c r="B592" s="30">
        <v>2.80663775198708</v>
      </c>
      <c r="C59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2.80663775198708</v>
      </c>
      <c r="D592" s="36">
        <f>CurrentMtgRatesDataTable8[[#This Row],[Combined with Bloomberg Coupon]]-C593</f>
        <v>-5.8108678008930159E-2</v>
      </c>
      <c r="E592" s="37">
        <f t="shared" si="18"/>
        <v>76.232716031866971</v>
      </c>
      <c r="F592" s="36">
        <f>LN(CurrentMtgRatesDataTable8[[#This Row],[Combined with Bloomberg Coupon]]/C593)</f>
        <v>-2.0492602749523355E-2</v>
      </c>
      <c r="G592" s="37">
        <f t="shared" si="19"/>
        <v>28.388079242710884</v>
      </c>
      <c r="I592" s="26" t="s">
        <v>827</v>
      </c>
      <c r="J592" s="27">
        <v>100.42507806899999</v>
      </c>
      <c r="K592" s="27" t="s">
        <v>1502</v>
      </c>
      <c r="N592" s="29" t="s">
        <v>827</v>
      </c>
      <c r="O592" s="30">
        <v>100.42507806899999</v>
      </c>
      <c r="P592" s="28" t="s">
        <v>1501</v>
      </c>
      <c r="Q592" s="36">
        <f>VLOOKUP(CurrentMtgRatesDataTable824[[#This Row],[asOfDate]],CurrentMtgRatesDataTable8[],5,0)</f>
        <v>86.415359035308398</v>
      </c>
      <c r="R592" s="36">
        <f>CurrentMtgRatesDataTable824[[#This Row],[Realized Current Coupon Vol]]/CurrentMtgRatesDataTable824[[#This Row],[SeriesNumValue]]</f>
        <v>0.86049581137426845</v>
      </c>
    </row>
    <row r="593" spans="1:18">
      <c r="A593" s="29" t="s">
        <v>731</v>
      </c>
      <c r="B593" s="30">
        <v>2.8647464299960101</v>
      </c>
      <c r="C59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2.8647464299960101</v>
      </c>
      <c r="D593" s="36">
        <f>CurrentMtgRatesDataTable8[[#This Row],[Combined with Bloomberg Coupon]]-C594</f>
        <v>0.12079316985187027</v>
      </c>
      <c r="E593" s="37">
        <f t="shared" si="18"/>
        <v>75.538325944536183</v>
      </c>
      <c r="F593" s="36">
        <f>LN(CurrentMtgRatesDataTable8[[#This Row],[Combined with Bloomberg Coupon]]/C594)</f>
        <v>4.3080163896811137E-2</v>
      </c>
      <c r="G593" s="37">
        <f t="shared" si="19"/>
        <v>28.150199580503976</v>
      </c>
      <c r="I593" s="26" t="s">
        <v>826</v>
      </c>
      <c r="J593" s="27">
        <v>99.128209201999994</v>
      </c>
      <c r="K593" s="27" t="s">
        <v>1502</v>
      </c>
      <c r="N593" s="29" t="s">
        <v>826</v>
      </c>
      <c r="O593" s="30">
        <v>99.128209201999994</v>
      </c>
      <c r="P593" s="28" t="s">
        <v>1501</v>
      </c>
      <c r="Q593" s="36">
        <f>VLOOKUP(CurrentMtgRatesDataTable824[[#This Row],[asOfDate]],CurrentMtgRatesDataTable8[],5,0)</f>
        <v>84.346396133818061</v>
      </c>
      <c r="R593" s="36">
        <f>CurrentMtgRatesDataTable824[[#This Row],[Realized Current Coupon Vol]]/CurrentMtgRatesDataTable824[[#This Row],[SeriesNumValue]]</f>
        <v>0.85088187119309222</v>
      </c>
    </row>
    <row r="594" spans="1:18">
      <c r="A594" s="29" t="s">
        <v>730</v>
      </c>
      <c r="B594" s="30">
        <v>2.7439532601441399</v>
      </c>
      <c r="C59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2.7439532601441399</v>
      </c>
      <c r="D594" s="36">
        <f>CurrentMtgRatesDataTable8[[#This Row],[Combined with Bloomberg Coupon]]-C595</f>
        <v>2.2205975577179959E-2</v>
      </c>
      <c r="E594" s="37">
        <f t="shared" si="18"/>
        <v>71.12860817621106</v>
      </c>
      <c r="F594" s="36">
        <f>LN(CurrentMtgRatesDataTable8[[#This Row],[Combined with Bloomberg Coupon]]/C595)</f>
        <v>8.1256181438267329E-3</v>
      </c>
      <c r="G594" s="37">
        <f t="shared" si="19"/>
        <v>26.650049738752106</v>
      </c>
      <c r="I594" s="26" t="s">
        <v>825</v>
      </c>
      <c r="J594" s="27">
        <v>97.732720422</v>
      </c>
      <c r="K594" s="27" t="s">
        <v>1502</v>
      </c>
      <c r="N594" s="29" t="s">
        <v>825</v>
      </c>
      <c r="O594" s="30">
        <v>97.732720422</v>
      </c>
      <c r="P594" s="28" t="s">
        <v>1501</v>
      </c>
      <c r="Q594" s="36">
        <f>VLOOKUP(CurrentMtgRatesDataTable824[[#This Row],[asOfDate]],CurrentMtgRatesDataTable8[],5,0)</f>
        <v>84.082469508433292</v>
      </c>
      <c r="R594" s="36">
        <f>CurrentMtgRatesDataTable824[[#This Row],[Realized Current Coupon Vol]]/CurrentMtgRatesDataTable824[[#This Row],[SeriesNumValue]]</f>
        <v>0.86033079960706804</v>
      </c>
    </row>
    <row r="595" spans="1:18">
      <c r="A595" s="29" t="s">
        <v>729</v>
      </c>
      <c r="B595" s="30">
        <v>2.7217472845669599</v>
      </c>
      <c r="C59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2.7217472845669599</v>
      </c>
      <c r="D595" s="36">
        <f>CurrentMtgRatesDataTable8[[#This Row],[Combined with Bloomberg Coupon]]-C596</f>
        <v>-1.7347179969899873E-2</v>
      </c>
      <c r="E595" s="37">
        <f t="shared" si="18"/>
        <v>70.949380321378442</v>
      </c>
      <c r="F595" s="36">
        <f>LN(CurrentMtgRatesDataTable8[[#This Row],[Combined with Bloomberg Coupon]]/C596)</f>
        <v>-6.3533202821047241E-3</v>
      </c>
      <c r="G595" s="37">
        <f t="shared" si="19"/>
        <v>26.585642198880016</v>
      </c>
      <c r="I595" s="26" t="s">
        <v>824</v>
      </c>
      <c r="J595" s="27">
        <v>98.550701783999997</v>
      </c>
      <c r="K595" s="27" t="s">
        <v>1502</v>
      </c>
      <c r="N595" s="29" t="s">
        <v>824</v>
      </c>
      <c r="O595" s="30">
        <v>98.550701783999997</v>
      </c>
      <c r="P595" s="28" t="s">
        <v>1501</v>
      </c>
      <c r="Q595" s="36">
        <f>VLOOKUP(CurrentMtgRatesDataTable824[[#This Row],[asOfDate]],CurrentMtgRatesDataTable8[],5,0)</f>
        <v>84.492418950519834</v>
      </c>
      <c r="R595" s="36">
        <f>CurrentMtgRatesDataTable824[[#This Row],[Realized Current Coupon Vol]]/CurrentMtgRatesDataTable824[[#This Row],[SeriesNumValue]]</f>
        <v>0.85734974405060438</v>
      </c>
    </row>
    <row r="596" spans="1:18">
      <c r="A596" s="29" t="s">
        <v>728</v>
      </c>
      <c r="B596" s="30">
        <v>2.7390944645368598</v>
      </c>
      <c r="C59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2.7390944645368598</v>
      </c>
      <c r="D596" s="36">
        <f>CurrentMtgRatesDataTable8[[#This Row],[Combined with Bloomberg Coupon]]-C597</f>
        <v>-5.9674368390703059E-3</v>
      </c>
      <c r="E596" s="37">
        <f t="shared" si="18"/>
        <v>71.19079773841969</v>
      </c>
      <c r="F596" s="36">
        <f>LN(CurrentMtgRatesDataTable8[[#This Row],[Combined with Bloomberg Coupon]]/C597)</f>
        <v>-2.1762469178796206E-3</v>
      </c>
      <c r="G596" s="37">
        <f t="shared" si="19"/>
        <v>26.652103726424574</v>
      </c>
      <c r="I596" s="26" t="s">
        <v>823</v>
      </c>
      <c r="J596" s="27">
        <v>97.606815589999997</v>
      </c>
      <c r="K596" s="27" t="s">
        <v>1502</v>
      </c>
      <c r="N596" s="29" t="s">
        <v>823</v>
      </c>
      <c r="O596" s="30">
        <v>97.606815589999997</v>
      </c>
      <c r="P596" s="28" t="s">
        <v>1501</v>
      </c>
      <c r="Q596" s="36">
        <f>VLOOKUP(CurrentMtgRatesDataTable824[[#This Row],[asOfDate]],CurrentMtgRatesDataTable8[],5,0)</f>
        <v>84.52989160224972</v>
      </c>
      <c r="R596" s="36">
        <f>CurrentMtgRatesDataTable824[[#This Row],[Realized Current Coupon Vol]]/CurrentMtgRatesDataTable824[[#This Row],[SeriesNumValue]]</f>
        <v>0.86602447883680334</v>
      </c>
    </row>
    <row r="597" spans="1:18">
      <c r="A597" s="29" t="s">
        <v>727</v>
      </c>
      <c r="B597" s="30">
        <v>2.7450619013759301</v>
      </c>
      <c r="C59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2.7450619013759301</v>
      </c>
      <c r="D597" s="36">
        <f>CurrentMtgRatesDataTable8[[#This Row],[Combined with Bloomberg Coupon]]-C598</f>
        <v>5.9397077375229923E-2</v>
      </c>
      <c r="E597" s="37">
        <f t="shared" si="18"/>
        <v>71.207549595549125</v>
      </c>
      <c r="F597" s="36">
        <f>LN(CurrentMtgRatesDataTable8[[#This Row],[Combined with Bloomberg Coupon]]/C598)</f>
        <v>2.1875321284038764E-2</v>
      </c>
      <c r="G597" s="37">
        <f t="shared" si="19"/>
        <v>26.656571351654492</v>
      </c>
      <c r="I597" s="26" t="s">
        <v>822</v>
      </c>
      <c r="J597" s="27">
        <v>98.734975086000006</v>
      </c>
      <c r="K597" s="27" t="s">
        <v>1502</v>
      </c>
      <c r="N597" s="29" t="s">
        <v>822</v>
      </c>
      <c r="O597" s="30">
        <v>98.734975086000006</v>
      </c>
      <c r="P597" s="28" t="s">
        <v>1501</v>
      </c>
      <c r="Q597" s="36">
        <f>VLOOKUP(CurrentMtgRatesDataTable824[[#This Row],[asOfDate]],CurrentMtgRatesDataTable8[],5,0)</f>
        <v>83.58856279837164</v>
      </c>
      <c r="R597" s="36">
        <f>CurrentMtgRatesDataTable824[[#This Row],[Realized Current Coupon Vol]]/CurrentMtgRatesDataTable824[[#This Row],[SeriesNumValue]]</f>
        <v>0.84659526905804594</v>
      </c>
    </row>
    <row r="598" spans="1:18">
      <c r="A598" s="29" t="s">
        <v>726</v>
      </c>
      <c r="B598" s="30">
        <v>2.6856648240007002</v>
      </c>
      <c r="C59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2.6856648240007002</v>
      </c>
      <c r="D598" s="36">
        <f>CurrentMtgRatesDataTable8[[#This Row],[Combined with Bloomberg Coupon]]-C599</f>
        <v>1.0808124104940031E-2</v>
      </c>
      <c r="E598" s="37">
        <f t="shared" si="18"/>
        <v>69.958251966916237</v>
      </c>
      <c r="F598" s="36">
        <f>LN(CurrentMtgRatesDataTable8[[#This Row],[Combined with Bloomberg Coupon]]/C599)</f>
        <v>4.032495234905782E-3</v>
      </c>
      <c r="G598" s="37">
        <f t="shared" si="19"/>
        <v>26.207809288391431</v>
      </c>
      <c r="I598" s="26" t="s">
        <v>821</v>
      </c>
      <c r="J598" s="27">
        <v>97.437231053000005</v>
      </c>
      <c r="K598" s="27" t="s">
        <v>1502</v>
      </c>
      <c r="N598" s="29" t="s">
        <v>821</v>
      </c>
      <c r="O598" s="30">
        <v>97.437231053000005</v>
      </c>
      <c r="P598" s="28" t="s">
        <v>1501</v>
      </c>
      <c r="Q598" s="36">
        <f>VLOOKUP(CurrentMtgRatesDataTable824[[#This Row],[asOfDate]],CurrentMtgRatesDataTable8[],5,0)</f>
        <v>82.92766173707102</v>
      </c>
      <c r="R598" s="36">
        <f>CurrentMtgRatesDataTable824[[#This Row],[Realized Current Coupon Vol]]/CurrentMtgRatesDataTable824[[#This Row],[SeriesNumValue]]</f>
        <v>0.85108803730232596</v>
      </c>
    </row>
    <row r="599" spans="1:18">
      <c r="A599" s="29" t="s">
        <v>574</v>
      </c>
      <c r="B599" s="30">
        <v>2.6748566998957601</v>
      </c>
      <c r="C59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2.6748566998957601</v>
      </c>
      <c r="D599" s="36">
        <f>CurrentMtgRatesDataTable8[[#This Row],[Combined with Bloomberg Coupon]]-C600</f>
        <v>0.11596271941853997</v>
      </c>
      <c r="E599" s="37">
        <f t="shared" si="18"/>
        <v>70.374704761482448</v>
      </c>
      <c r="F599" s="36">
        <f>LN(CurrentMtgRatesDataTable8[[#This Row],[Combined with Bloomberg Coupon]]/C600)</f>
        <v>4.4320682520912778E-2</v>
      </c>
      <c r="G599" s="37">
        <f t="shared" si="19"/>
        <v>26.327115806663919</v>
      </c>
      <c r="I599" s="26" t="s">
        <v>820</v>
      </c>
      <c r="J599" s="27">
        <v>97.214218540000005</v>
      </c>
      <c r="K599" s="27" t="s">
        <v>1502</v>
      </c>
      <c r="N599" s="29" t="s">
        <v>820</v>
      </c>
      <c r="O599" s="30">
        <v>97.214218540000005</v>
      </c>
      <c r="P599" s="28" t="s">
        <v>1501</v>
      </c>
      <c r="Q599" s="36">
        <f>VLOOKUP(CurrentMtgRatesDataTable824[[#This Row],[asOfDate]],CurrentMtgRatesDataTable8[],5,0)</f>
        <v>83.665189901108391</v>
      </c>
      <c r="R599" s="36">
        <f>CurrentMtgRatesDataTable824[[#This Row],[Realized Current Coupon Vol]]/CurrentMtgRatesDataTable824[[#This Row],[SeriesNumValue]]</f>
        <v>0.8606270888932086</v>
      </c>
    </row>
    <row r="600" spans="1:18">
      <c r="A600" s="29" t="s">
        <v>713</v>
      </c>
      <c r="B600" s="30">
        <v>2.5588939804772202</v>
      </c>
      <c r="C60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2.5588939804772202</v>
      </c>
      <c r="D600" s="36">
        <f>CurrentMtgRatesDataTable8[[#This Row],[Combined with Bloomberg Coupon]]-C601</f>
        <v>-7.3104605452298799E-3</v>
      </c>
      <c r="E600" s="37">
        <f t="shared" si="18"/>
        <v>66.295245452962874</v>
      </c>
      <c r="F600" s="36">
        <f>LN(CurrentMtgRatesDataTable8[[#This Row],[Combined with Bloomberg Coupon]]/C601)</f>
        <v>-2.8528098007217792E-3</v>
      </c>
      <c r="G600" s="37">
        <f t="shared" si="19"/>
        <v>24.681677832513156</v>
      </c>
      <c r="I600" s="26" t="s">
        <v>819</v>
      </c>
      <c r="J600" s="27">
        <v>96.543094690000004</v>
      </c>
      <c r="K600" s="27" t="s">
        <v>1502</v>
      </c>
      <c r="N600" s="29" t="s">
        <v>819</v>
      </c>
      <c r="O600" s="30">
        <v>96.543094690000004</v>
      </c>
      <c r="P600" s="28" t="s">
        <v>1501</v>
      </c>
      <c r="Q600" s="36">
        <f>VLOOKUP(CurrentMtgRatesDataTable824[[#This Row],[asOfDate]],CurrentMtgRatesDataTable8[],5,0)</f>
        <v>84.172322451330231</v>
      </c>
      <c r="R600" s="36">
        <f>CurrentMtgRatesDataTable824[[#This Row],[Realized Current Coupon Vol]]/CurrentMtgRatesDataTable824[[#This Row],[SeriesNumValue]]</f>
        <v>0.87186269221644142</v>
      </c>
    </row>
    <row r="601" spans="1:18">
      <c r="A601" s="29" t="s">
        <v>153</v>
      </c>
      <c r="B601" s="30">
        <v>2.56620444102245</v>
      </c>
      <c r="C60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2.56620444102245</v>
      </c>
      <c r="D601" s="36">
        <f>CurrentMtgRatesDataTable8[[#This Row],[Combined with Bloomberg Coupon]]-C602</f>
        <v>2.7595236635180154E-2</v>
      </c>
      <c r="E601" s="37">
        <f t="shared" si="18"/>
        <v>66.373334788784774</v>
      </c>
      <c r="F601" s="36">
        <f>LN(CurrentMtgRatesDataTable8[[#This Row],[Combined with Bloomberg Coupon]]/C602)</f>
        <v>1.0811562322082153E-2</v>
      </c>
      <c r="G601" s="37">
        <f t="shared" si="19"/>
        <v>24.706446929600109</v>
      </c>
      <c r="I601" s="26" t="s">
        <v>818</v>
      </c>
      <c r="J601" s="27">
        <v>98.783747235999996</v>
      </c>
      <c r="K601" s="27" t="s">
        <v>1502</v>
      </c>
      <c r="N601" s="29" t="s">
        <v>818</v>
      </c>
      <c r="O601" s="30">
        <v>98.783747235999996</v>
      </c>
      <c r="P601" s="28" t="s">
        <v>1501</v>
      </c>
      <c r="Q601" s="36">
        <f>VLOOKUP(CurrentMtgRatesDataTable824[[#This Row],[asOfDate]],CurrentMtgRatesDataTable8[],5,0)</f>
        <v>85.084982227616266</v>
      </c>
      <c r="R601" s="36">
        <f>CurrentMtgRatesDataTable824[[#This Row],[Realized Current Coupon Vol]]/CurrentMtgRatesDataTable824[[#This Row],[SeriesNumValue]]</f>
        <v>0.86132572015458575</v>
      </c>
    </row>
    <row r="602" spans="1:18">
      <c r="A602" s="29" t="s">
        <v>297</v>
      </c>
      <c r="B602" s="30">
        <v>2.5386092043872699</v>
      </c>
      <c r="C60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2.5386092043872699</v>
      </c>
      <c r="D602" s="36">
        <f>CurrentMtgRatesDataTable8[[#This Row],[Combined with Bloomberg Coupon]]-C603</f>
        <v>9.0367772242049949E-2</v>
      </c>
      <c r="E602" s="37">
        <f t="shared" si="18"/>
        <v>65.985793325089105</v>
      </c>
      <c r="F602" s="36">
        <f>LN(CurrentMtgRatesDataTable8[[#This Row],[Combined with Bloomberg Coupon]]/C603)</f>
        <v>3.6246389708982786E-2</v>
      </c>
      <c r="G602" s="37">
        <f t="shared" si="19"/>
        <v>24.551600606005859</v>
      </c>
      <c r="I602" s="26" t="s">
        <v>817</v>
      </c>
      <c r="J602" s="27">
        <v>100.221023715</v>
      </c>
      <c r="K602" s="27" t="s">
        <v>1502</v>
      </c>
      <c r="N602" s="29" t="s">
        <v>817</v>
      </c>
      <c r="O602" s="30">
        <v>100.221023715</v>
      </c>
      <c r="P602" s="28" t="s">
        <v>1501</v>
      </c>
      <c r="Q602" s="36">
        <f>VLOOKUP(CurrentMtgRatesDataTable824[[#This Row],[asOfDate]],CurrentMtgRatesDataTable8[],5,0)</f>
        <v>85.136486707462538</v>
      </c>
      <c r="R602" s="36">
        <f>CurrentMtgRatesDataTable824[[#This Row],[Realized Current Coupon Vol]]/CurrentMtgRatesDataTable824[[#This Row],[SeriesNumValue]]</f>
        <v>0.84948729868861061</v>
      </c>
    </row>
    <row r="603" spans="1:18">
      <c r="A603" s="29" t="s">
        <v>423</v>
      </c>
      <c r="B603" s="30">
        <v>2.4482414321452199</v>
      </c>
      <c r="C60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2.4482414321452199</v>
      </c>
      <c r="D603" s="36">
        <f>CurrentMtgRatesDataTable8[[#This Row],[Combined with Bloomberg Coupon]]-C604</f>
        <v>-4.4273579895102166E-3</v>
      </c>
      <c r="E603" s="37">
        <f t="shared" si="18"/>
        <v>62.73449524382643</v>
      </c>
      <c r="F603" s="36">
        <f>LN(CurrentMtgRatesDataTable8[[#This Row],[Combined with Bloomberg Coupon]]/C604)</f>
        <v>-1.8067497640547221E-3</v>
      </c>
      <c r="G603" s="37">
        <f t="shared" si="19"/>
        <v>23.165048316187594</v>
      </c>
      <c r="I603" s="26" t="s">
        <v>816</v>
      </c>
      <c r="J603" s="27">
        <v>100.55380796999999</v>
      </c>
      <c r="K603" s="27" t="s">
        <v>1502</v>
      </c>
      <c r="N603" s="29" t="s">
        <v>816</v>
      </c>
      <c r="O603" s="30">
        <v>100.55380796999999</v>
      </c>
      <c r="P603" s="28" t="s">
        <v>1501</v>
      </c>
      <c r="Q603" s="36">
        <f>VLOOKUP(CurrentMtgRatesDataTable824[[#This Row],[asOfDate]],CurrentMtgRatesDataTable8[],5,0)</f>
        <v>84.757913292903098</v>
      </c>
      <c r="R603" s="36">
        <f>CurrentMtgRatesDataTable824[[#This Row],[Realized Current Coupon Vol]]/CurrentMtgRatesDataTable824[[#This Row],[SeriesNumValue]]</f>
        <v>0.84291102449536703</v>
      </c>
    </row>
    <row r="604" spans="1:18">
      <c r="A604" s="29" t="s">
        <v>573</v>
      </c>
      <c r="B604" s="30">
        <v>2.4526687901347302</v>
      </c>
      <c r="C60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2.4526687901347302</v>
      </c>
      <c r="D604" s="36">
        <f>CurrentMtgRatesDataTable8[[#This Row],[Combined with Bloomberg Coupon]]-C605</f>
        <v>-6.0691580805549705E-2</v>
      </c>
      <c r="E604" s="37">
        <f t="shared" si="18"/>
        <v>63.472470941230718</v>
      </c>
      <c r="F604" s="36">
        <f>LN(CurrentMtgRatesDataTable8[[#This Row],[Combined with Bloomberg Coupon]]/C605)</f>
        <v>-2.4443917169026254E-2</v>
      </c>
      <c r="G604" s="37">
        <f t="shared" si="19"/>
        <v>23.393139185814054</v>
      </c>
      <c r="I604" s="26" t="s">
        <v>815</v>
      </c>
      <c r="J604" s="27">
        <v>100.273543377</v>
      </c>
      <c r="K604" s="27" t="s">
        <v>1502</v>
      </c>
      <c r="N604" s="29" t="s">
        <v>815</v>
      </c>
      <c r="O604" s="30">
        <v>100.273543377</v>
      </c>
      <c r="P604" s="28" t="s">
        <v>1501</v>
      </c>
      <c r="Q604" s="36">
        <f>VLOOKUP(CurrentMtgRatesDataTable824[[#This Row],[asOfDate]],CurrentMtgRatesDataTable8[],5,0)</f>
        <v>82.578247505788411</v>
      </c>
      <c r="R604" s="36">
        <f>CurrentMtgRatesDataTable824[[#This Row],[Realized Current Coupon Vol]]/CurrentMtgRatesDataTable824[[#This Row],[SeriesNumValue]]</f>
        <v>0.82352976393102706</v>
      </c>
    </row>
    <row r="605" spans="1:18">
      <c r="A605" s="29" t="s">
        <v>712</v>
      </c>
      <c r="B605" s="30">
        <v>2.5133603709402799</v>
      </c>
      <c r="C60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2.5133603709402799</v>
      </c>
      <c r="D605" s="36">
        <f>CurrentMtgRatesDataTable8[[#This Row],[Combined with Bloomberg Coupon]]-C606</f>
        <v>5.7748827323300667E-3</v>
      </c>
      <c r="E605" s="37">
        <f t="shared" si="18"/>
        <v>62.862788817726589</v>
      </c>
      <c r="F605" s="36">
        <f>LN(CurrentMtgRatesDataTable8[[#This Row],[Combined with Bloomberg Coupon]]/C606)</f>
        <v>2.3003176854702956E-3</v>
      </c>
      <c r="G605" s="37">
        <f t="shared" si="19"/>
        <v>23.075586178144007</v>
      </c>
      <c r="I605" s="26" t="s">
        <v>814</v>
      </c>
      <c r="J605" s="27">
        <v>97.460130460000002</v>
      </c>
      <c r="K605" s="27" t="s">
        <v>1502</v>
      </c>
      <c r="N605" s="29" t="s">
        <v>814</v>
      </c>
      <c r="O605" s="30">
        <v>97.460130460000002</v>
      </c>
      <c r="P605" s="28" t="s">
        <v>1501</v>
      </c>
      <c r="Q605" s="36">
        <f>VLOOKUP(CurrentMtgRatesDataTable824[[#This Row],[asOfDate]],CurrentMtgRatesDataTable8[],5,0)</f>
        <v>82.163020750436175</v>
      </c>
      <c r="R605" s="36">
        <f>CurrentMtgRatesDataTable824[[#This Row],[Realized Current Coupon Vol]]/CurrentMtgRatesDataTable824[[#This Row],[SeriesNumValue]]</f>
        <v>0.84304238423072775</v>
      </c>
    </row>
    <row r="606" spans="1:18">
      <c r="A606" s="29" t="s">
        <v>152</v>
      </c>
      <c r="B606" s="30">
        <v>2.5075854882079498</v>
      </c>
      <c r="C60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2.5075854882079498</v>
      </c>
      <c r="D606" s="36">
        <f>CurrentMtgRatesDataTable8[[#This Row],[Combined with Bloomberg Coupon]]-C607</f>
        <v>-7.8082427514220232E-2</v>
      </c>
      <c r="E606" s="37">
        <f t="shared" si="18"/>
        <v>62.85060053286734</v>
      </c>
      <c r="F606" s="36">
        <f>LN(CurrentMtgRatesDataTable8[[#This Row],[Combined with Bloomberg Coupon]]/C607)</f>
        <v>-3.0663522632576143E-2</v>
      </c>
      <c r="G606" s="37">
        <f t="shared" si="19"/>
        <v>23.06437959551689</v>
      </c>
      <c r="I606" s="26" t="s">
        <v>813</v>
      </c>
      <c r="J606" s="27">
        <v>93.951374737999998</v>
      </c>
      <c r="K606" s="27" t="s">
        <v>1502</v>
      </c>
      <c r="N606" s="29" t="s">
        <v>813</v>
      </c>
      <c r="O606" s="30">
        <v>93.951374737999998</v>
      </c>
      <c r="P606" s="28" t="s">
        <v>1501</v>
      </c>
      <c r="Q606" s="36">
        <f>VLOOKUP(CurrentMtgRatesDataTable824[[#This Row],[asOfDate]],CurrentMtgRatesDataTable8[],5,0)</f>
        <v>78.617944771611661</v>
      </c>
      <c r="R606" s="36">
        <f>CurrentMtgRatesDataTable824[[#This Row],[Realized Current Coupon Vol]]/CurrentMtgRatesDataTable824[[#This Row],[SeriesNumValue]]</f>
        <v>0.83679397976721137</v>
      </c>
    </row>
    <row r="607" spans="1:18">
      <c r="A607" s="29" t="s">
        <v>296</v>
      </c>
      <c r="B607" s="30">
        <v>2.58566791572217</v>
      </c>
      <c r="C60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2.58566791572217</v>
      </c>
      <c r="D607" s="36">
        <f>CurrentMtgRatesDataTable8[[#This Row],[Combined with Bloomberg Coupon]]-C608</f>
        <v>-1.0750876200657622E-2</v>
      </c>
      <c r="E607" s="37">
        <f t="shared" si="18"/>
        <v>61.788390965154214</v>
      </c>
      <c r="F607" s="36">
        <f>LN(CurrentMtgRatesDataTable8[[#This Row],[Combined with Bloomberg Coupon]]/C608)</f>
        <v>-4.1492519254753167E-3</v>
      </c>
      <c r="G607" s="37">
        <f t="shared" si="19"/>
        <v>22.536728761451631</v>
      </c>
      <c r="I607" s="26" t="s">
        <v>812</v>
      </c>
      <c r="J607" s="27">
        <v>94.031945436000001</v>
      </c>
      <c r="K607" s="27" t="s">
        <v>1502</v>
      </c>
      <c r="N607" s="29" t="s">
        <v>812</v>
      </c>
      <c r="O607" s="30">
        <v>94.031945436000001</v>
      </c>
      <c r="P607" s="28" t="s">
        <v>1501</v>
      </c>
      <c r="Q607" s="36">
        <f>VLOOKUP(CurrentMtgRatesDataTable824[[#This Row],[asOfDate]],CurrentMtgRatesDataTable8[],5,0)</f>
        <v>77.424362761764016</v>
      </c>
      <c r="R607" s="36">
        <f>CurrentMtgRatesDataTable824[[#This Row],[Realized Current Coupon Vol]]/CurrentMtgRatesDataTable824[[#This Row],[SeriesNumValue]]</f>
        <v>0.82338361078002542</v>
      </c>
    </row>
    <row r="608" spans="1:18">
      <c r="A608" s="29" t="s">
        <v>422</v>
      </c>
      <c r="B608" s="30">
        <v>2.5964187919228277</v>
      </c>
      <c r="C60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2.5964187919228277</v>
      </c>
      <c r="D608" s="36">
        <f>CurrentMtgRatesDataTable8[[#This Row],[Combined with Bloomberg Coupon]]-C609</f>
        <v>2.7612206981508791E-2</v>
      </c>
      <c r="E608" s="37">
        <f t="shared" si="18"/>
        <v>62.06526758944122</v>
      </c>
      <c r="F608" s="36">
        <f>LN(CurrentMtgRatesDataTable8[[#This Row],[Combined with Bloomberg Coupon]]/C609)</f>
        <v>1.069168061422883E-2</v>
      </c>
      <c r="G608" s="37">
        <f t="shared" si="19"/>
        <v>22.624678951560924</v>
      </c>
      <c r="I608" s="26" t="s">
        <v>811</v>
      </c>
      <c r="J608" s="27">
        <v>93.986083765000004</v>
      </c>
      <c r="K608" s="27" t="s">
        <v>1502</v>
      </c>
      <c r="N608" s="29" t="s">
        <v>811</v>
      </c>
      <c r="O608" s="30">
        <v>93.986083765000004</v>
      </c>
      <c r="P608" s="28" t="s">
        <v>1501</v>
      </c>
      <c r="Q608" s="36">
        <f>VLOOKUP(CurrentMtgRatesDataTable824[[#This Row],[asOfDate]],CurrentMtgRatesDataTable8[],5,0)</f>
        <v>74.641109191564396</v>
      </c>
      <c r="R608" s="36">
        <f>CurrentMtgRatesDataTable824[[#This Row],[Realized Current Coupon Vol]]/CurrentMtgRatesDataTable824[[#This Row],[SeriesNumValue]]</f>
        <v>0.7941719263268251</v>
      </c>
    </row>
    <row r="609" spans="1:18">
      <c r="A609" s="29" t="s">
        <v>572</v>
      </c>
      <c r="B609" s="30">
        <v>2.5688065849413189</v>
      </c>
      <c r="C60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2.5688065849413189</v>
      </c>
      <c r="D609" s="36">
        <f>CurrentMtgRatesDataTable8[[#This Row],[Combined with Bloomberg Coupon]]-C610</f>
        <v>-4.8213988411841324E-2</v>
      </c>
      <c r="E609" s="37">
        <f t="shared" si="18"/>
        <v>61.707601907729057</v>
      </c>
      <c r="F609" s="36">
        <f>LN(CurrentMtgRatesDataTable8[[#This Row],[Combined with Bloomberg Coupon]]/C610)</f>
        <v>-1.8595057722821138E-2</v>
      </c>
      <c r="G609" s="37">
        <f t="shared" si="19"/>
        <v>22.477068831764939</v>
      </c>
      <c r="I609" s="26" t="s">
        <v>810</v>
      </c>
      <c r="J609" s="27">
        <v>93.816489407999995</v>
      </c>
      <c r="K609" s="27" t="s">
        <v>1502</v>
      </c>
      <c r="N609" s="29" t="s">
        <v>810</v>
      </c>
      <c r="O609" s="30">
        <v>93.816489407999995</v>
      </c>
      <c r="P609" s="28" t="s">
        <v>1501</v>
      </c>
      <c r="Q609" s="36">
        <f>VLOOKUP(CurrentMtgRatesDataTable824[[#This Row],[asOfDate]],CurrentMtgRatesDataTable8[],5,0)</f>
        <v>70.854552905589514</v>
      </c>
      <c r="R609" s="36">
        <f>CurrentMtgRatesDataTable824[[#This Row],[Realized Current Coupon Vol]]/CurrentMtgRatesDataTable824[[#This Row],[SeriesNumValue]]</f>
        <v>0.75524626164009445</v>
      </c>
    </row>
    <row r="610" spans="1:18">
      <c r="A610" s="29" t="s">
        <v>711</v>
      </c>
      <c r="B610" s="30">
        <v>2.6170205733531602</v>
      </c>
      <c r="C61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2.6170205733531602</v>
      </c>
      <c r="D610" s="36">
        <f>CurrentMtgRatesDataTable8[[#This Row],[Combined with Bloomberg Coupon]]-C611</f>
        <v>8.5261385200503526E-3</v>
      </c>
      <c r="E610" s="37">
        <f t="shared" si="18"/>
        <v>61.188561331947753</v>
      </c>
      <c r="F610" s="36">
        <f>LN(CurrentMtgRatesDataTable8[[#This Row],[Combined with Bloomberg Coupon]]/C611)</f>
        <v>3.2632749395622262E-3</v>
      </c>
      <c r="G610" s="37">
        <f t="shared" si="19"/>
        <v>22.253001770258262</v>
      </c>
      <c r="I610" s="26" t="s">
        <v>809</v>
      </c>
      <c r="J610" s="27">
        <v>93.612561516</v>
      </c>
      <c r="K610" s="27" t="s">
        <v>1502</v>
      </c>
      <c r="N610" s="29" t="s">
        <v>809</v>
      </c>
      <c r="O610" s="30">
        <v>93.612561516</v>
      </c>
      <c r="P610" s="28" t="s">
        <v>1501</v>
      </c>
      <c r="Q610" s="36">
        <f>VLOOKUP(CurrentMtgRatesDataTable824[[#This Row],[asOfDate]],CurrentMtgRatesDataTable8[],5,0)</f>
        <v>70.755870518322482</v>
      </c>
      <c r="R610" s="36">
        <f>CurrentMtgRatesDataTable824[[#This Row],[Realized Current Coupon Vol]]/CurrentMtgRatesDataTable824[[#This Row],[SeriesNumValue]]</f>
        <v>0.75583735101863525</v>
      </c>
    </row>
    <row r="611" spans="1:18">
      <c r="A611" s="29" t="s">
        <v>151</v>
      </c>
      <c r="B611" s="30">
        <v>2.6084944348331098</v>
      </c>
      <c r="C61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2.6084944348331098</v>
      </c>
      <c r="D611" s="36">
        <f>CurrentMtgRatesDataTable8[[#This Row],[Combined with Bloomberg Coupon]]-C612</f>
        <v>5.112264301887981E-2</v>
      </c>
      <c r="E611" s="37">
        <f t="shared" si="18"/>
        <v>61.874608082439018</v>
      </c>
      <c r="F611" s="36">
        <f>LN(CurrentMtgRatesDataTable8[[#This Row],[Combined with Bloomberg Coupon]]/C612)</f>
        <v>1.9793122694885135E-2</v>
      </c>
      <c r="G611" s="37">
        <f t="shared" si="19"/>
        <v>22.470839887033605</v>
      </c>
      <c r="I611" s="26" t="s">
        <v>808</v>
      </c>
      <c r="J611" s="27">
        <v>93.191603381999997</v>
      </c>
      <c r="K611" s="27" t="s">
        <v>1502</v>
      </c>
      <c r="N611" s="29" t="s">
        <v>808</v>
      </c>
      <c r="O611" s="30">
        <v>93.191603381999997</v>
      </c>
      <c r="P611" s="28" t="s">
        <v>1501</v>
      </c>
      <c r="Q611" s="36">
        <f>VLOOKUP(CurrentMtgRatesDataTable824[[#This Row],[asOfDate]],CurrentMtgRatesDataTable8[],5,0)</f>
        <v>70.643359798059009</v>
      </c>
      <c r="R611" s="36">
        <f>CurrentMtgRatesDataTable824[[#This Row],[Realized Current Coupon Vol]]/CurrentMtgRatesDataTable824[[#This Row],[SeriesNumValue]]</f>
        <v>0.7580442575763624</v>
      </c>
    </row>
    <row r="612" spans="1:18">
      <c r="A612" s="29" t="s">
        <v>295</v>
      </c>
      <c r="B612" s="30">
        <v>2.55737179181423</v>
      </c>
      <c r="C61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2.55737179181423</v>
      </c>
      <c r="D612" s="36">
        <f>CurrentMtgRatesDataTable8[[#This Row],[Combined with Bloomberg Coupon]]-C613</f>
        <v>1.1892309749669927E-2</v>
      </c>
      <c r="E612" s="37">
        <f t="shared" si="18"/>
        <v>60.887817852507453</v>
      </c>
      <c r="F612" s="36">
        <f>LN(CurrentMtgRatesDataTable8[[#This Row],[Combined with Bloomberg Coupon]]/C613)</f>
        <v>4.6610534549536278E-3</v>
      </c>
      <c r="G612" s="37">
        <f t="shared" si="19"/>
        <v>22.059237248554577</v>
      </c>
      <c r="I612" s="26" t="s">
        <v>807</v>
      </c>
      <c r="J612" s="27">
        <v>95.772731759999999</v>
      </c>
      <c r="K612" s="27" t="s">
        <v>1502</v>
      </c>
      <c r="N612" s="29" t="s">
        <v>807</v>
      </c>
      <c r="O612" s="30">
        <v>95.772731759999999</v>
      </c>
      <c r="P612" s="28" t="s">
        <v>1501</v>
      </c>
      <c r="Q612" s="36">
        <f>VLOOKUP(CurrentMtgRatesDataTable824[[#This Row],[asOfDate]],CurrentMtgRatesDataTable8[],5,0)</f>
        <v>73.275064378748709</v>
      </c>
      <c r="R612" s="36">
        <f>CurrentMtgRatesDataTable824[[#This Row],[Realized Current Coupon Vol]]/CurrentMtgRatesDataTable824[[#This Row],[SeriesNumValue]]</f>
        <v>0.76509318500354651</v>
      </c>
    </row>
    <row r="613" spans="1:18">
      <c r="A613" s="29" t="s">
        <v>571</v>
      </c>
      <c r="B613" s="30">
        <v>2.5454794820645601</v>
      </c>
      <c r="C61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2.5454794820645601</v>
      </c>
      <c r="D613" s="36">
        <f>CurrentMtgRatesDataTable8[[#This Row],[Combined with Bloomberg Coupon]]-C614</f>
        <v>9.0149950076189977E-2</v>
      </c>
      <c r="E613" s="37">
        <f t="shared" si="18"/>
        <v>61.015538366172947</v>
      </c>
      <c r="F613" s="36">
        <f>LN(CurrentMtgRatesDataTable8[[#This Row],[Combined with Bloomberg Coupon]]/C614)</f>
        <v>3.6058052699788616E-2</v>
      </c>
      <c r="G613" s="37">
        <f t="shared" si="19"/>
        <v>22.095257213230468</v>
      </c>
      <c r="I613" s="26" t="s">
        <v>806</v>
      </c>
      <c r="J613" s="27">
        <v>94.454132048000005</v>
      </c>
      <c r="K613" s="27" t="s">
        <v>1502</v>
      </c>
      <c r="N613" s="29" t="s">
        <v>806</v>
      </c>
      <c r="O613" s="30">
        <v>94.454132048000005</v>
      </c>
      <c r="P613" s="28" t="s">
        <v>1501</v>
      </c>
      <c r="Q613" s="36">
        <f>VLOOKUP(CurrentMtgRatesDataTable824[[#This Row],[asOfDate]],CurrentMtgRatesDataTable8[],5,0)</f>
        <v>73.632389007595279</v>
      </c>
      <c r="R613" s="36">
        <f>CurrentMtgRatesDataTable824[[#This Row],[Realized Current Coupon Vol]]/CurrentMtgRatesDataTable824[[#This Row],[SeriesNumValue]]</f>
        <v>0.77955709730281075</v>
      </c>
    </row>
    <row r="614" spans="1:18">
      <c r="A614" s="29" t="s">
        <v>710</v>
      </c>
      <c r="B614" s="30">
        <v>2.4553295319883701</v>
      </c>
      <c r="C61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2.4553295319883701</v>
      </c>
      <c r="D614" s="36">
        <f>CurrentMtgRatesDataTable8[[#This Row],[Combined with Bloomberg Coupon]]-C615</f>
        <v>-3.5736548494909925E-2</v>
      </c>
      <c r="E614" s="37">
        <f t="shared" si="18"/>
        <v>57.822876747830762</v>
      </c>
      <c r="F614" s="36">
        <f>LN(CurrentMtgRatesDataTable8[[#This Row],[Combined with Bloomberg Coupon]]/C615)</f>
        <v>-1.4449782466775129E-2</v>
      </c>
      <c r="G614" s="37">
        <f t="shared" si="19"/>
        <v>20.671549311137895</v>
      </c>
      <c r="I614" s="26" t="s">
        <v>805</v>
      </c>
      <c r="J614" s="27">
        <v>95.905445525999994</v>
      </c>
      <c r="K614" s="27" t="s">
        <v>1502</v>
      </c>
      <c r="N614" s="29" t="s">
        <v>805</v>
      </c>
      <c r="O614" s="30">
        <v>95.905445525999994</v>
      </c>
      <c r="P614" s="28" t="s">
        <v>1501</v>
      </c>
      <c r="Q614" s="36">
        <f>VLOOKUP(CurrentMtgRatesDataTable824[[#This Row],[asOfDate]],CurrentMtgRatesDataTable8[],5,0)</f>
        <v>72.111103599723648</v>
      </c>
      <c r="R614" s="36">
        <f>CurrentMtgRatesDataTable824[[#This Row],[Realized Current Coupon Vol]]/CurrentMtgRatesDataTable824[[#This Row],[SeriesNumValue]]</f>
        <v>0.75189790531940448</v>
      </c>
    </row>
    <row r="615" spans="1:18">
      <c r="A615" s="29" t="s">
        <v>150</v>
      </c>
      <c r="B615" s="30">
        <v>2.49106608048328</v>
      </c>
      <c r="C61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2.49106608048328</v>
      </c>
      <c r="D615" s="36">
        <f>CurrentMtgRatesDataTable8[[#This Row],[Combined with Bloomberg Coupon]]-C616</f>
        <v>-8.8477713734659957E-2</v>
      </c>
      <c r="E615" s="37">
        <f t="shared" si="18"/>
        <v>57.77199750525709</v>
      </c>
      <c r="F615" s="36">
        <f>LN(CurrentMtgRatesDataTable8[[#This Row],[Combined with Bloomberg Coupon]]/C616)</f>
        <v>-3.4901795730596791E-2</v>
      </c>
      <c r="G615" s="37">
        <f t="shared" si="19"/>
        <v>20.615543820908734</v>
      </c>
      <c r="I615" s="26" t="s">
        <v>804</v>
      </c>
      <c r="J615" s="27">
        <v>95.671505072000002</v>
      </c>
      <c r="K615" s="27" t="s">
        <v>1502</v>
      </c>
      <c r="N615" s="29" t="s">
        <v>804</v>
      </c>
      <c r="O615" s="30">
        <v>95.671505072000002</v>
      </c>
      <c r="P615" s="28" t="s">
        <v>1501</v>
      </c>
      <c r="Q615" s="36">
        <f>VLOOKUP(CurrentMtgRatesDataTable824[[#This Row],[asOfDate]],CurrentMtgRatesDataTable8[],5,0)</f>
        <v>71.665134259691371</v>
      </c>
      <c r="R615" s="36">
        <f>CurrentMtgRatesDataTable824[[#This Row],[Realized Current Coupon Vol]]/CurrentMtgRatesDataTable824[[#This Row],[SeriesNumValue]]</f>
        <v>0.74907501670176468</v>
      </c>
    </row>
    <row r="616" spans="1:18">
      <c r="A616" s="29" t="s">
        <v>294</v>
      </c>
      <c r="B616" s="30">
        <v>2.57954379421794</v>
      </c>
      <c r="C61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2.57954379421794</v>
      </c>
      <c r="D616" s="36">
        <f>CurrentMtgRatesDataTable8[[#This Row],[Combined with Bloomberg Coupon]]-C617</f>
        <v>-1.4075228090470127E-2</v>
      </c>
      <c r="E616" s="37">
        <f t="shared" si="18"/>
        <v>58.454561456368793</v>
      </c>
      <c r="F616" s="36">
        <f>LN(CurrentMtgRatesDataTable8[[#This Row],[Combined with Bloomberg Coupon]]/C617)</f>
        <v>-5.4416469467760218E-3</v>
      </c>
      <c r="G616" s="37">
        <f t="shared" si="19"/>
        <v>20.623798745636627</v>
      </c>
      <c r="I616" s="26" t="s">
        <v>803</v>
      </c>
      <c r="J616" s="27">
        <v>97.608679519999995</v>
      </c>
      <c r="K616" s="27" t="s">
        <v>1502</v>
      </c>
      <c r="N616" s="29" t="s">
        <v>803</v>
      </c>
      <c r="O616" s="30">
        <v>97.608679519999995</v>
      </c>
      <c r="P616" s="28" t="s">
        <v>1501</v>
      </c>
      <c r="Q616" s="36">
        <f>VLOOKUP(CurrentMtgRatesDataTable824[[#This Row],[asOfDate]],CurrentMtgRatesDataTable8[],5,0)</f>
        <v>72.649638396051003</v>
      </c>
      <c r="R616" s="36">
        <f>CurrentMtgRatesDataTable824[[#This Row],[Realized Current Coupon Vol]]/CurrentMtgRatesDataTable824[[#This Row],[SeriesNumValue]]</f>
        <v>0.74429485936407025</v>
      </c>
    </row>
    <row r="617" spans="1:18">
      <c r="A617" s="29" t="s">
        <v>421</v>
      </c>
      <c r="B617" s="30">
        <v>2.5936190223084101</v>
      </c>
      <c r="C61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2.5936190223084101</v>
      </c>
      <c r="D617" s="36">
        <f>CurrentMtgRatesDataTable8[[#This Row],[Combined with Bloomberg Coupon]]-C618</f>
        <v>-5.2673008604519733E-2</v>
      </c>
      <c r="E617" s="37">
        <f t="shared" si="18"/>
        <v>62.646119468592644</v>
      </c>
      <c r="F617" s="36">
        <f>LN(CurrentMtgRatesDataTable8[[#This Row],[Combined with Bloomberg Coupon]]/C618)</f>
        <v>-2.010522024031524E-2</v>
      </c>
      <c r="G617" s="37">
        <f t="shared" si="19"/>
        <v>22.070281527774441</v>
      </c>
      <c r="I617" s="26" t="s">
        <v>802</v>
      </c>
      <c r="J617" s="27">
        <v>97.098783718999996</v>
      </c>
      <c r="K617" s="27" t="s">
        <v>1502</v>
      </c>
      <c r="N617" s="29" t="s">
        <v>802</v>
      </c>
      <c r="O617" s="30">
        <v>97.098783718999996</v>
      </c>
      <c r="P617" s="28" t="s">
        <v>1501</v>
      </c>
      <c r="Q617" s="36">
        <f>VLOOKUP(CurrentMtgRatesDataTable824[[#This Row],[asOfDate]],CurrentMtgRatesDataTable8[],5,0)</f>
        <v>72.909445006613723</v>
      </c>
      <c r="R617" s="36">
        <f>CurrentMtgRatesDataTable824[[#This Row],[Realized Current Coupon Vol]]/CurrentMtgRatesDataTable824[[#This Row],[SeriesNumValue]]</f>
        <v>0.7508790760717533</v>
      </c>
    </row>
    <row r="618" spans="1:18">
      <c r="A618" s="29" t="s">
        <v>570</v>
      </c>
      <c r="B618" s="30">
        <v>2.6462920309129299</v>
      </c>
      <c r="C61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2.6462920309129299</v>
      </c>
      <c r="D618" s="36">
        <f>CurrentMtgRatesDataTable8[[#This Row],[Combined with Bloomberg Coupon]]-C619</f>
        <v>-3.1137175314603027E-2</v>
      </c>
      <c r="E618" s="37">
        <f t="shared" si="18"/>
        <v>64.326813188795654</v>
      </c>
      <c r="F618" s="36">
        <f>LN(CurrentMtgRatesDataTable8[[#This Row],[Combined with Bloomberg Coupon]]/C619)</f>
        <v>-1.1697656200177143E-2</v>
      </c>
      <c r="G618" s="37">
        <f t="shared" si="19"/>
        <v>22.538697415756026</v>
      </c>
      <c r="I618" s="26" t="s">
        <v>801</v>
      </c>
      <c r="J618" s="27">
        <v>98.469762299999999</v>
      </c>
      <c r="K618" s="27" t="s">
        <v>1502</v>
      </c>
      <c r="N618" s="29" t="s">
        <v>801</v>
      </c>
      <c r="O618" s="30">
        <v>98.469762299999999</v>
      </c>
      <c r="P618" s="28" t="s">
        <v>1501</v>
      </c>
      <c r="Q618" s="36">
        <f>VLOOKUP(CurrentMtgRatesDataTable824[[#This Row],[asOfDate]],CurrentMtgRatesDataTable8[],5,0)</f>
        <v>72.661228563996644</v>
      </c>
      <c r="R618" s="36">
        <f>CurrentMtgRatesDataTable824[[#This Row],[Realized Current Coupon Vol]]/CurrentMtgRatesDataTable824[[#This Row],[SeriesNumValue]]</f>
        <v>0.73790397038458821</v>
      </c>
    </row>
    <row r="619" spans="1:18">
      <c r="A619" s="29" t="s">
        <v>709</v>
      </c>
      <c r="B619" s="30">
        <v>2.6774292062275329</v>
      </c>
      <c r="C61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2.6774292062275329</v>
      </c>
      <c r="D619" s="36">
        <f>CurrentMtgRatesDataTable8[[#This Row],[Combined with Bloomberg Coupon]]-C620</f>
        <v>5.2586101040574817E-2</v>
      </c>
      <c r="E619" s="37">
        <f t="shared" si="18"/>
        <v>64.117237931100362</v>
      </c>
      <c r="F619" s="36">
        <f>LN(CurrentMtgRatesDataTable8[[#This Row],[Combined with Bloomberg Coupon]]/C620)</f>
        <v>1.9835957934327582E-2</v>
      </c>
      <c r="G619" s="37">
        <f t="shared" si="19"/>
        <v>22.45190291394114</v>
      </c>
      <c r="I619" s="26" t="s">
        <v>800</v>
      </c>
      <c r="J619" s="27">
        <v>97.571143227999997</v>
      </c>
      <c r="K619" s="27" t="s">
        <v>1502</v>
      </c>
      <c r="N619" s="29" t="s">
        <v>800</v>
      </c>
      <c r="O619" s="30">
        <v>97.571143227999997</v>
      </c>
      <c r="P619" s="28" t="s">
        <v>1501</v>
      </c>
      <c r="Q619" s="36">
        <f>VLOOKUP(CurrentMtgRatesDataTable824[[#This Row],[asOfDate]],CurrentMtgRatesDataTable8[],5,0)</f>
        <v>73.182013959433732</v>
      </c>
      <c r="R619" s="36">
        <f>CurrentMtgRatesDataTable824[[#This Row],[Realized Current Coupon Vol]]/CurrentMtgRatesDataTable824[[#This Row],[SeriesNumValue]]</f>
        <v>0.75003747561330902</v>
      </c>
    </row>
    <row r="620" spans="1:18">
      <c r="A620" s="29" t="s">
        <v>149</v>
      </c>
      <c r="B620" s="30">
        <v>2.6248431051869581</v>
      </c>
      <c r="C62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2.6248431051869581</v>
      </c>
      <c r="D620" s="36">
        <f>CurrentMtgRatesDataTable8[[#This Row],[Combined with Bloomberg Coupon]]-C621</f>
        <v>8.4785680934680308E-3</v>
      </c>
      <c r="E620" s="37">
        <f t="shared" si="18"/>
        <v>62.998251028379229</v>
      </c>
      <c r="F620" s="36">
        <f>LN(CurrentMtgRatesDataTable8[[#This Row],[Combined with Bloomberg Coupon]]/C621)</f>
        <v>3.2353518761043796E-3</v>
      </c>
      <c r="G620" s="37">
        <f t="shared" si="19"/>
        <v>22.000991728360912</v>
      </c>
      <c r="I620" s="26" t="s">
        <v>799</v>
      </c>
      <c r="J620" s="27">
        <v>95.805779869999995</v>
      </c>
      <c r="K620" s="27" t="s">
        <v>1502</v>
      </c>
      <c r="N620" s="29" t="s">
        <v>799</v>
      </c>
      <c r="O620" s="30">
        <v>95.805779869999995</v>
      </c>
      <c r="P620" s="28" t="s">
        <v>1501</v>
      </c>
      <c r="Q620" s="36">
        <f>VLOOKUP(CurrentMtgRatesDataTable824[[#This Row],[asOfDate]],CurrentMtgRatesDataTable8[],5,0)</f>
        <v>73.04750003572417</v>
      </c>
      <c r="R620" s="36">
        <f>CurrentMtgRatesDataTable824[[#This Row],[Realized Current Coupon Vol]]/CurrentMtgRatesDataTable824[[#This Row],[SeriesNumValue]]</f>
        <v>0.76245399948565939</v>
      </c>
    </row>
    <row r="621" spans="1:18">
      <c r="A621" s="29" t="s">
        <v>293</v>
      </c>
      <c r="B621" s="30">
        <v>2.61636453709349</v>
      </c>
      <c r="C62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2.61636453709349</v>
      </c>
      <c r="D621" s="36">
        <f>CurrentMtgRatesDataTable8[[#This Row],[Combined with Bloomberg Coupon]]-C622</f>
        <v>-7.9905589575259839E-2</v>
      </c>
      <c r="E621" s="37">
        <f t="shared" si="18"/>
        <v>63.548767879285748</v>
      </c>
      <c r="F621" s="36">
        <f>LN(CurrentMtgRatesDataTable8[[#This Row],[Combined with Bloomberg Coupon]]/C622)</f>
        <v>-3.0083610454121369E-2</v>
      </c>
      <c r="G621" s="37">
        <f t="shared" si="19"/>
        <v>22.161749249649127</v>
      </c>
      <c r="I621" s="26" t="s">
        <v>798</v>
      </c>
      <c r="J621" s="27">
        <v>96.846862737999999</v>
      </c>
      <c r="K621" s="27" t="s">
        <v>1502</v>
      </c>
      <c r="N621" s="29" t="s">
        <v>798</v>
      </c>
      <c r="O621" s="30">
        <v>96.846862737999999</v>
      </c>
      <c r="P621" s="28" t="s">
        <v>1501</v>
      </c>
      <c r="Q621" s="36">
        <f>VLOOKUP(CurrentMtgRatesDataTable824[[#This Row],[asOfDate]],CurrentMtgRatesDataTable8[],5,0)</f>
        <v>73.041904391371204</v>
      </c>
      <c r="R621" s="36">
        <f>CurrentMtgRatesDataTable824[[#This Row],[Realized Current Coupon Vol]]/CurrentMtgRatesDataTable824[[#This Row],[SeriesNumValue]]</f>
        <v>0.75420000531118503</v>
      </c>
    </row>
    <row r="622" spans="1:18">
      <c r="A622" s="29" t="s">
        <v>420</v>
      </c>
      <c r="B622" s="30">
        <v>2.6962701266687499</v>
      </c>
      <c r="C62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2.6962701266687499</v>
      </c>
      <c r="D622" s="36">
        <f>CurrentMtgRatesDataTable8[[#This Row],[Combined with Bloomberg Coupon]]-C623</f>
        <v>-8.9175115728910015E-2</v>
      </c>
      <c r="E622" s="37">
        <f t="shared" si="18"/>
        <v>62.929026896493234</v>
      </c>
      <c r="F622" s="36">
        <f>LN(CurrentMtgRatesDataTable8[[#This Row],[Combined with Bloomberg Coupon]]/C623)</f>
        <v>-3.2538348815399007E-2</v>
      </c>
      <c r="G622" s="37">
        <f t="shared" si="19"/>
        <v>21.769111173517143</v>
      </c>
      <c r="I622" s="26" t="s">
        <v>797</v>
      </c>
      <c r="J622" s="27">
        <v>97.514070196000006</v>
      </c>
      <c r="K622" s="27" t="s">
        <v>1502</v>
      </c>
      <c r="N622" s="29" t="s">
        <v>797</v>
      </c>
      <c r="O622" s="30">
        <v>97.514070196000006</v>
      </c>
      <c r="P622" s="28" t="s">
        <v>1501</v>
      </c>
      <c r="Q622" s="36">
        <f>VLOOKUP(CurrentMtgRatesDataTable824[[#This Row],[asOfDate]],CurrentMtgRatesDataTable8[],5,0)</f>
        <v>73.286811074120479</v>
      </c>
      <c r="R622" s="36">
        <f>CurrentMtgRatesDataTable824[[#This Row],[Realized Current Coupon Vol]]/CurrentMtgRatesDataTable824[[#This Row],[SeriesNumValue]]</f>
        <v>0.7515511446380656</v>
      </c>
    </row>
    <row r="623" spans="1:18">
      <c r="A623" s="29" t="s">
        <v>569</v>
      </c>
      <c r="B623" s="30">
        <v>2.7854452423976599</v>
      </c>
      <c r="C62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2.7854452423976599</v>
      </c>
      <c r="D623" s="36">
        <f>CurrentMtgRatesDataTable8[[#This Row],[Combined with Bloomberg Coupon]]-C624</f>
        <v>-4.8420899064709921E-2</v>
      </c>
      <c r="E623" s="37">
        <f t="shared" si="18"/>
        <v>60.629813571401726</v>
      </c>
      <c r="F623" s="36">
        <f>LN(CurrentMtgRatesDataTable8[[#This Row],[Combined with Bloomberg Coupon]]/C624)</f>
        <v>-1.7234174878734111E-2</v>
      </c>
      <c r="G623" s="37">
        <f t="shared" si="19"/>
        <v>20.867838312697941</v>
      </c>
      <c r="I623" s="26" t="s">
        <v>796</v>
      </c>
      <c r="J623" s="27">
        <v>98.105312720000001</v>
      </c>
      <c r="K623" s="27" t="s">
        <v>1502</v>
      </c>
      <c r="N623" s="29" t="s">
        <v>796</v>
      </c>
      <c r="O623" s="30">
        <v>98.105312720000001</v>
      </c>
      <c r="P623" s="28" t="s">
        <v>1501</v>
      </c>
      <c r="Q623" s="36">
        <f>VLOOKUP(CurrentMtgRatesDataTable824[[#This Row],[asOfDate]],CurrentMtgRatesDataTable8[],5,0)</f>
        <v>74.06773337591747</v>
      </c>
      <c r="R623" s="36">
        <f>CurrentMtgRatesDataTable824[[#This Row],[Realized Current Coupon Vol]]/CurrentMtgRatesDataTable824[[#This Row],[SeriesNumValue]]</f>
        <v>0.75498187939436467</v>
      </c>
    </row>
    <row r="624" spans="1:18">
      <c r="A624" s="29" t="s">
        <v>761</v>
      </c>
      <c r="B624" s="30">
        <v>2.8338661414623698</v>
      </c>
      <c r="C62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2.8338661414623698</v>
      </c>
      <c r="D624" s="36">
        <f>CurrentMtgRatesDataTable8[[#This Row],[Combined with Bloomberg Coupon]]-C625</f>
        <v>-1.8131932255370131E-2</v>
      </c>
      <c r="E624" s="37">
        <f t="shared" si="18"/>
        <v>60.018610875937128</v>
      </c>
      <c r="F624" s="36">
        <f>LN(CurrentMtgRatesDataTable8[[#This Row],[Combined with Bloomberg Coupon]]/C625)</f>
        <v>-6.3779200603992494E-3</v>
      </c>
      <c r="G624" s="37">
        <f t="shared" si="19"/>
        <v>20.637472118512413</v>
      </c>
      <c r="I624" s="26" t="s">
        <v>795</v>
      </c>
      <c r="J624" s="27">
        <v>98.383563176999999</v>
      </c>
      <c r="K624" s="27" t="s">
        <v>1502</v>
      </c>
      <c r="N624" s="29" t="s">
        <v>795</v>
      </c>
      <c r="O624" s="30">
        <v>98.383563176999999</v>
      </c>
      <c r="P624" s="28" t="s">
        <v>1501</v>
      </c>
      <c r="Q624" s="36">
        <f>VLOOKUP(CurrentMtgRatesDataTable824[[#This Row],[asOfDate]],CurrentMtgRatesDataTable8[],5,0)</f>
        <v>74.66094943565416</v>
      </c>
      <c r="R624" s="36">
        <f>CurrentMtgRatesDataTable824[[#This Row],[Realized Current Coupon Vol]]/CurrentMtgRatesDataTable824[[#This Row],[SeriesNumValue]]</f>
        <v>0.75887624949436994</v>
      </c>
    </row>
    <row r="625" spans="1:18">
      <c r="A625" s="29" t="s">
        <v>148</v>
      </c>
      <c r="B625" s="30">
        <v>2.8519980737177399</v>
      </c>
      <c r="C62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2.8519980737177399</v>
      </c>
      <c r="D625" s="36">
        <f>CurrentMtgRatesDataTable8[[#This Row],[Combined with Bloomberg Coupon]]-C626</f>
        <v>-8.9817518207402358E-3</v>
      </c>
      <c r="E625" s="37">
        <f t="shared" si="18"/>
        <v>60.12695787129941</v>
      </c>
      <c r="F625" s="36">
        <f>LN(CurrentMtgRatesDataTable8[[#This Row],[Combined with Bloomberg Coupon]]/C626)</f>
        <v>-3.144335363876483E-3</v>
      </c>
      <c r="G625" s="37">
        <f t="shared" si="19"/>
        <v>20.666048438651476</v>
      </c>
      <c r="I625" s="26" t="s">
        <v>794</v>
      </c>
      <c r="J625" s="27">
        <v>98.565313439999997</v>
      </c>
      <c r="K625" s="27" t="s">
        <v>1502</v>
      </c>
      <c r="N625" s="29" t="s">
        <v>794</v>
      </c>
      <c r="O625" s="30">
        <v>98.565313439999997</v>
      </c>
      <c r="P625" s="28" t="s">
        <v>1501</v>
      </c>
      <c r="Q625" s="36">
        <f>VLOOKUP(CurrentMtgRatesDataTable824[[#This Row],[asOfDate]],CurrentMtgRatesDataTable8[],5,0)</f>
        <v>72.994751809002821</v>
      </c>
      <c r="R625" s="36">
        <f>CurrentMtgRatesDataTable824[[#This Row],[Realized Current Coupon Vol]]/CurrentMtgRatesDataTable824[[#This Row],[SeriesNumValue]]</f>
        <v>0.74057241093680659</v>
      </c>
    </row>
    <row r="626" spans="1:18">
      <c r="A626" s="29" t="s">
        <v>292</v>
      </c>
      <c r="B626" s="30">
        <v>2.8609798255384802</v>
      </c>
      <c r="C62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2.8609798255384802</v>
      </c>
      <c r="D626" s="36">
        <f>CurrentMtgRatesDataTable8[[#This Row],[Combined with Bloomberg Coupon]]-C627</f>
        <v>-3.0262891342709874E-2</v>
      </c>
      <c r="E626" s="37">
        <f t="shared" si="18"/>
        <v>62.558479309581138</v>
      </c>
      <c r="F626" s="36">
        <f>LN(CurrentMtgRatesDataTable8[[#This Row],[Combined with Bloomberg Coupon]]/C627)</f>
        <v>-1.0522253038405486E-2</v>
      </c>
      <c r="G626" s="37">
        <f t="shared" si="19"/>
        <v>21.37032826659712</v>
      </c>
      <c r="I626" s="26" t="s">
        <v>793</v>
      </c>
      <c r="J626" s="27">
        <v>98.683151526000003</v>
      </c>
      <c r="K626" s="27" t="s">
        <v>1502</v>
      </c>
      <c r="N626" s="29" t="s">
        <v>793</v>
      </c>
      <c r="O626" s="30">
        <v>98.683151526000003</v>
      </c>
      <c r="P626" s="28" t="s">
        <v>1501</v>
      </c>
      <c r="Q626" s="36">
        <f>VLOOKUP(CurrentMtgRatesDataTable824[[#This Row],[asOfDate]],CurrentMtgRatesDataTable8[],5,0)</f>
        <v>72.851346524509538</v>
      </c>
      <c r="R626" s="36">
        <f>CurrentMtgRatesDataTable824[[#This Row],[Realized Current Coupon Vol]]/CurrentMtgRatesDataTable824[[#This Row],[SeriesNumValue]]</f>
        <v>0.73823490026375405</v>
      </c>
    </row>
    <row r="627" spans="1:18">
      <c r="A627" s="29" t="s">
        <v>429</v>
      </c>
      <c r="B627" s="30">
        <v>2.8912427168811901</v>
      </c>
      <c r="C62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2.8912427168811901</v>
      </c>
      <c r="D627" s="36">
        <f>CurrentMtgRatesDataTable8[[#This Row],[Combined with Bloomberg Coupon]]-C628</f>
        <v>-1.8510033397189929E-2</v>
      </c>
      <c r="E627" s="37">
        <f t="shared" si="18"/>
        <v>62.493071977814864</v>
      </c>
      <c r="F627" s="36">
        <f>LN(CurrentMtgRatesDataTable8[[#This Row],[Combined with Bloomberg Coupon]]/C628)</f>
        <v>-6.3816964939833933E-3</v>
      </c>
      <c r="G627" s="37">
        <f t="shared" si="19"/>
        <v>21.336857176248632</v>
      </c>
      <c r="I627" s="26" t="s">
        <v>792</v>
      </c>
      <c r="J627" s="27">
        <v>98.587053552</v>
      </c>
      <c r="K627" s="27" t="s">
        <v>1502</v>
      </c>
      <c r="N627" s="29" t="s">
        <v>792</v>
      </c>
      <c r="O627" s="30">
        <v>98.587053552</v>
      </c>
      <c r="P627" s="28" t="s">
        <v>1501</v>
      </c>
      <c r="Q627" s="36">
        <f>VLOOKUP(CurrentMtgRatesDataTable824[[#This Row],[asOfDate]],CurrentMtgRatesDataTable8[],5,0)</f>
        <v>72.972891165835293</v>
      </c>
      <c r="R627" s="36">
        <f>CurrentMtgRatesDataTable824[[#This Row],[Realized Current Coupon Vol]]/CurrentMtgRatesDataTable824[[#This Row],[SeriesNumValue]]</f>
        <v>0.74018736270828456</v>
      </c>
    </row>
    <row r="628" spans="1:18">
      <c r="A628" s="29" t="s">
        <v>708</v>
      </c>
      <c r="B628" s="30">
        <v>2.90975275027838</v>
      </c>
      <c r="C62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2.90975275027838</v>
      </c>
      <c r="D628" s="36">
        <f>CurrentMtgRatesDataTable8[[#This Row],[Combined with Bloomberg Coupon]]-C629</f>
        <v>-5.7165407914006039E-4</v>
      </c>
      <c r="E628" s="37">
        <f t="shared" si="18"/>
        <v>62.534672319662434</v>
      </c>
      <c r="F628" s="36">
        <f>LN(CurrentMtgRatesDataTable8[[#This Row],[Combined with Bloomberg Coupon]]/C629)</f>
        <v>-1.9644209717154605E-4</v>
      </c>
      <c r="G628" s="37">
        <f t="shared" si="19"/>
        <v>21.34322663396296</v>
      </c>
      <c r="I628" s="26" t="s">
        <v>791</v>
      </c>
      <c r="J628" s="27">
        <v>98.401795711999995</v>
      </c>
      <c r="K628" s="27" t="s">
        <v>1502</v>
      </c>
      <c r="N628" s="29" t="s">
        <v>791</v>
      </c>
      <c r="O628" s="30">
        <v>98.401795711999995</v>
      </c>
      <c r="P628" s="28" t="s">
        <v>1501</v>
      </c>
      <c r="Q628" s="36">
        <f>VLOOKUP(CurrentMtgRatesDataTable824[[#This Row],[asOfDate]],CurrentMtgRatesDataTable8[],5,0)</f>
        <v>72.977566648469889</v>
      </c>
      <c r="R628" s="36">
        <f>CurrentMtgRatesDataTable824[[#This Row],[Realized Current Coupon Vol]]/CurrentMtgRatesDataTable824[[#This Row],[SeriesNumValue]]</f>
        <v>0.74162840342933245</v>
      </c>
    </row>
    <row r="629" spans="1:18">
      <c r="A629" s="29" t="s">
        <v>147</v>
      </c>
      <c r="B629" s="30">
        <v>2.91032440435752</v>
      </c>
      <c r="C62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2.91032440435752</v>
      </c>
      <c r="D629" s="36">
        <f>CurrentMtgRatesDataTable8[[#This Row],[Combined with Bloomberg Coupon]]-C630</f>
        <v>8.4680207248629902E-2</v>
      </c>
      <c r="E629" s="37">
        <f t="shared" si="18"/>
        <v>62.713885383691292</v>
      </c>
      <c r="F629" s="36">
        <f>LN(CurrentMtgRatesDataTable8[[#This Row],[Combined with Bloomberg Coupon]]/C630)</f>
        <v>2.952818115337463E-2</v>
      </c>
      <c r="G629" s="37">
        <f t="shared" si="19"/>
        <v>21.39526930597707</v>
      </c>
      <c r="I629" s="26" t="s">
        <v>790</v>
      </c>
      <c r="J629" s="27">
        <v>100.0191825</v>
      </c>
      <c r="K629" s="27" t="s">
        <v>1502</v>
      </c>
      <c r="N629" s="29" t="s">
        <v>790</v>
      </c>
      <c r="O629" s="30">
        <v>100.0191825</v>
      </c>
      <c r="P629" s="28" t="s">
        <v>1501</v>
      </c>
      <c r="Q629" s="36">
        <f>VLOOKUP(CurrentMtgRatesDataTable824[[#This Row],[asOfDate]],CurrentMtgRatesDataTable8[],5,0)</f>
        <v>74.282759175674528</v>
      </c>
      <c r="R629" s="36">
        <f>CurrentMtgRatesDataTable824[[#This Row],[Realized Current Coupon Vol]]/CurrentMtgRatesDataTable824[[#This Row],[SeriesNumValue]]</f>
        <v>0.74268512618241533</v>
      </c>
    </row>
    <row r="630" spans="1:18">
      <c r="A630" s="29" t="s">
        <v>291</v>
      </c>
      <c r="B630" s="30">
        <v>2.8256441971088901</v>
      </c>
      <c r="C63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2.8256441971088901</v>
      </c>
      <c r="D630" s="36">
        <f>CurrentMtgRatesDataTable8[[#This Row],[Combined with Bloomberg Coupon]]-C631</f>
        <v>-8.0956601932897776E-3</v>
      </c>
      <c r="E630" s="37">
        <f t="shared" si="18"/>
        <v>60.38220942583893</v>
      </c>
      <c r="F630" s="36">
        <f>LN(CurrentMtgRatesDataTable8[[#This Row],[Combined with Bloomberg Coupon]]/C631)</f>
        <v>-2.8609706065086935E-3</v>
      </c>
      <c r="G630" s="37">
        <f t="shared" si="19"/>
        <v>20.531620885068115</v>
      </c>
      <c r="I630" s="26" t="s">
        <v>789</v>
      </c>
      <c r="J630" s="27">
        <v>101.487080664</v>
      </c>
      <c r="K630" s="27" t="s">
        <v>1502</v>
      </c>
      <c r="N630" s="29" t="s">
        <v>789</v>
      </c>
      <c r="O630" s="30">
        <v>101.487080664</v>
      </c>
      <c r="P630" s="28" t="s">
        <v>1501</v>
      </c>
      <c r="Q630" s="36">
        <f>VLOOKUP(CurrentMtgRatesDataTable824[[#This Row],[asOfDate]],CurrentMtgRatesDataTable8[],5,0)</f>
        <v>73.950396807466518</v>
      </c>
      <c r="R630" s="36">
        <f>CurrentMtgRatesDataTable824[[#This Row],[Realized Current Coupon Vol]]/CurrentMtgRatesDataTable824[[#This Row],[SeriesNumValue]]</f>
        <v>0.7286680858650274</v>
      </c>
    </row>
    <row r="631" spans="1:18">
      <c r="A631" s="29" t="s">
        <v>428</v>
      </c>
      <c r="B631" s="30">
        <v>2.8337398573021799</v>
      </c>
      <c r="C63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2.8337398573021799</v>
      </c>
      <c r="D631" s="36">
        <f>CurrentMtgRatesDataTable8[[#This Row],[Combined with Bloomberg Coupon]]-C632</f>
        <v>-2.4490149494340141E-2</v>
      </c>
      <c r="E631" s="37">
        <f t="shared" si="18"/>
        <v>60.742338377383255</v>
      </c>
      <c r="F631" s="36">
        <f>LN(CurrentMtgRatesDataTable8[[#This Row],[Combined with Bloomberg Coupon]]/C632)</f>
        <v>-8.6052109209325336E-3</v>
      </c>
      <c r="G631" s="37">
        <f t="shared" si="19"/>
        <v>20.635940460373632</v>
      </c>
      <c r="I631" s="26" t="s">
        <v>788</v>
      </c>
      <c r="J631" s="27">
        <v>100.5079482</v>
      </c>
      <c r="K631" s="27" t="s">
        <v>1502</v>
      </c>
      <c r="N631" s="29" t="s">
        <v>788</v>
      </c>
      <c r="O631" s="30">
        <v>100.5079482</v>
      </c>
      <c r="P631" s="28" t="s">
        <v>1501</v>
      </c>
      <c r="Q631" s="36">
        <f>VLOOKUP(CurrentMtgRatesDataTable824[[#This Row],[asOfDate]],CurrentMtgRatesDataTable8[],5,0)</f>
        <v>74.191289213923866</v>
      </c>
      <c r="R631" s="36">
        <f>CurrentMtgRatesDataTable824[[#This Row],[Realized Current Coupon Vol]]/CurrentMtgRatesDataTable824[[#This Row],[SeriesNumValue]]</f>
        <v>0.73816340441346173</v>
      </c>
    </row>
    <row r="632" spans="1:18">
      <c r="A632" s="29" t="s">
        <v>568</v>
      </c>
      <c r="B632" s="30">
        <v>2.8582300067965201</v>
      </c>
      <c r="C63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2.8582300067965201</v>
      </c>
      <c r="D632" s="36">
        <f>CurrentMtgRatesDataTable8[[#This Row],[Combined with Bloomberg Coupon]]-C633</f>
        <v>2.1079875526280212E-2</v>
      </c>
      <c r="E632" s="37">
        <f t="shared" si="18"/>
        <v>60.74949734871803</v>
      </c>
      <c r="F632" s="36">
        <f>LN(CurrentMtgRatesDataTable8[[#This Row],[Combined with Bloomberg Coupon]]/C633)</f>
        <v>7.4024810545344558E-3</v>
      </c>
      <c r="G632" s="37">
        <f t="shared" si="19"/>
        <v>20.625388466372524</v>
      </c>
      <c r="I632" s="26" t="s">
        <v>787</v>
      </c>
      <c r="J632" s="27">
        <v>101.315632593</v>
      </c>
      <c r="K632" s="27" t="s">
        <v>1502</v>
      </c>
      <c r="N632" s="29" t="s">
        <v>787</v>
      </c>
      <c r="O632" s="30">
        <v>101.315632593</v>
      </c>
      <c r="P632" s="28" t="s">
        <v>1501</v>
      </c>
      <c r="Q632" s="36">
        <f>VLOOKUP(CurrentMtgRatesDataTable824[[#This Row],[asOfDate]],CurrentMtgRatesDataTable8[],5,0)</f>
        <v>74.156546706422077</v>
      </c>
      <c r="R632" s="36">
        <f>CurrentMtgRatesDataTable824[[#This Row],[Realized Current Coupon Vol]]/CurrentMtgRatesDataTable824[[#This Row],[SeriesNumValue]]</f>
        <v>0.73193588006620836</v>
      </c>
    </row>
    <row r="633" spans="1:18">
      <c r="A633" s="29" t="s">
        <v>146</v>
      </c>
      <c r="B633" s="30">
        <v>2.8371501312702399</v>
      </c>
      <c r="C63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2.8371501312702399</v>
      </c>
      <c r="D633" s="36">
        <f>CurrentMtgRatesDataTable8[[#This Row],[Combined with Bloomberg Coupon]]-C634</f>
        <v>4.990113420623965E-2</v>
      </c>
      <c r="E633" s="37">
        <f t="shared" si="18"/>
        <v>60.515718462117199</v>
      </c>
      <c r="F633" s="36">
        <f>LN(CurrentMtgRatesDataTable8[[#This Row],[Combined with Bloomberg Coupon]]/C634)</f>
        <v>1.7744986614714034E-2</v>
      </c>
      <c r="G633" s="37">
        <f t="shared" si="19"/>
        <v>20.539630758292539</v>
      </c>
      <c r="I633" s="26" t="s">
        <v>786</v>
      </c>
      <c r="J633" s="27">
        <v>100.92564551700001</v>
      </c>
      <c r="K633" s="27" t="s">
        <v>1502</v>
      </c>
      <c r="N633" s="29" t="s">
        <v>786</v>
      </c>
      <c r="O633" s="30">
        <v>100.92564551700001</v>
      </c>
      <c r="P633" s="28" t="s">
        <v>1501</v>
      </c>
      <c r="Q633" s="36">
        <f>VLOOKUP(CurrentMtgRatesDataTable824[[#This Row],[asOfDate]],CurrentMtgRatesDataTable8[],5,0)</f>
        <v>72.780511384132865</v>
      </c>
      <c r="R633" s="36">
        <f>CurrentMtgRatesDataTable824[[#This Row],[Realized Current Coupon Vol]]/CurrentMtgRatesDataTable824[[#This Row],[SeriesNumValue]]</f>
        <v>0.72113000626658019</v>
      </c>
    </row>
    <row r="634" spans="1:18">
      <c r="A634" s="29" t="s">
        <v>290</v>
      </c>
      <c r="B634" s="30">
        <v>2.7872489970640002</v>
      </c>
      <c r="C63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2.7872489970640002</v>
      </c>
      <c r="D634" s="36">
        <f>CurrentMtgRatesDataTable8[[#This Row],[Combined with Bloomberg Coupon]]-C635</f>
        <v>-4.1925995901509694E-2</v>
      </c>
      <c r="E634" s="37">
        <f t="shared" si="18"/>
        <v>59.798467572316113</v>
      </c>
      <c r="F634" s="36">
        <f>LN(CurrentMtgRatesDataTable8[[#This Row],[Combined with Bloomberg Coupon]]/C635)</f>
        <v>-1.4930060398517327E-2</v>
      </c>
      <c r="G634" s="37">
        <f t="shared" si="19"/>
        <v>20.231756855190987</v>
      </c>
      <c r="I634" s="26" t="s">
        <v>785</v>
      </c>
      <c r="J634" s="27">
        <v>100.05967226</v>
      </c>
      <c r="K634" s="27" t="s">
        <v>1502</v>
      </c>
      <c r="N634" s="29" t="s">
        <v>785</v>
      </c>
      <c r="O634" s="30">
        <v>100.05967226</v>
      </c>
      <c r="P634" s="28" t="s">
        <v>1501</v>
      </c>
      <c r="Q634" s="36">
        <f>VLOOKUP(CurrentMtgRatesDataTable824[[#This Row],[asOfDate]],CurrentMtgRatesDataTable8[],5,0)</f>
        <v>72.955341972771421</v>
      </c>
      <c r="R634" s="36">
        <f>CurrentMtgRatesDataTable824[[#This Row],[Realized Current Coupon Vol]]/CurrentMtgRatesDataTable824[[#This Row],[SeriesNumValue]]</f>
        <v>0.729118338337154</v>
      </c>
    </row>
    <row r="635" spans="1:18">
      <c r="A635" s="29" t="s">
        <v>419</v>
      </c>
      <c r="B635" s="30">
        <v>2.8291749929655099</v>
      </c>
      <c r="C63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2.8291749929655099</v>
      </c>
      <c r="D635" s="36">
        <f>CurrentMtgRatesDataTable8[[#This Row],[Combined with Bloomberg Coupon]]-C636</f>
        <v>2.8597190921559879E-2</v>
      </c>
      <c r="E635" s="37">
        <f t="shared" si="18"/>
        <v>59.525023188681125</v>
      </c>
      <c r="F635" s="36">
        <f>LN(CurrentMtgRatesDataTable8[[#This Row],[Combined with Bloomberg Coupon]]/C636)</f>
        <v>1.0159393468916087E-2</v>
      </c>
      <c r="G635" s="37">
        <f t="shared" si="19"/>
        <v>20.112399600486523</v>
      </c>
      <c r="I635" s="26" t="s">
        <v>784</v>
      </c>
      <c r="J635" s="27">
        <v>99.890204374999996</v>
      </c>
      <c r="K635" s="27" t="s">
        <v>1502</v>
      </c>
      <c r="N635" s="29" t="s">
        <v>784</v>
      </c>
      <c r="O635" s="30">
        <v>99.890204374999996</v>
      </c>
      <c r="P635" s="28" t="s">
        <v>1501</v>
      </c>
      <c r="Q635" s="36">
        <f>VLOOKUP(CurrentMtgRatesDataTable824[[#This Row],[asOfDate]],CurrentMtgRatesDataTable8[],5,0)</f>
        <v>71.40874154231102</v>
      </c>
      <c r="R635" s="36">
        <f>CurrentMtgRatesDataTable824[[#This Row],[Realized Current Coupon Vol]]/CurrentMtgRatesDataTable824[[#This Row],[SeriesNumValue]]</f>
        <v>0.71487231394816153</v>
      </c>
    </row>
    <row r="636" spans="1:18">
      <c r="A636" s="29" t="s">
        <v>567</v>
      </c>
      <c r="B636" s="30">
        <v>2.80057780204395</v>
      </c>
      <c r="C63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2.80057780204395</v>
      </c>
      <c r="D636" s="36">
        <f>CurrentMtgRatesDataTable8[[#This Row],[Combined with Bloomberg Coupon]]-C637</f>
        <v>-6.2856537704409909E-2</v>
      </c>
      <c r="E636" s="37">
        <f t="shared" si="18"/>
        <v>59.108094688479582</v>
      </c>
      <c r="F636" s="36">
        <f>LN(CurrentMtgRatesDataTable8[[#This Row],[Combined with Bloomberg Coupon]]/C637)</f>
        <v>-2.219596875506533E-2</v>
      </c>
      <c r="G636" s="37">
        <f t="shared" si="19"/>
        <v>19.958172414125343</v>
      </c>
      <c r="I636" s="26" t="s">
        <v>783</v>
      </c>
      <c r="J636" s="27">
        <v>100.10847447</v>
      </c>
      <c r="K636" s="27" t="s">
        <v>1502</v>
      </c>
      <c r="N636" s="29" t="s">
        <v>783</v>
      </c>
      <c r="O636" s="30">
        <v>100.10847447</v>
      </c>
      <c r="P636" s="28" t="s">
        <v>1501</v>
      </c>
      <c r="Q636" s="36">
        <f>VLOOKUP(CurrentMtgRatesDataTable824[[#This Row],[asOfDate]],CurrentMtgRatesDataTable8[],5,0)</f>
        <v>71.421393471364183</v>
      </c>
      <c r="R636" s="36">
        <f>CurrentMtgRatesDataTable824[[#This Row],[Realized Current Coupon Vol]]/CurrentMtgRatesDataTable824[[#This Row],[SeriesNumValue]]</f>
        <v>0.71344003441753956</v>
      </c>
    </row>
    <row r="637" spans="1:18">
      <c r="A637" s="29" t="s">
        <v>707</v>
      </c>
      <c r="B637" s="30">
        <v>2.8634343397483599</v>
      </c>
      <c r="C63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2.8634343397483599</v>
      </c>
      <c r="D637" s="36">
        <f>CurrentMtgRatesDataTable8[[#This Row],[Combined with Bloomberg Coupon]]-C638</f>
        <v>1.1927291005609852E-2</v>
      </c>
      <c r="E637" s="37">
        <f t="shared" si="18"/>
        <v>58.038193216911239</v>
      </c>
      <c r="F637" s="36">
        <f>LN(CurrentMtgRatesDataTable8[[#This Row],[Combined with Bloomberg Coupon]]/C638)</f>
        <v>4.1740789667563402E-3</v>
      </c>
      <c r="G637" s="37">
        <f t="shared" si="19"/>
        <v>19.552210078897751</v>
      </c>
      <c r="I637" s="26" t="s">
        <v>782</v>
      </c>
      <c r="J637" s="27">
        <v>99.882847470000002</v>
      </c>
      <c r="K637" s="27" t="s">
        <v>1502</v>
      </c>
      <c r="N637" s="29" t="s">
        <v>782</v>
      </c>
      <c r="O637" s="30">
        <v>99.882847470000002</v>
      </c>
      <c r="P637" s="28" t="s">
        <v>1501</v>
      </c>
      <c r="Q637" s="36">
        <f>VLOOKUP(CurrentMtgRatesDataTable824[[#This Row],[asOfDate]],CurrentMtgRatesDataTable8[],5,0)</f>
        <v>70.911378776208934</v>
      </c>
      <c r="R637" s="36">
        <f>CurrentMtgRatesDataTable824[[#This Row],[Realized Current Coupon Vol]]/CurrentMtgRatesDataTable824[[#This Row],[SeriesNumValue]]</f>
        <v>0.70994550688502644</v>
      </c>
    </row>
    <row r="638" spans="1:18">
      <c r="A638" s="29" t="s">
        <v>145</v>
      </c>
      <c r="B638" s="30">
        <v>2.8515070487427501</v>
      </c>
      <c r="C63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2.8515070487427501</v>
      </c>
      <c r="D638" s="36">
        <f>CurrentMtgRatesDataTable8[[#This Row],[Combined with Bloomberg Coupon]]-C639</f>
        <v>-3.4516754097070113E-2</v>
      </c>
      <c r="E638" s="37">
        <f t="shared" si="18"/>
        <v>57.96334917926518</v>
      </c>
      <c r="F638" s="36">
        <f>LN(CurrentMtgRatesDataTable8[[#This Row],[Combined with Bloomberg Coupon]]/C639)</f>
        <v>-1.2032064456463159E-2</v>
      </c>
      <c r="G638" s="37">
        <f t="shared" si="19"/>
        <v>19.520895010917705</v>
      </c>
      <c r="I638" s="26" t="s">
        <v>781</v>
      </c>
      <c r="J638" s="27">
        <v>101.21902451</v>
      </c>
      <c r="K638" s="27" t="s">
        <v>1502</v>
      </c>
      <c r="N638" s="29" t="s">
        <v>781</v>
      </c>
      <c r="O638" s="30">
        <v>101.21902451</v>
      </c>
      <c r="P638" s="28" t="s">
        <v>1501</v>
      </c>
      <c r="Q638" s="36">
        <f>VLOOKUP(CurrentMtgRatesDataTable824[[#This Row],[asOfDate]],CurrentMtgRatesDataTable8[],5,0)</f>
        <v>71.113724699368206</v>
      </c>
      <c r="R638" s="36">
        <f>CurrentMtgRatesDataTable824[[#This Row],[Realized Current Coupon Vol]]/CurrentMtgRatesDataTable824[[#This Row],[SeriesNumValue]]</f>
        <v>0.70257271341656213</v>
      </c>
    </row>
    <row r="639" spans="1:18">
      <c r="A639" s="29" t="s">
        <v>289</v>
      </c>
      <c r="B639" s="30">
        <v>2.8860238028398202</v>
      </c>
      <c r="C63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2.8860238028398202</v>
      </c>
      <c r="D639" s="36">
        <f>CurrentMtgRatesDataTable8[[#This Row],[Combined with Bloomberg Coupon]]-C640</f>
        <v>-2.2734860883669938E-2</v>
      </c>
      <c r="E639" s="37">
        <f t="shared" si="18"/>
        <v>59.424874585816553</v>
      </c>
      <c r="F639" s="36">
        <f>LN(CurrentMtgRatesDataTable8[[#This Row],[Combined with Bloomberg Coupon]]/C640)</f>
        <v>-7.8467061240093706E-3</v>
      </c>
      <c r="G639" s="37">
        <f t="shared" si="19"/>
        <v>19.907673844550953</v>
      </c>
      <c r="I639" s="26" t="s">
        <v>780</v>
      </c>
      <c r="J639" s="27">
        <v>105.675676216</v>
      </c>
      <c r="K639" s="27" t="s">
        <v>1502</v>
      </c>
      <c r="N639" s="29" t="s">
        <v>780</v>
      </c>
      <c r="O639" s="30">
        <v>105.675676216</v>
      </c>
      <c r="P639" s="28" t="s">
        <v>1501</v>
      </c>
      <c r="Q639" s="36">
        <f>VLOOKUP(CurrentMtgRatesDataTable824[[#This Row],[asOfDate]],CurrentMtgRatesDataTable8[],5,0)</f>
        <v>79.500966934262991</v>
      </c>
      <c r="R639" s="36">
        <f>CurrentMtgRatesDataTable824[[#This Row],[Realized Current Coupon Vol]]/CurrentMtgRatesDataTable824[[#This Row],[SeriesNumValue]]</f>
        <v>0.75231093645205382</v>
      </c>
    </row>
    <row r="640" spans="1:18">
      <c r="A640" s="29" t="s">
        <v>418</v>
      </c>
      <c r="B640" s="30">
        <v>2.9087586637234901</v>
      </c>
      <c r="C64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2.9087586637234901</v>
      </c>
      <c r="D640" s="36">
        <f>CurrentMtgRatesDataTable8[[#This Row],[Combined with Bloomberg Coupon]]-C641</f>
        <v>-4.5876246667779785E-2</v>
      </c>
      <c r="E640" s="37">
        <f t="shared" si="18"/>
        <v>59.328725662791967</v>
      </c>
      <c r="F640" s="36">
        <f>LN(CurrentMtgRatesDataTable8[[#This Row],[Combined with Bloomberg Coupon]]/C641)</f>
        <v>-1.5648679308248363E-2</v>
      </c>
      <c r="G640" s="37">
        <f t="shared" si="19"/>
        <v>19.871905436786179</v>
      </c>
      <c r="I640" s="26" t="s">
        <v>779</v>
      </c>
      <c r="J640" s="27">
        <v>104.07445983</v>
      </c>
      <c r="K640" s="27" t="s">
        <v>1502</v>
      </c>
      <c r="N640" s="29" t="s">
        <v>779</v>
      </c>
      <c r="O640" s="30">
        <v>104.07445983</v>
      </c>
      <c r="P640" s="28" t="s">
        <v>1501</v>
      </c>
      <c r="Q640" s="36">
        <f>VLOOKUP(CurrentMtgRatesDataTable824[[#This Row],[asOfDate]],CurrentMtgRatesDataTable8[],5,0)</f>
        <v>78.807681924214478</v>
      </c>
      <c r="R640" s="36">
        <f>CurrentMtgRatesDataTable824[[#This Row],[Realized Current Coupon Vol]]/CurrentMtgRatesDataTable824[[#This Row],[SeriesNumValue]]</f>
        <v>0.75722403030428953</v>
      </c>
    </row>
    <row r="641" spans="1:18">
      <c r="A641" s="29" t="s">
        <v>566</v>
      </c>
      <c r="B641" s="30">
        <v>2.9546349103912699</v>
      </c>
      <c r="C64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2.9546349103912699</v>
      </c>
      <c r="D641" s="36">
        <f>CurrentMtgRatesDataTable8[[#This Row],[Combined with Bloomberg Coupon]]-C642</f>
        <v>5.2125028013259911E-2</v>
      </c>
      <c r="E641" s="37">
        <f t="shared" si="18"/>
        <v>59.305525733734363</v>
      </c>
      <c r="F641" s="36">
        <f>LN(CurrentMtgRatesDataTable8[[#This Row],[Combined with Bloomberg Coupon]]/C642)</f>
        <v>1.7799254076658246E-2</v>
      </c>
      <c r="G641" s="37">
        <f t="shared" si="19"/>
        <v>19.828877790193868</v>
      </c>
      <c r="I641" s="26" t="s">
        <v>778</v>
      </c>
      <c r="J641" s="27">
        <v>103.887125062</v>
      </c>
      <c r="K641" s="27" t="s">
        <v>1502</v>
      </c>
      <c r="N641" s="29" t="s">
        <v>778</v>
      </c>
      <c r="O641" s="30">
        <v>103.887125062</v>
      </c>
      <c r="P641" s="28" t="s">
        <v>1501</v>
      </c>
      <c r="Q641" s="36">
        <f>VLOOKUP(CurrentMtgRatesDataTable824[[#This Row],[asOfDate]],CurrentMtgRatesDataTable8[],5,0)</f>
        <v>79.004178703167099</v>
      </c>
      <c r="R641" s="36">
        <f>CurrentMtgRatesDataTable824[[#This Row],[Realized Current Coupon Vol]]/CurrentMtgRatesDataTable824[[#This Row],[SeriesNumValue]]</f>
        <v>0.76048094175305447</v>
      </c>
    </row>
    <row r="642" spans="1:18">
      <c r="A642" s="29" t="s">
        <v>706</v>
      </c>
      <c r="B642" s="30">
        <v>2.90250988237801</v>
      </c>
      <c r="C64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2.90250988237801</v>
      </c>
      <c r="D642" s="36">
        <f>CurrentMtgRatesDataTable8[[#This Row],[Combined with Bloomberg Coupon]]-C643</f>
        <v>-2.9806084462260074E-2</v>
      </c>
      <c r="E642" s="37">
        <f t="shared" si="18"/>
        <v>58.539114424476978</v>
      </c>
      <c r="F642" s="36">
        <f>LN(CurrentMtgRatesDataTable8[[#This Row],[Combined with Bloomberg Coupon]]/C643)</f>
        <v>-1.0216703805010816E-2</v>
      </c>
      <c r="G642" s="37">
        <f t="shared" si="19"/>
        <v>19.544397197866573</v>
      </c>
      <c r="I642" s="26" t="s">
        <v>777</v>
      </c>
      <c r="J642" s="27">
        <v>106.36900849600001</v>
      </c>
      <c r="K642" s="27" t="s">
        <v>1502</v>
      </c>
      <c r="N642" s="29" t="s">
        <v>777</v>
      </c>
      <c r="O642" s="30">
        <v>106.36900849600001</v>
      </c>
      <c r="P642" s="28" t="s">
        <v>1501</v>
      </c>
      <c r="Q642" s="36">
        <f>VLOOKUP(CurrentMtgRatesDataTable824[[#This Row],[asOfDate]],CurrentMtgRatesDataTable8[],5,0)</f>
        <v>80.27166732908502</v>
      </c>
      <c r="R642" s="36">
        <f>CurrentMtgRatesDataTable824[[#This Row],[Realized Current Coupon Vol]]/CurrentMtgRatesDataTable824[[#This Row],[SeriesNumValue]]</f>
        <v>0.75465277399952102</v>
      </c>
    </row>
    <row r="643" spans="1:18">
      <c r="A643" s="29" t="s">
        <v>144</v>
      </c>
      <c r="B643" s="30">
        <v>2.9323159668402701</v>
      </c>
      <c r="C64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2.9323159668402701</v>
      </c>
      <c r="D643" s="36">
        <f>CurrentMtgRatesDataTable8[[#This Row],[Combined with Bloomberg Coupon]]-C644</f>
        <v>7.2746756426300685E-3</v>
      </c>
      <c r="E643" s="37">
        <f t="shared" si="18"/>
        <v>58.355711433072479</v>
      </c>
      <c r="F643" s="36">
        <f>LN(CurrentMtgRatesDataTable8[[#This Row],[Combined with Bloomberg Coupon]]/C644)</f>
        <v>2.4839459375761179E-3</v>
      </c>
      <c r="G643" s="37">
        <f t="shared" si="19"/>
        <v>19.476279039467105</v>
      </c>
      <c r="I643" s="26" t="s">
        <v>776</v>
      </c>
      <c r="J643" s="27">
        <v>106.6578543</v>
      </c>
      <c r="K643" s="27" t="s">
        <v>1502</v>
      </c>
      <c r="N643" s="29" t="s">
        <v>776</v>
      </c>
      <c r="O643" s="30">
        <v>106.6578543</v>
      </c>
      <c r="P643" s="28" t="s">
        <v>1501</v>
      </c>
      <c r="Q643" s="36">
        <f>VLOOKUP(CurrentMtgRatesDataTable824[[#This Row],[asOfDate]],CurrentMtgRatesDataTable8[],5,0)</f>
        <v>79.941718501035055</v>
      </c>
      <c r="R643" s="36">
        <f>CurrentMtgRatesDataTable824[[#This Row],[Realized Current Coupon Vol]]/CurrentMtgRatesDataTable824[[#This Row],[SeriesNumValue]]</f>
        <v>0.749515532875623</v>
      </c>
    </row>
    <row r="644" spans="1:18">
      <c r="A644" s="29" t="s">
        <v>288</v>
      </c>
      <c r="B644" s="30">
        <v>2.92504129119764</v>
      </c>
      <c r="C64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2.92504129119764</v>
      </c>
      <c r="D644" s="36">
        <f>CurrentMtgRatesDataTable8[[#This Row],[Combined with Bloomberg Coupon]]-C645</f>
        <v>6.2761201406940081E-2</v>
      </c>
      <c r="E644" s="37">
        <f t="shared" si="18"/>
        <v>58.444675944166988</v>
      </c>
      <c r="F644" s="36">
        <f>LN(CurrentMtgRatesDataTable8[[#This Row],[Combined with Bloomberg Coupon]]/C645)</f>
        <v>2.1690055831010271E-2</v>
      </c>
      <c r="G644" s="37">
        <f t="shared" si="19"/>
        <v>19.501778836978286</v>
      </c>
      <c r="I644" s="26" t="s">
        <v>775</v>
      </c>
      <c r="J644" s="27">
        <v>105.420737331</v>
      </c>
      <c r="K644" s="27" t="s">
        <v>1502</v>
      </c>
      <c r="N644" s="29" t="s">
        <v>775</v>
      </c>
      <c r="O644" s="30">
        <v>105.420737331</v>
      </c>
      <c r="P644" s="28" t="s">
        <v>1501</v>
      </c>
      <c r="Q644" s="36">
        <f>VLOOKUP(CurrentMtgRatesDataTable824[[#This Row],[asOfDate]],CurrentMtgRatesDataTable8[],5,0)</f>
        <v>81.829725785237372</v>
      </c>
      <c r="R644" s="36">
        <f>CurrentMtgRatesDataTable824[[#This Row],[Realized Current Coupon Vol]]/CurrentMtgRatesDataTable824[[#This Row],[SeriesNumValue]]</f>
        <v>0.77622038943162031</v>
      </c>
    </row>
    <row r="645" spans="1:18">
      <c r="A645" s="29" t="s">
        <v>417</v>
      </c>
      <c r="B645" s="30">
        <v>2.8622800897906999</v>
      </c>
      <c r="C64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2.8622800897906999</v>
      </c>
      <c r="D645" s="36">
        <f>CurrentMtgRatesDataTable8[[#This Row],[Combined with Bloomberg Coupon]]-C646</f>
        <v>1.6594826232549931E-2</v>
      </c>
      <c r="E645" s="37">
        <f t="shared" ref="E645:E708" si="20">STDEVA(D645:D704)*SQRT(250)*100</f>
        <v>57.171955665480766</v>
      </c>
      <c r="F645" s="36">
        <f>LN(CurrentMtgRatesDataTable8[[#This Row],[Combined with Bloomberg Coupon]]/C646)</f>
        <v>5.8146369016459599E-3</v>
      </c>
      <c r="G645" s="37">
        <f t="shared" ref="G645:G708" si="21">STDEVA(F645:F704)*SQRT(250)*100</f>
        <v>19.030044899515104</v>
      </c>
      <c r="I645" s="26" t="s">
        <v>774</v>
      </c>
      <c r="J645" s="27">
        <v>104.494583722</v>
      </c>
      <c r="K645" s="27" t="s">
        <v>1502</v>
      </c>
      <c r="N645" s="29" t="s">
        <v>774</v>
      </c>
      <c r="O645" s="30">
        <v>104.494583722</v>
      </c>
      <c r="P645" s="28" t="s">
        <v>1501</v>
      </c>
      <c r="Q645" s="36">
        <f>VLOOKUP(CurrentMtgRatesDataTable824[[#This Row],[asOfDate]],CurrentMtgRatesDataTable8[],5,0)</f>
        <v>80.384882180170308</v>
      </c>
      <c r="R645" s="36">
        <f>CurrentMtgRatesDataTable824[[#This Row],[Realized Current Coupon Vol]]/CurrentMtgRatesDataTable824[[#This Row],[SeriesNumValue]]</f>
        <v>0.76927319404447081</v>
      </c>
    </row>
    <row r="646" spans="1:18">
      <c r="A646" s="29" t="s">
        <v>565</v>
      </c>
      <c r="B646" s="30">
        <v>2.84568526355815</v>
      </c>
      <c r="C64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2.84568526355815</v>
      </c>
      <c r="D646" s="36">
        <f>CurrentMtgRatesDataTable8[[#This Row],[Combined with Bloomberg Coupon]]-C647</f>
        <v>-3.8410024279449839E-2</v>
      </c>
      <c r="E646" s="37">
        <f t="shared" si="20"/>
        <v>57.010006804925126</v>
      </c>
      <c r="F646" s="36">
        <f>LN(CurrentMtgRatesDataTable8[[#This Row],[Combined with Bloomberg Coupon]]/C647)</f>
        <v>-1.3407354542201249E-2</v>
      </c>
      <c r="G646" s="37">
        <f t="shared" si="21"/>
        <v>18.971050759596313</v>
      </c>
      <c r="I646" s="26" t="s">
        <v>773</v>
      </c>
      <c r="J646" s="27">
        <v>103.78530032499999</v>
      </c>
      <c r="K646" s="27" t="s">
        <v>1502</v>
      </c>
      <c r="N646" s="29" t="s">
        <v>773</v>
      </c>
      <c r="O646" s="30">
        <v>103.78530032499999</v>
      </c>
      <c r="P646" s="28" t="s">
        <v>1501</v>
      </c>
      <c r="Q646" s="36">
        <f>VLOOKUP(CurrentMtgRatesDataTable824[[#This Row],[asOfDate]],CurrentMtgRatesDataTable8[],5,0)</f>
        <v>80.458763505410545</v>
      </c>
      <c r="R646" s="36">
        <f>CurrentMtgRatesDataTable824[[#This Row],[Realized Current Coupon Vol]]/CurrentMtgRatesDataTable824[[#This Row],[SeriesNumValue]]</f>
        <v>0.77524238262506129</v>
      </c>
    </row>
    <row r="647" spans="1:18">
      <c r="A647" s="29" t="s">
        <v>762</v>
      </c>
      <c r="B647" s="30">
        <v>2.8840952878375998</v>
      </c>
      <c r="C64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2.8840952878375998</v>
      </c>
      <c r="D647" s="36">
        <f>CurrentMtgRatesDataTable8[[#This Row],[Combined with Bloomberg Coupon]]-C648</f>
        <v>-1.4628287001710039E-2</v>
      </c>
      <c r="E647" s="37">
        <f t="shared" si="20"/>
        <v>57.780081864967102</v>
      </c>
      <c r="F647" s="36">
        <f>LN(CurrentMtgRatesDataTable8[[#This Row],[Combined with Bloomberg Coupon]]/C648)</f>
        <v>-5.0592344498518703E-3</v>
      </c>
      <c r="G647" s="37">
        <f t="shared" si="21"/>
        <v>19.187774200696055</v>
      </c>
      <c r="I647" s="26" t="s">
        <v>772</v>
      </c>
      <c r="J647" s="27">
        <v>103.984927865</v>
      </c>
      <c r="K647" s="27" t="s">
        <v>1502</v>
      </c>
      <c r="N647" s="29" t="s">
        <v>772</v>
      </c>
      <c r="O647" s="30">
        <v>103.984927865</v>
      </c>
      <c r="P647" s="28" t="s">
        <v>1501</v>
      </c>
      <c r="Q647" s="36">
        <f>VLOOKUP(CurrentMtgRatesDataTable824[[#This Row],[asOfDate]],CurrentMtgRatesDataTable8[],5,0)</f>
        <v>77.575711333806439</v>
      </c>
      <c r="R647" s="36">
        <f>CurrentMtgRatesDataTable824[[#This Row],[Realized Current Coupon Vol]]/CurrentMtgRatesDataTable824[[#This Row],[SeriesNumValue]]</f>
        <v>0.74602841898895456</v>
      </c>
    </row>
    <row r="648" spans="1:18">
      <c r="A648" s="29" t="s">
        <v>143</v>
      </c>
      <c r="B648" s="30">
        <v>2.8987235748393099</v>
      </c>
      <c r="C64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2.8987235748393099</v>
      </c>
      <c r="D648" s="36">
        <f>CurrentMtgRatesDataTable8[[#This Row],[Combined with Bloomberg Coupon]]-C649</f>
        <v>-5.4651854407870015E-2</v>
      </c>
      <c r="E648" s="37">
        <f t="shared" si="20"/>
        <v>57.74206960017014</v>
      </c>
      <c r="F648" s="36">
        <f>LN(CurrentMtgRatesDataTable8[[#This Row],[Combined with Bloomberg Coupon]]/C649)</f>
        <v>-1.8678236050386807E-2</v>
      </c>
      <c r="G648" s="37">
        <f t="shared" si="21"/>
        <v>19.173463731306185</v>
      </c>
      <c r="I648" s="26" t="s">
        <v>771</v>
      </c>
      <c r="J648" s="27">
        <v>102.09152927</v>
      </c>
      <c r="K648" s="27" t="s">
        <v>1502</v>
      </c>
      <c r="N648" s="29" t="s">
        <v>771</v>
      </c>
      <c r="O648" s="30">
        <v>102.09152927</v>
      </c>
      <c r="P648" s="28" t="s">
        <v>1501</v>
      </c>
      <c r="Q648" s="36">
        <f>VLOOKUP(CurrentMtgRatesDataTable824[[#This Row],[asOfDate]],CurrentMtgRatesDataTable8[],5,0)</f>
        <v>79.156603741088745</v>
      </c>
      <c r="R648" s="36">
        <f>CurrentMtgRatesDataTable824[[#This Row],[Realized Current Coupon Vol]]/CurrentMtgRatesDataTable824[[#This Row],[SeriesNumValue]]</f>
        <v>0.77534937822063976</v>
      </c>
    </row>
    <row r="649" spans="1:18">
      <c r="A649" s="29" t="s">
        <v>287</v>
      </c>
      <c r="B649" s="30">
        <v>2.9533754292471799</v>
      </c>
      <c r="C64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2.9533754292471799</v>
      </c>
      <c r="D649" s="36">
        <f>CurrentMtgRatesDataTable8[[#This Row],[Combined with Bloomberg Coupon]]-C650</f>
        <v>-1.1655286849260094E-2</v>
      </c>
      <c r="E649" s="37">
        <f t="shared" si="20"/>
        <v>56.864799858544387</v>
      </c>
      <c r="F649" s="36">
        <f>LN(CurrentMtgRatesDataTable8[[#This Row],[Combined with Bloomberg Coupon]]/C650)</f>
        <v>-3.9386624136493464E-3</v>
      </c>
      <c r="G649" s="37">
        <f t="shared" si="21"/>
        <v>18.859067614922033</v>
      </c>
      <c r="I649" s="26" t="s">
        <v>770</v>
      </c>
      <c r="J649" s="27">
        <v>101.09273225</v>
      </c>
      <c r="K649" s="27" t="s">
        <v>1502</v>
      </c>
      <c r="N649" s="29" t="s">
        <v>770</v>
      </c>
      <c r="O649" s="30">
        <v>101.09273225</v>
      </c>
      <c r="P649" s="28" t="s">
        <v>1501</v>
      </c>
      <c r="Q649" s="36">
        <f>VLOOKUP(CurrentMtgRatesDataTable824[[#This Row],[asOfDate]],CurrentMtgRatesDataTable8[],5,0)</f>
        <v>79.188405746797088</v>
      </c>
      <c r="R649" s="36">
        <f>CurrentMtgRatesDataTable824[[#This Row],[Realized Current Coupon Vol]]/CurrentMtgRatesDataTable824[[#This Row],[SeriesNumValue]]</f>
        <v>0.78332441892030369</v>
      </c>
    </row>
    <row r="650" spans="1:18">
      <c r="A650" s="29" t="s">
        <v>427</v>
      </c>
      <c r="B650" s="30">
        <v>2.96503071609644</v>
      </c>
      <c r="C65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2.96503071609644</v>
      </c>
      <c r="D650" s="36">
        <f>CurrentMtgRatesDataTable8[[#This Row],[Combined with Bloomberg Coupon]]-C651</f>
        <v>-1.7423506940649869E-2</v>
      </c>
      <c r="E650" s="37">
        <f t="shared" si="20"/>
        <v>57.125304731199719</v>
      </c>
      <c r="F650" s="36">
        <f>LN(CurrentMtgRatesDataTable8[[#This Row],[Combined with Bloomberg Coupon]]/C651)</f>
        <v>-5.8591343950907607E-3</v>
      </c>
      <c r="G650" s="37">
        <f t="shared" si="21"/>
        <v>18.938477116456674</v>
      </c>
      <c r="I650" s="26" t="s">
        <v>769</v>
      </c>
      <c r="J650" s="27">
        <v>99.791858554000001</v>
      </c>
      <c r="K650" s="27" t="s">
        <v>1502</v>
      </c>
      <c r="N650" s="29" t="s">
        <v>769</v>
      </c>
      <c r="O650" s="30">
        <v>99.791858554000001</v>
      </c>
      <c r="P650" s="28" t="s">
        <v>1501</v>
      </c>
      <c r="Q650" s="36">
        <f>VLOOKUP(CurrentMtgRatesDataTable824[[#This Row],[asOfDate]],CurrentMtgRatesDataTable8[],5,0)</f>
        <v>79.353794938480988</v>
      </c>
      <c r="R650" s="36">
        <f>CurrentMtgRatesDataTable824[[#This Row],[Realized Current Coupon Vol]]/CurrentMtgRatesDataTable824[[#This Row],[SeriesNumValue]]</f>
        <v>0.79519307575117026</v>
      </c>
    </row>
    <row r="651" spans="1:18">
      <c r="A651" s="29" t="s">
        <v>564</v>
      </c>
      <c r="B651" s="30">
        <v>2.9824542230370898</v>
      </c>
      <c r="C65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2.9824542230370898</v>
      </c>
      <c r="D651" s="36">
        <f>CurrentMtgRatesDataTable8[[#This Row],[Combined with Bloomberg Coupon]]-C652</f>
        <v>-2.1499571598450284E-2</v>
      </c>
      <c r="E651" s="37">
        <f t="shared" si="20"/>
        <v>57.059986256082709</v>
      </c>
      <c r="F651" s="36">
        <f>LN(CurrentMtgRatesDataTable8[[#This Row],[Combined with Bloomberg Coupon]]/C652)</f>
        <v>-7.1828261523446098E-3</v>
      </c>
      <c r="G651" s="37">
        <f t="shared" si="21"/>
        <v>18.915307984112768</v>
      </c>
      <c r="I651" s="26" t="s">
        <v>768</v>
      </c>
      <c r="J651" s="27">
        <v>100.86819096000001</v>
      </c>
      <c r="K651" s="27" t="s">
        <v>1502</v>
      </c>
      <c r="N651" s="29" t="s">
        <v>768</v>
      </c>
      <c r="O651" s="30">
        <v>100.86819096000001</v>
      </c>
      <c r="P651" s="28" t="s">
        <v>1501</v>
      </c>
      <c r="Q651" s="36">
        <f>VLOOKUP(CurrentMtgRatesDataTable824[[#This Row],[asOfDate]],CurrentMtgRatesDataTable8[],5,0)</f>
        <v>79.869937028776008</v>
      </c>
      <c r="R651" s="36">
        <f>CurrentMtgRatesDataTable824[[#This Row],[Realized Current Coupon Vol]]/CurrentMtgRatesDataTable824[[#This Row],[SeriesNumValue]]</f>
        <v>0.79182481879197175</v>
      </c>
    </row>
    <row r="652" spans="1:18">
      <c r="A652" s="29" t="s">
        <v>142</v>
      </c>
      <c r="B652" s="30">
        <v>3.0039537946355401</v>
      </c>
      <c r="C65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3.0039537946355401</v>
      </c>
      <c r="D652" s="36">
        <f>CurrentMtgRatesDataTable8[[#This Row],[Combined with Bloomberg Coupon]]-C653</f>
        <v>2.1695852010600092E-2</v>
      </c>
      <c r="E652" s="37">
        <f t="shared" si="20"/>
        <v>56.961423892978281</v>
      </c>
      <c r="F652" s="36">
        <f>LN(CurrentMtgRatesDataTable8[[#This Row],[Combined with Bloomberg Coupon]]/C653)</f>
        <v>7.2486400279413148E-3</v>
      </c>
      <c r="G652" s="37">
        <f t="shared" si="21"/>
        <v>18.880572276793561</v>
      </c>
      <c r="I652" s="26" t="s">
        <v>767</v>
      </c>
      <c r="J652" s="27">
        <v>99.660085601999995</v>
      </c>
      <c r="K652" s="27" t="s">
        <v>1502</v>
      </c>
      <c r="N652" s="29" t="s">
        <v>767</v>
      </c>
      <c r="O652" s="30">
        <v>99.660085601999995</v>
      </c>
      <c r="P652" s="28" t="s">
        <v>1501</v>
      </c>
      <c r="Q652" s="36">
        <f>VLOOKUP(CurrentMtgRatesDataTable824[[#This Row],[asOfDate]],CurrentMtgRatesDataTable8[],5,0)</f>
        <v>77.974015593164353</v>
      </c>
      <c r="R652" s="36">
        <f>CurrentMtgRatesDataTable824[[#This Row],[Realized Current Coupon Vol]]/CurrentMtgRatesDataTable824[[#This Row],[SeriesNumValue]]</f>
        <v>0.78239964497481385</v>
      </c>
    </row>
    <row r="653" spans="1:18">
      <c r="A653" s="29" t="s">
        <v>286</v>
      </c>
      <c r="B653" s="30">
        <v>2.98225794262494</v>
      </c>
      <c r="C65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2.98225794262494</v>
      </c>
      <c r="D653" s="36">
        <f>CurrentMtgRatesDataTable8[[#This Row],[Combined with Bloomberg Coupon]]-C654</f>
        <v>-1.1839790757810054E-2</v>
      </c>
      <c r="E653" s="37">
        <f t="shared" si="20"/>
        <v>56.744039381531167</v>
      </c>
      <c r="F653" s="36">
        <f>LN(CurrentMtgRatesDataTable8[[#This Row],[Combined with Bloomberg Coupon]]/C654)</f>
        <v>-3.9622160692000703E-3</v>
      </c>
      <c r="G653" s="37">
        <f t="shared" si="21"/>
        <v>18.807599468913406</v>
      </c>
      <c r="I653" s="26" t="s">
        <v>766</v>
      </c>
      <c r="J653" s="27">
        <v>101.668035993</v>
      </c>
      <c r="K653" s="27" t="s">
        <v>1502</v>
      </c>
      <c r="N653" s="29" t="s">
        <v>766</v>
      </c>
      <c r="O653" s="30">
        <v>101.668035993</v>
      </c>
      <c r="P653" s="28" t="s">
        <v>1501</v>
      </c>
      <c r="Q653" s="36">
        <f>VLOOKUP(CurrentMtgRatesDataTable824[[#This Row],[asOfDate]],CurrentMtgRatesDataTable8[],5,0)</f>
        <v>80.733182399535039</v>
      </c>
      <c r="R653" s="36">
        <f>CurrentMtgRatesDataTable824[[#This Row],[Realized Current Coupon Vol]]/CurrentMtgRatesDataTable824[[#This Row],[SeriesNumValue]]</f>
        <v>0.79408618068606773</v>
      </c>
    </row>
    <row r="654" spans="1:18">
      <c r="A654" s="29" t="s">
        <v>416</v>
      </c>
      <c r="B654" s="30">
        <v>2.9940977333827501</v>
      </c>
      <c r="C65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2.9940977333827501</v>
      </c>
      <c r="D654" s="36">
        <f>CurrentMtgRatesDataTable8[[#This Row],[Combined with Bloomberg Coupon]]-C655</f>
        <v>5.789670002219971E-3</v>
      </c>
      <c r="E654" s="37">
        <f t="shared" si="20"/>
        <v>56.913625569579615</v>
      </c>
      <c r="F654" s="36">
        <f>LN(CurrentMtgRatesDataTable8[[#This Row],[Combined with Bloomberg Coupon]]/C655)</f>
        <v>1.9355663946753461E-3</v>
      </c>
      <c r="G654" s="37">
        <f t="shared" si="21"/>
        <v>18.856780736125412</v>
      </c>
      <c r="I654" s="26" t="s">
        <v>8</v>
      </c>
      <c r="J654" s="27">
        <v>102.19032528</v>
      </c>
      <c r="K654" s="27" t="s">
        <v>1502</v>
      </c>
      <c r="N654" s="29" t="s">
        <v>8</v>
      </c>
      <c r="O654" s="30">
        <v>102.19032528</v>
      </c>
      <c r="P654" s="28" t="s">
        <v>1501</v>
      </c>
      <c r="Q654" s="36">
        <f>VLOOKUP(CurrentMtgRatesDataTable824[[#This Row],[asOfDate]],CurrentMtgRatesDataTable8[],5,0)</f>
        <v>81.642266257242269</v>
      </c>
      <c r="R654" s="36">
        <f>CurrentMtgRatesDataTable824[[#This Row],[Realized Current Coupon Vol]]/CurrentMtgRatesDataTable824[[#This Row],[SeriesNumValue]]</f>
        <v>0.79892363620082096</v>
      </c>
    </row>
    <row r="655" spans="1:18">
      <c r="A655" s="29" t="s">
        <v>563</v>
      </c>
      <c r="B655" s="30">
        <v>2.9883080633805301</v>
      </c>
      <c r="C65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2.9883080633805301</v>
      </c>
      <c r="D655" s="36">
        <f>CurrentMtgRatesDataTable8[[#This Row],[Combined with Bloomberg Coupon]]-C656</f>
        <v>-3.5779967797910039E-2</v>
      </c>
      <c r="E655" s="37">
        <f t="shared" si="20"/>
        <v>57.049984406301668</v>
      </c>
      <c r="F655" s="36">
        <f>LN(CurrentMtgRatesDataTable8[[#This Row],[Combined with Bloomberg Coupon]]/C656)</f>
        <v>-1.1902206582607291E-2</v>
      </c>
      <c r="G655" s="37">
        <f t="shared" si="21"/>
        <v>18.897173437799232</v>
      </c>
      <c r="I655" s="26" t="s">
        <v>575</v>
      </c>
      <c r="J655" s="27">
        <v>102.20119509600001</v>
      </c>
      <c r="K655" s="27" t="s">
        <v>1502</v>
      </c>
      <c r="N655" s="29" t="s">
        <v>575</v>
      </c>
      <c r="O655" s="30">
        <v>102.20119509600001</v>
      </c>
      <c r="P655" s="28" t="s">
        <v>1501</v>
      </c>
      <c r="Q655" s="36">
        <f>VLOOKUP(CurrentMtgRatesDataTable824[[#This Row],[asOfDate]],CurrentMtgRatesDataTable8[],5,0)</f>
        <v>82.116666225023323</v>
      </c>
      <c r="R655" s="36">
        <f>CurrentMtgRatesDataTable824[[#This Row],[Realized Current Coupon Vol]]/CurrentMtgRatesDataTable824[[#This Row],[SeriesNumValue]]</f>
        <v>0.8034804891262689</v>
      </c>
    </row>
    <row r="656" spans="1:18">
      <c r="A656" s="29" t="s">
        <v>705</v>
      </c>
      <c r="B656" s="30">
        <v>3.0240880311784402</v>
      </c>
      <c r="C65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3.0240880311784402</v>
      </c>
      <c r="D656" s="36">
        <f>CurrentMtgRatesDataTable8[[#This Row],[Combined with Bloomberg Coupon]]-C657</f>
        <v>-1.2396301056179837E-2</v>
      </c>
      <c r="E656" s="37">
        <f t="shared" si="20"/>
        <v>56.913656542750999</v>
      </c>
      <c r="F656" s="36">
        <f>LN(CurrentMtgRatesDataTable8[[#This Row],[Combined with Bloomberg Coupon]]/C657)</f>
        <v>-4.0908077984131075E-3</v>
      </c>
      <c r="G656" s="37">
        <f t="shared" si="21"/>
        <v>18.84312220972279</v>
      </c>
      <c r="I656" s="26" t="s">
        <v>430</v>
      </c>
      <c r="J656" s="27">
        <v>98.958752201999999</v>
      </c>
      <c r="K656" s="27" t="s">
        <v>1502</v>
      </c>
      <c r="N656" s="29" t="s">
        <v>430</v>
      </c>
      <c r="O656" s="30">
        <v>98.958752201999999</v>
      </c>
      <c r="P656" s="28" t="s">
        <v>1501</v>
      </c>
      <c r="Q656" s="36">
        <f>VLOOKUP(CurrentMtgRatesDataTable824[[#This Row],[asOfDate]],CurrentMtgRatesDataTable8[],5,0)</f>
        <v>85.727661694462327</v>
      </c>
      <c r="R656" s="36">
        <f>CurrentMtgRatesDataTable824[[#This Row],[Realized Current Coupon Vol]]/CurrentMtgRatesDataTable824[[#This Row],[SeriesNumValue]]</f>
        <v>0.86629691449090174</v>
      </c>
    </row>
    <row r="657" spans="1:18">
      <c r="A657" s="29" t="s">
        <v>141</v>
      </c>
      <c r="B657" s="30">
        <v>3.03648433223462</v>
      </c>
      <c r="C65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3.03648433223462</v>
      </c>
      <c r="D657" s="36">
        <f>CurrentMtgRatesDataTable8[[#This Row],[Combined with Bloomberg Coupon]]-C658</f>
        <v>1.4779985008983587E-4</v>
      </c>
      <c r="E657" s="37">
        <f t="shared" si="20"/>
        <v>57.715438620449142</v>
      </c>
      <c r="F657" s="36">
        <f>LN(CurrentMtgRatesDataTable8[[#This Row],[Combined with Bloomberg Coupon]]/C658)</f>
        <v>4.86758471603616E-5</v>
      </c>
      <c r="G657" s="37">
        <f t="shared" si="21"/>
        <v>19.091886666545332</v>
      </c>
      <c r="I657" s="26" t="s">
        <v>298</v>
      </c>
      <c r="J657" s="27">
        <v>98.041599551999994</v>
      </c>
      <c r="K657" s="27" t="s">
        <v>1502</v>
      </c>
      <c r="N657" s="29" t="s">
        <v>298</v>
      </c>
      <c r="O657" s="30">
        <v>98.041599551999994</v>
      </c>
      <c r="P657" s="28" t="s">
        <v>1501</v>
      </c>
      <c r="Q657" s="36">
        <f>VLOOKUP(CurrentMtgRatesDataTable824[[#This Row],[asOfDate]],CurrentMtgRatesDataTable8[],5,0)</f>
        <v>85.569166483235293</v>
      </c>
      <c r="R657" s="36">
        <f>CurrentMtgRatesDataTable824[[#This Row],[Realized Current Coupon Vol]]/CurrentMtgRatesDataTable824[[#This Row],[SeriesNumValue]]</f>
        <v>0.87278427600368269</v>
      </c>
    </row>
    <row r="658" spans="1:18">
      <c r="A658" s="29" t="s">
        <v>415</v>
      </c>
      <c r="B658" s="30">
        <v>3.0363365323845302</v>
      </c>
      <c r="C65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3.0363365323845302</v>
      </c>
      <c r="D658" s="36">
        <f>CurrentMtgRatesDataTable8[[#This Row],[Combined with Bloomberg Coupon]]-C659</f>
        <v>3.4975535976620176E-2</v>
      </c>
      <c r="E658" s="37">
        <f t="shared" si="20"/>
        <v>58.454545477486441</v>
      </c>
      <c r="F658" s="36">
        <f>LN(CurrentMtgRatesDataTable8[[#This Row],[Combined with Bloomberg Coupon]]/C659)</f>
        <v>1.158584942191173E-2</v>
      </c>
      <c r="G658" s="37">
        <f t="shared" si="21"/>
        <v>19.321818363125661</v>
      </c>
      <c r="I658" s="26" t="s">
        <v>154</v>
      </c>
      <c r="J658" s="27">
        <v>98.359529760000001</v>
      </c>
      <c r="K658" s="27" t="s">
        <v>1502</v>
      </c>
      <c r="N658" s="29" t="s">
        <v>154</v>
      </c>
      <c r="O658" s="30">
        <v>98.359529760000001</v>
      </c>
      <c r="P658" s="28" t="s">
        <v>1501</v>
      </c>
      <c r="Q658" s="36">
        <f>VLOOKUP(CurrentMtgRatesDataTable824[[#This Row],[asOfDate]],CurrentMtgRatesDataTable8[],5,0)</f>
        <v>85.224503381148892</v>
      </c>
      <c r="R658" s="36">
        <f>CurrentMtgRatesDataTable824[[#This Row],[Realized Current Coupon Vol]]/CurrentMtgRatesDataTable824[[#This Row],[SeriesNumValue]]</f>
        <v>0.86645903644617928</v>
      </c>
    </row>
    <row r="659" spans="1:18">
      <c r="A659" s="29" t="s">
        <v>562</v>
      </c>
      <c r="B659" s="30">
        <v>3.00136099640791</v>
      </c>
      <c r="C65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3.00136099640791</v>
      </c>
      <c r="D659" s="36">
        <f>CurrentMtgRatesDataTable8[[#This Row],[Combined with Bloomberg Coupon]]-C660</f>
        <v>-5.0649841039219989E-2</v>
      </c>
      <c r="E659" s="37">
        <f t="shared" si="20"/>
        <v>58.08356403192456</v>
      </c>
      <c r="F659" s="36">
        <f>LN(CurrentMtgRatesDataTable8[[#This Row],[Combined with Bloomberg Coupon]]/C660)</f>
        <v>-1.6734813086432834E-2</v>
      </c>
      <c r="G659" s="37">
        <f t="shared" si="21"/>
        <v>19.19529167484259</v>
      </c>
      <c r="I659" s="26" t="s">
        <v>9</v>
      </c>
      <c r="J659" s="27">
        <v>98.693820360000004</v>
      </c>
      <c r="K659" s="27" t="s">
        <v>1502</v>
      </c>
      <c r="N659" s="29" t="s">
        <v>9</v>
      </c>
      <c r="O659" s="30">
        <v>98.693820360000004</v>
      </c>
      <c r="P659" s="28" t="s">
        <v>1501</v>
      </c>
      <c r="Q659" s="36">
        <f>VLOOKUP(CurrentMtgRatesDataTable824[[#This Row],[asOfDate]],CurrentMtgRatesDataTable8[],5,0)</f>
        <v>84.805071973447227</v>
      </c>
      <c r="R659" s="36">
        <f>CurrentMtgRatesDataTable824[[#This Row],[Realized Current Coupon Vol]]/CurrentMtgRatesDataTable824[[#This Row],[SeriesNumValue]]</f>
        <v>0.85927438682694057</v>
      </c>
    </row>
    <row r="660" spans="1:18">
      <c r="A660" s="29" t="s">
        <v>704</v>
      </c>
      <c r="B660" s="30">
        <v>3.05201083744713</v>
      </c>
      <c r="C66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3.05201083744713</v>
      </c>
      <c r="D660" s="36">
        <f>CurrentMtgRatesDataTable8[[#This Row],[Combined with Bloomberg Coupon]]-C661</f>
        <v>7.5613397192899612E-3</v>
      </c>
      <c r="E660" s="37">
        <f t="shared" si="20"/>
        <v>57.530786654102464</v>
      </c>
      <c r="F660" s="36">
        <f>LN(CurrentMtgRatesDataTable8[[#This Row],[Combined with Bloomberg Coupon]]/C661)</f>
        <v>2.4805684547401889E-3</v>
      </c>
      <c r="G660" s="37">
        <f t="shared" si="21"/>
        <v>19.002523928967925</v>
      </c>
      <c r="I660" s="26" t="s">
        <v>576</v>
      </c>
      <c r="J660" s="27">
        <v>99.401179237999997</v>
      </c>
      <c r="K660" s="27" t="s">
        <v>1502</v>
      </c>
      <c r="N660" s="29" t="s">
        <v>576</v>
      </c>
      <c r="O660" s="30">
        <v>99.401179237999997</v>
      </c>
      <c r="P660" s="28" t="s">
        <v>1501</v>
      </c>
      <c r="Q660" s="36">
        <f>VLOOKUP(CurrentMtgRatesDataTable824[[#This Row],[asOfDate]],CurrentMtgRatesDataTable8[],5,0)</f>
        <v>84.736981429946582</v>
      </c>
      <c r="R660" s="36">
        <f>CurrentMtgRatesDataTable824[[#This Row],[Realized Current Coupon Vol]]/CurrentMtgRatesDataTable824[[#This Row],[SeriesNumValue]]</f>
        <v>0.85247460925043583</v>
      </c>
    </row>
    <row r="661" spans="1:18">
      <c r="A661" s="29" t="s">
        <v>140</v>
      </c>
      <c r="B661" s="30">
        <v>3.04444949772784</v>
      </c>
      <c r="C66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3.04444949772784</v>
      </c>
      <c r="D661" s="36">
        <f>CurrentMtgRatesDataTable8[[#This Row],[Combined with Bloomberg Coupon]]-C662</f>
        <v>2.0769727959990547E-4</v>
      </c>
      <c r="E661" s="37">
        <f t="shared" si="20"/>
        <v>57.546088028673822</v>
      </c>
      <c r="F661" s="36">
        <f>LN(CurrentMtgRatesDataTable8[[#This Row],[Combined with Bloomberg Coupon]]/C662)</f>
        <v>6.8223948138973245E-5</v>
      </c>
      <c r="G661" s="37">
        <f t="shared" si="21"/>
        <v>19.006340344045363</v>
      </c>
      <c r="I661" s="26" t="s">
        <v>431</v>
      </c>
      <c r="J661" s="27">
        <v>99.483897837000001</v>
      </c>
      <c r="K661" s="27" t="s">
        <v>1502</v>
      </c>
      <c r="N661" s="29" t="s">
        <v>431</v>
      </c>
      <c r="O661" s="30">
        <v>99.483897837000001</v>
      </c>
      <c r="P661" s="28" t="s">
        <v>1501</v>
      </c>
      <c r="Q661" s="36">
        <f>VLOOKUP(CurrentMtgRatesDataTable824[[#This Row],[asOfDate]],CurrentMtgRatesDataTable8[],5,0)</f>
        <v>84.101687413721976</v>
      </c>
      <c r="R661" s="36">
        <f>CurrentMtgRatesDataTable824[[#This Row],[Realized Current Coupon Vol]]/CurrentMtgRatesDataTable824[[#This Row],[SeriesNumValue]]</f>
        <v>0.84537989807676106</v>
      </c>
    </row>
    <row r="662" spans="1:18">
      <c r="A662" s="29" t="s">
        <v>285</v>
      </c>
      <c r="B662" s="30">
        <v>3.0442418004482401</v>
      </c>
      <c r="C66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3.0442418004482401</v>
      </c>
      <c r="D662" s="36">
        <f>CurrentMtgRatesDataTable8[[#This Row],[Combined with Bloomberg Coupon]]-C663</f>
        <v>-3.0361204051798651E-3</v>
      </c>
      <c r="E662" s="37">
        <f t="shared" si="20"/>
        <v>57.603142498291568</v>
      </c>
      <c r="F662" s="36">
        <f>LN(CurrentMtgRatesDataTable8[[#This Row],[Combined with Bloomberg Coupon]]/C663)</f>
        <v>-9.9683520549852939E-4</v>
      </c>
      <c r="G662" s="37">
        <f t="shared" si="21"/>
        <v>19.023554577834474</v>
      </c>
      <c r="I662" s="26" t="s">
        <v>299</v>
      </c>
      <c r="J662" s="27">
        <v>99.477918708000004</v>
      </c>
      <c r="K662" s="27" t="s">
        <v>1502</v>
      </c>
      <c r="N662" s="29" t="s">
        <v>299</v>
      </c>
      <c r="O662" s="30">
        <v>99.477918708000004</v>
      </c>
      <c r="P662" s="28" t="s">
        <v>1501</v>
      </c>
      <c r="Q662" s="36">
        <f>VLOOKUP(CurrentMtgRatesDataTable824[[#This Row],[asOfDate]],CurrentMtgRatesDataTable8[],5,0)</f>
        <v>84.110237455086249</v>
      </c>
      <c r="R662" s="36">
        <f>CurrentMtgRatesDataTable824[[#This Row],[Realized Current Coupon Vol]]/CurrentMtgRatesDataTable824[[#This Row],[SeriesNumValue]]</f>
        <v>0.84551665884744842</v>
      </c>
    </row>
    <row r="663" spans="1:18">
      <c r="A663" s="29" t="s">
        <v>414</v>
      </c>
      <c r="B663" s="30">
        <v>3.04727792085342</v>
      </c>
      <c r="C66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3.04727792085342</v>
      </c>
      <c r="D663" s="36">
        <f>CurrentMtgRatesDataTable8[[#This Row],[Combined with Bloomberg Coupon]]-C664</f>
        <v>3.7537373407659835E-2</v>
      </c>
      <c r="E663" s="37">
        <f t="shared" si="20"/>
        <v>57.620563376723354</v>
      </c>
      <c r="F663" s="36">
        <f>LN(CurrentMtgRatesDataTable8[[#This Row],[Combined with Bloomberg Coupon]]/C664)</f>
        <v>1.2394828967651263E-2</v>
      </c>
      <c r="G663" s="37">
        <f t="shared" si="21"/>
        <v>19.028694605011129</v>
      </c>
      <c r="I663" s="26" t="s">
        <v>155</v>
      </c>
      <c r="J663" s="27">
        <v>99.852541560000006</v>
      </c>
      <c r="K663" s="27" t="s">
        <v>1502</v>
      </c>
      <c r="N663" s="29" t="s">
        <v>155</v>
      </c>
      <c r="O663" s="30">
        <v>99.852541560000006</v>
      </c>
      <c r="P663" s="28" t="s">
        <v>1501</v>
      </c>
      <c r="Q663" s="36">
        <f>VLOOKUP(CurrentMtgRatesDataTable824[[#This Row],[asOfDate]],CurrentMtgRatesDataTable8[],5,0)</f>
        <v>84.502729034043739</v>
      </c>
      <c r="R663" s="36">
        <f>CurrentMtgRatesDataTable824[[#This Row],[Realized Current Coupon Vol]]/CurrentMtgRatesDataTable824[[#This Row],[SeriesNumValue]]</f>
        <v>0.84627519454041356</v>
      </c>
    </row>
    <row r="664" spans="1:18">
      <c r="A664" s="29" t="s">
        <v>561</v>
      </c>
      <c r="B664" s="30">
        <v>3.0097405474457601</v>
      </c>
      <c r="C66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3.0097405474457601</v>
      </c>
      <c r="D664" s="36">
        <f>CurrentMtgRatesDataTable8[[#This Row],[Combined with Bloomberg Coupon]]-C665</f>
        <v>2.1326350870110033E-2</v>
      </c>
      <c r="E664" s="37">
        <f t="shared" si="20"/>
        <v>57.413028960503887</v>
      </c>
      <c r="F664" s="36">
        <f>LN(CurrentMtgRatesDataTable8[[#This Row],[Combined with Bloomberg Coupon]]/C665)</f>
        <v>7.1110005148043495E-3</v>
      </c>
      <c r="G664" s="37">
        <f t="shared" si="21"/>
        <v>18.946873848371229</v>
      </c>
      <c r="I664" s="26" t="s">
        <v>10</v>
      </c>
      <c r="J664" s="27">
        <v>99.714954805999994</v>
      </c>
      <c r="K664" s="27" t="s">
        <v>1502</v>
      </c>
      <c r="N664" s="29" t="s">
        <v>10</v>
      </c>
      <c r="O664" s="30">
        <v>99.714954805999994</v>
      </c>
      <c r="P664" s="28" t="s">
        <v>1501</v>
      </c>
      <c r="Q664" s="36">
        <f>VLOOKUP(CurrentMtgRatesDataTable824[[#This Row],[asOfDate]],CurrentMtgRatesDataTable8[],5,0)</f>
        <v>84.637643741357181</v>
      </c>
      <c r="R664" s="36">
        <f>CurrentMtgRatesDataTable824[[#This Row],[Realized Current Coupon Vol]]/CurrentMtgRatesDataTable824[[#This Row],[SeriesNumValue]]</f>
        <v>0.84879588930289929</v>
      </c>
    </row>
    <row r="665" spans="1:18">
      <c r="A665" s="29" t="s">
        <v>703</v>
      </c>
      <c r="B665" s="30">
        <v>2.9884141965756501</v>
      </c>
      <c r="C66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2.9884141965756501</v>
      </c>
      <c r="D665" s="36">
        <f>CurrentMtgRatesDataTable8[[#This Row],[Combined with Bloomberg Coupon]]-C666</f>
        <v>-2.0684341935520045E-2</v>
      </c>
      <c r="E665" s="37">
        <f t="shared" si="20"/>
        <v>57.189074183458523</v>
      </c>
      <c r="F665" s="36">
        <f>LN(CurrentMtgRatesDataTable8[[#This Row],[Combined with Bloomberg Coupon]]/C666)</f>
        <v>-6.8976673693733233E-3</v>
      </c>
      <c r="G665" s="37">
        <f t="shared" si="21"/>
        <v>18.872039285292523</v>
      </c>
      <c r="I665" s="26" t="s">
        <v>577</v>
      </c>
      <c r="J665" s="27">
        <v>98.929283093999999</v>
      </c>
      <c r="K665" s="27" t="s">
        <v>1502</v>
      </c>
      <c r="N665" s="29" t="s">
        <v>577</v>
      </c>
      <c r="O665" s="30">
        <v>98.929283093999999</v>
      </c>
      <c r="P665" s="28" t="s">
        <v>1501</v>
      </c>
      <c r="Q665" s="36">
        <f>VLOOKUP(CurrentMtgRatesDataTable824[[#This Row],[asOfDate]],CurrentMtgRatesDataTable8[],5,0)</f>
        <v>84.353033008089994</v>
      </c>
      <c r="R665" s="36">
        <f>CurrentMtgRatesDataTable824[[#This Row],[Realized Current Coupon Vol]]/CurrentMtgRatesDataTable824[[#This Row],[SeriesNumValue]]</f>
        <v>0.85265990382180334</v>
      </c>
    </row>
    <row r="666" spans="1:18">
      <c r="A666" s="29" t="s">
        <v>139</v>
      </c>
      <c r="B666" s="30">
        <v>3.0090985385111702</v>
      </c>
      <c r="C66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3.0090985385111702</v>
      </c>
      <c r="D666" s="36">
        <f>CurrentMtgRatesDataTable8[[#This Row],[Combined with Bloomberg Coupon]]-C667</f>
        <v>3.5836973834470154E-2</v>
      </c>
      <c r="E666" s="37">
        <f t="shared" si="20"/>
        <v>57.083033586606838</v>
      </c>
      <c r="F666" s="36">
        <f>LN(CurrentMtgRatesDataTable8[[#This Row],[Combined with Bloomberg Coupon]]/C667)</f>
        <v>1.198102484639298E-2</v>
      </c>
      <c r="G666" s="37">
        <f t="shared" si="21"/>
        <v>18.835751506000094</v>
      </c>
      <c r="I666" s="26" t="s">
        <v>432</v>
      </c>
      <c r="J666" s="27">
        <v>99.292028975999997</v>
      </c>
      <c r="K666" s="27" t="s">
        <v>1502</v>
      </c>
      <c r="N666" s="29" t="s">
        <v>432</v>
      </c>
      <c r="O666" s="30">
        <v>99.292028975999997</v>
      </c>
      <c r="P666" s="28" t="s">
        <v>1501</v>
      </c>
      <c r="Q666" s="36">
        <f>VLOOKUP(CurrentMtgRatesDataTable824[[#This Row],[asOfDate]],CurrentMtgRatesDataTable8[],5,0)</f>
        <v>83.445907496045464</v>
      </c>
      <c r="R666" s="36">
        <f>CurrentMtgRatesDataTable824[[#This Row],[Realized Current Coupon Vol]]/CurrentMtgRatesDataTable824[[#This Row],[SeriesNumValue]]</f>
        <v>0.84040892664420508</v>
      </c>
    </row>
    <row r="667" spans="1:18">
      <c r="A667" s="29" t="s">
        <v>284</v>
      </c>
      <c r="B667" s="30">
        <v>2.9732615646767</v>
      </c>
      <c r="C66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2.9732615646767</v>
      </c>
      <c r="D667" s="36">
        <f>CurrentMtgRatesDataTable8[[#This Row],[Combined with Bloomberg Coupon]]-C668</f>
        <v>2.2631007271689985E-2</v>
      </c>
      <c r="E667" s="37">
        <f t="shared" si="20"/>
        <v>56.511971369470061</v>
      </c>
      <c r="F667" s="36">
        <f>LN(CurrentMtgRatesDataTable8[[#This Row],[Combined with Bloomberg Coupon]]/C668)</f>
        <v>7.6406244082179624E-3</v>
      </c>
      <c r="G667" s="37">
        <f t="shared" si="21"/>
        <v>18.642704828046742</v>
      </c>
      <c r="I667" s="26" t="s">
        <v>300</v>
      </c>
      <c r="J667" s="27">
        <v>98.679057975000006</v>
      </c>
      <c r="K667" s="27" t="s">
        <v>1502</v>
      </c>
      <c r="N667" s="29" t="s">
        <v>300</v>
      </c>
      <c r="O667" s="30">
        <v>98.679057975000006</v>
      </c>
      <c r="P667" s="28" t="s">
        <v>1501</v>
      </c>
      <c r="Q667" s="36">
        <f>VLOOKUP(CurrentMtgRatesDataTable824[[#This Row],[asOfDate]],CurrentMtgRatesDataTable8[],5,0)</f>
        <v>83.396145596432461</v>
      </c>
      <c r="R667" s="36">
        <f>CurrentMtgRatesDataTable824[[#This Row],[Realized Current Coupon Vol]]/CurrentMtgRatesDataTable824[[#This Row],[SeriesNumValue]]</f>
        <v>0.84512506815337229</v>
      </c>
    </row>
    <row r="668" spans="1:18">
      <c r="A668" s="29" t="s">
        <v>413</v>
      </c>
      <c r="B668" s="30">
        <v>2.95063055740501</v>
      </c>
      <c r="C66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2.95063055740501</v>
      </c>
      <c r="D668" s="36">
        <f>CurrentMtgRatesDataTable8[[#This Row],[Combined with Bloomberg Coupon]]-C669</f>
        <v>-1.6433621586959823E-2</v>
      </c>
      <c r="E668" s="37">
        <f t="shared" si="20"/>
        <v>56.915816854749259</v>
      </c>
      <c r="F668" s="36">
        <f>LN(CurrentMtgRatesDataTable8[[#This Row],[Combined with Bloomberg Coupon]]/C669)</f>
        <v>-5.5540762286708191E-3</v>
      </c>
      <c r="G668" s="37">
        <f t="shared" si="21"/>
        <v>18.741415132799059</v>
      </c>
      <c r="I668" s="26" t="s">
        <v>156</v>
      </c>
      <c r="J668" s="27">
        <v>98.513345614000002</v>
      </c>
      <c r="K668" s="27" t="s">
        <v>1502</v>
      </c>
      <c r="N668" s="29" t="s">
        <v>156</v>
      </c>
      <c r="O668" s="30">
        <v>98.513345614000002</v>
      </c>
      <c r="P668" s="28" t="s">
        <v>1501</v>
      </c>
      <c r="Q668" s="36">
        <f>VLOOKUP(CurrentMtgRatesDataTable824[[#This Row],[asOfDate]],CurrentMtgRatesDataTable8[],5,0)</f>
        <v>83.607498474892566</v>
      </c>
      <c r="R668" s="36">
        <f>CurrentMtgRatesDataTable824[[#This Row],[Realized Current Coupon Vol]]/CurrentMtgRatesDataTable824[[#This Row],[SeriesNumValue]]</f>
        <v>0.84869210312364907</v>
      </c>
    </row>
    <row r="669" spans="1:18">
      <c r="A669" s="29" t="s">
        <v>560</v>
      </c>
      <c r="B669" s="30">
        <v>2.9670641789919698</v>
      </c>
      <c r="C66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2.9670641789919698</v>
      </c>
      <c r="D669" s="36">
        <f>CurrentMtgRatesDataTable8[[#This Row],[Combined with Bloomberg Coupon]]-C670</f>
        <v>1.009118178733992E-2</v>
      </c>
      <c r="E669" s="37">
        <f t="shared" si="20"/>
        <v>56.958457165168483</v>
      </c>
      <c r="F669" s="36">
        <f>LN(CurrentMtgRatesDataTable8[[#This Row],[Combined with Bloomberg Coupon]]/C670)</f>
        <v>3.4068630049594608E-3</v>
      </c>
      <c r="G669" s="37">
        <f t="shared" si="21"/>
        <v>18.750685590102179</v>
      </c>
      <c r="I669" s="26" t="s">
        <v>11</v>
      </c>
      <c r="J669" s="27">
        <v>98.063132288000006</v>
      </c>
      <c r="K669" s="27" t="s">
        <v>1502</v>
      </c>
      <c r="N669" s="29" t="s">
        <v>11</v>
      </c>
      <c r="O669" s="30">
        <v>98.063132288000006</v>
      </c>
      <c r="P669" s="28" t="s">
        <v>1501</v>
      </c>
      <c r="Q669" s="36">
        <f>VLOOKUP(CurrentMtgRatesDataTable824[[#This Row],[asOfDate]],CurrentMtgRatesDataTable8[],5,0)</f>
        <v>83.399157064275798</v>
      </c>
      <c r="R669" s="36">
        <f>CurrentMtgRatesDataTable824[[#This Row],[Realized Current Coupon Vol]]/CurrentMtgRatesDataTable824[[#This Row],[SeriesNumValue]]</f>
        <v>0.85046393194276293</v>
      </c>
    </row>
    <row r="670" spans="1:18">
      <c r="A670" s="29" t="s">
        <v>702</v>
      </c>
      <c r="B670" s="30">
        <v>2.9569729972046299</v>
      </c>
      <c r="C67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2.9569729972046299</v>
      </c>
      <c r="D670" s="36">
        <f>CurrentMtgRatesDataTable8[[#This Row],[Combined with Bloomberg Coupon]]-C671</f>
        <v>4.1364597412969939E-2</v>
      </c>
      <c r="E670" s="37">
        <f t="shared" si="20"/>
        <v>59.681953297088242</v>
      </c>
      <c r="F670" s="36">
        <f>LN(CurrentMtgRatesDataTable8[[#This Row],[Combined with Bloomberg Coupon]]/C671)</f>
        <v>1.408759750346082E-2</v>
      </c>
      <c r="G670" s="37">
        <f t="shared" si="21"/>
        <v>19.548708541648072</v>
      </c>
      <c r="I670" s="26" t="s">
        <v>578</v>
      </c>
      <c r="J670" s="27">
        <v>97.018475839999994</v>
      </c>
      <c r="K670" s="27" t="s">
        <v>1502</v>
      </c>
      <c r="N670" s="29" t="s">
        <v>578</v>
      </c>
      <c r="O670" s="30">
        <v>97.018475839999994</v>
      </c>
      <c r="P670" s="28" t="s">
        <v>1501</v>
      </c>
      <c r="Q670" s="36">
        <f>VLOOKUP(CurrentMtgRatesDataTable824[[#This Row],[asOfDate]],CurrentMtgRatesDataTable8[],5,0)</f>
        <v>83.654678994575221</v>
      </c>
      <c r="R670" s="36">
        <f>CurrentMtgRatesDataTable824[[#This Row],[Realized Current Coupon Vol]]/CurrentMtgRatesDataTable824[[#This Row],[SeriesNumValue]]</f>
        <v>0.86225513512020169</v>
      </c>
    </row>
    <row r="671" spans="1:18">
      <c r="A671" s="29" t="s">
        <v>138</v>
      </c>
      <c r="B671" s="30">
        <v>2.91560839979166</v>
      </c>
      <c r="C67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2.91560839979166</v>
      </c>
      <c r="D671" s="36">
        <f>CurrentMtgRatesDataTable8[[#This Row],[Combined with Bloomberg Coupon]]-C672</f>
        <v>1.3002437574940018E-2</v>
      </c>
      <c r="E671" s="37">
        <f t="shared" si="20"/>
        <v>59.057596032933027</v>
      </c>
      <c r="F671" s="36">
        <f>LN(CurrentMtgRatesDataTable8[[#This Row],[Combined with Bloomberg Coupon]]/C672)</f>
        <v>4.4695703567432217E-3</v>
      </c>
      <c r="G671" s="37">
        <f t="shared" si="21"/>
        <v>19.322267053932343</v>
      </c>
      <c r="I671" s="26" t="s">
        <v>433</v>
      </c>
      <c r="J671" s="27">
        <v>95.874887680000001</v>
      </c>
      <c r="K671" s="27" t="s">
        <v>1502</v>
      </c>
      <c r="N671" s="29" t="s">
        <v>433</v>
      </c>
      <c r="O671" s="30">
        <v>95.874887680000001</v>
      </c>
      <c r="P671" s="28" t="s">
        <v>1501</v>
      </c>
      <c r="Q671" s="36">
        <f>VLOOKUP(CurrentMtgRatesDataTable824[[#This Row],[asOfDate]],CurrentMtgRatesDataTable8[],5,0)</f>
        <v>82.909018319990039</v>
      </c>
      <c r="R671" s="36">
        <f>CurrentMtgRatesDataTable824[[#This Row],[Realized Current Coupon Vol]]/CurrentMtgRatesDataTable824[[#This Row],[SeriesNumValue]]</f>
        <v>0.86476261225686202</v>
      </c>
    </row>
    <row r="672" spans="1:18">
      <c r="A672" s="29" t="s">
        <v>283</v>
      </c>
      <c r="B672" s="30">
        <v>2.90260596221672</v>
      </c>
      <c r="C67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2.90260596221672</v>
      </c>
      <c r="D672" s="36">
        <f>CurrentMtgRatesDataTable8[[#This Row],[Combined with Bloomberg Coupon]]-C673</f>
        <v>2.0323195956799989E-2</v>
      </c>
      <c r="E672" s="37">
        <f t="shared" si="20"/>
        <v>59.06312246867973</v>
      </c>
      <c r="F672" s="36">
        <f>LN(CurrentMtgRatesDataTable8[[#This Row],[Combined with Bloomberg Coupon]]/C673)</f>
        <v>7.0263337888006238E-3</v>
      </c>
      <c r="G672" s="37">
        <f t="shared" si="21"/>
        <v>19.318758458772425</v>
      </c>
      <c r="I672" s="26" t="s">
        <v>301</v>
      </c>
      <c r="J672" s="27">
        <v>94.809584960999999</v>
      </c>
      <c r="K672" s="27" t="s">
        <v>1502</v>
      </c>
      <c r="N672" s="29" t="s">
        <v>301</v>
      </c>
      <c r="O672" s="30">
        <v>94.809584960999999</v>
      </c>
      <c r="P672" s="28" t="s">
        <v>1501</v>
      </c>
      <c r="Q672" s="36">
        <f>VLOOKUP(CurrentMtgRatesDataTable824[[#This Row],[asOfDate]],CurrentMtgRatesDataTable8[],5,0)</f>
        <v>80.772418741564223</v>
      </c>
      <c r="R672" s="36">
        <f>CurrentMtgRatesDataTable824[[#This Row],[Realized Current Coupon Vol]]/CurrentMtgRatesDataTable824[[#This Row],[SeriesNumValue]]</f>
        <v>0.85194359594327962</v>
      </c>
    </row>
    <row r="673" spans="1:18">
      <c r="A673" s="29" t="s">
        <v>412</v>
      </c>
      <c r="B673" s="30">
        <v>2.88228276625992</v>
      </c>
      <c r="C67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2.88228276625992</v>
      </c>
      <c r="D673" s="36">
        <f>CurrentMtgRatesDataTable8[[#This Row],[Combined with Bloomberg Coupon]]-C674</f>
        <v>-2.668538903667983E-2</v>
      </c>
      <c r="E673" s="37">
        <f t="shared" si="20"/>
        <v>59.372517080044126</v>
      </c>
      <c r="F673" s="36">
        <f>LN(CurrentMtgRatesDataTable8[[#This Row],[Combined with Bloomberg Coupon]]/C674)</f>
        <v>-9.2158251358473841E-3</v>
      </c>
      <c r="G673" s="37">
        <f t="shared" si="21"/>
        <v>19.393526056289765</v>
      </c>
      <c r="I673" s="26" t="s">
        <v>157</v>
      </c>
      <c r="J673" s="27">
        <v>96.741501705000005</v>
      </c>
      <c r="K673" s="27" t="s">
        <v>1502</v>
      </c>
      <c r="N673" s="29" t="s">
        <v>157</v>
      </c>
      <c r="O673" s="30">
        <v>96.741501705000005</v>
      </c>
      <c r="P673" s="28" t="s">
        <v>1501</v>
      </c>
      <c r="Q673" s="36">
        <f>VLOOKUP(CurrentMtgRatesDataTable824[[#This Row],[asOfDate]],CurrentMtgRatesDataTable8[],5,0)</f>
        <v>80.356149078828949</v>
      </c>
      <c r="R673" s="36">
        <f>CurrentMtgRatesDataTable824[[#This Row],[Realized Current Coupon Vol]]/CurrentMtgRatesDataTable824[[#This Row],[SeriesNumValue]]</f>
        <v>0.83062747282819782</v>
      </c>
    </row>
    <row r="674" spans="1:18">
      <c r="A674" s="29" t="s">
        <v>559</v>
      </c>
      <c r="B674" s="30">
        <v>2.9089681552965998</v>
      </c>
      <c r="C67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2.9089681552965998</v>
      </c>
      <c r="D674" s="36">
        <f>CurrentMtgRatesDataTable8[[#This Row],[Combined with Bloomberg Coupon]]-C675</f>
        <v>1.8991188676409809E-2</v>
      </c>
      <c r="E674" s="37">
        <f t="shared" si="20"/>
        <v>60.349088567244515</v>
      </c>
      <c r="F674" s="36">
        <f>LN(CurrentMtgRatesDataTable8[[#This Row],[Combined with Bloomberg Coupon]]/C675)</f>
        <v>6.5499004292958497E-3</v>
      </c>
      <c r="G674" s="37">
        <f t="shared" si="21"/>
        <v>19.674641715548592</v>
      </c>
      <c r="I674" s="26" t="s">
        <v>12</v>
      </c>
      <c r="J674" s="27">
        <v>95.511674545999995</v>
      </c>
      <c r="K674" s="27" t="s">
        <v>1502</v>
      </c>
      <c r="N674" s="29" t="s">
        <v>12</v>
      </c>
      <c r="O674" s="30">
        <v>95.511674545999995</v>
      </c>
      <c r="P674" s="28" t="s">
        <v>1501</v>
      </c>
      <c r="Q674" s="36">
        <f>VLOOKUP(CurrentMtgRatesDataTable824[[#This Row],[asOfDate]],CurrentMtgRatesDataTable8[],5,0)</f>
        <v>80.190964566479934</v>
      </c>
      <c r="R674" s="36">
        <f>CurrentMtgRatesDataTable824[[#This Row],[Realized Current Coupon Vol]]/CurrentMtgRatesDataTable824[[#This Row],[SeriesNumValue]]</f>
        <v>0.83959332665514774</v>
      </c>
    </row>
    <row r="675" spans="1:18">
      <c r="A675" s="29" t="s">
        <v>701</v>
      </c>
      <c r="B675" s="30">
        <v>2.88997696662019</v>
      </c>
      <c r="C67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2.88997696662019</v>
      </c>
      <c r="D675" s="36">
        <f>CurrentMtgRatesDataTable8[[#This Row],[Combined with Bloomberg Coupon]]-C676</f>
        <v>8.8700617840590024E-2</v>
      </c>
      <c r="E675" s="37">
        <f t="shared" si="20"/>
        <v>60.263324948471165</v>
      </c>
      <c r="F675" s="36">
        <f>LN(CurrentMtgRatesDataTable8[[#This Row],[Combined with Bloomberg Coupon]]/C676)</f>
        <v>3.1173379896915137E-2</v>
      </c>
      <c r="G675" s="37">
        <f t="shared" si="21"/>
        <v>19.638677280158252</v>
      </c>
      <c r="I675" s="26" t="s">
        <v>579</v>
      </c>
      <c r="J675" s="27">
        <v>95.809877200000003</v>
      </c>
      <c r="K675" s="27" t="s">
        <v>1502</v>
      </c>
      <c r="N675" s="29" t="s">
        <v>579</v>
      </c>
      <c r="O675" s="30">
        <v>95.809877200000003</v>
      </c>
      <c r="P675" s="28" t="s">
        <v>1501</v>
      </c>
      <c r="Q675" s="36">
        <f>VLOOKUP(CurrentMtgRatesDataTable824[[#This Row],[asOfDate]],CurrentMtgRatesDataTable8[],5,0)</f>
        <v>79.979812064251462</v>
      </c>
      <c r="R675" s="36">
        <f>CurrentMtgRatesDataTable824[[#This Row],[Realized Current Coupon Vol]]/CurrentMtgRatesDataTable824[[#This Row],[SeriesNumValue]]</f>
        <v>0.83477627152465927</v>
      </c>
    </row>
    <row r="676" spans="1:18">
      <c r="A676" s="29" t="s">
        <v>137</v>
      </c>
      <c r="B676" s="30">
        <v>2.8012763487796</v>
      </c>
      <c r="C67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2.8012763487796</v>
      </c>
      <c r="D676" s="36">
        <f>CurrentMtgRatesDataTable8[[#This Row],[Combined with Bloomberg Coupon]]-C677</f>
        <v>-0.1143971772691601</v>
      </c>
      <c r="E676" s="37">
        <f t="shared" si="20"/>
        <v>57.061607779727773</v>
      </c>
      <c r="F676" s="36">
        <f>LN(CurrentMtgRatesDataTable8[[#This Row],[Combined with Bloomberg Coupon]]/C677)</f>
        <v>-4.0025696193542244E-2</v>
      </c>
      <c r="G676" s="37">
        <f t="shared" si="21"/>
        <v>18.426918592424848</v>
      </c>
      <c r="I676" s="26" t="s">
        <v>434</v>
      </c>
      <c r="J676" s="27">
        <v>93.770002169999998</v>
      </c>
      <c r="K676" s="27" t="s">
        <v>1502</v>
      </c>
      <c r="N676" s="29" t="s">
        <v>434</v>
      </c>
      <c r="O676" s="30">
        <v>93.770002169999998</v>
      </c>
      <c r="P676" s="28" t="s">
        <v>1501</v>
      </c>
      <c r="Q676" s="36">
        <f>VLOOKUP(CurrentMtgRatesDataTable824[[#This Row],[asOfDate]],CurrentMtgRatesDataTable8[],5,0)</f>
        <v>78.643667273761622</v>
      </c>
      <c r="R676" s="36">
        <f>CurrentMtgRatesDataTable824[[#This Row],[Realized Current Coupon Vol]]/CurrentMtgRatesDataTable824[[#This Row],[SeriesNumValue]]</f>
        <v>0.83868684498039003</v>
      </c>
    </row>
    <row r="677" spans="1:18">
      <c r="A677" s="29" t="s">
        <v>282</v>
      </c>
      <c r="B677" s="30">
        <v>2.9156735260487601</v>
      </c>
      <c r="C67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2.9156735260487601</v>
      </c>
      <c r="D677" s="36">
        <f>CurrentMtgRatesDataTable8[[#This Row],[Combined with Bloomberg Coupon]]-C678</f>
        <v>-9.079784312810979E-2</v>
      </c>
      <c r="E677" s="37">
        <f t="shared" si="20"/>
        <v>52.465241796829851</v>
      </c>
      <c r="F677" s="36">
        <f>LN(CurrentMtgRatesDataTable8[[#This Row],[Combined with Bloomberg Coupon]]/C678)</f>
        <v>-3.0666240115953085E-2</v>
      </c>
      <c r="G677" s="37">
        <f t="shared" si="21"/>
        <v>16.661749304881305</v>
      </c>
      <c r="I677" s="26" t="s">
        <v>302</v>
      </c>
      <c r="J677" s="27">
        <v>94.374922096000006</v>
      </c>
      <c r="K677" s="27" t="s">
        <v>1502</v>
      </c>
      <c r="N677" s="29" t="s">
        <v>302</v>
      </c>
      <c r="O677" s="30">
        <v>94.374922096000006</v>
      </c>
      <c r="P677" s="28" t="s">
        <v>1501</v>
      </c>
      <c r="Q677" s="36">
        <f>VLOOKUP(CurrentMtgRatesDataTable824[[#This Row],[asOfDate]],CurrentMtgRatesDataTable8[],5,0)</f>
        <v>78.296750109856816</v>
      </c>
      <c r="R677" s="36">
        <f>CurrentMtgRatesDataTable824[[#This Row],[Realized Current Coupon Vol]]/CurrentMtgRatesDataTable824[[#This Row],[SeriesNumValue]]</f>
        <v>0.82963512309140597</v>
      </c>
    </row>
    <row r="678" spans="1:18">
      <c r="A678" s="29" t="s">
        <v>558</v>
      </c>
      <c r="B678" s="30">
        <v>3.0064713691768699</v>
      </c>
      <c r="C67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3.0064713691768699</v>
      </c>
      <c r="D678" s="36">
        <f>CurrentMtgRatesDataTable8[[#This Row],[Combined with Bloomberg Coupon]]-C679</f>
        <v>-2.87983830764027E-3</v>
      </c>
      <c r="E678" s="37">
        <f t="shared" si="20"/>
        <v>49.311915749546372</v>
      </c>
      <c r="F678" s="36">
        <f>LN(CurrentMtgRatesDataTable8[[#This Row],[Combined with Bloomberg Coupon]]/C679)</f>
        <v>-9.5742136372092162E-4</v>
      </c>
      <c r="G678" s="37">
        <f t="shared" si="21"/>
        <v>15.520785088128561</v>
      </c>
      <c r="I678" s="26" t="s">
        <v>158</v>
      </c>
      <c r="J678" s="27">
        <v>94.387752809999995</v>
      </c>
      <c r="K678" s="27" t="s">
        <v>1502</v>
      </c>
      <c r="N678" s="29" t="s">
        <v>158</v>
      </c>
      <c r="O678" s="30">
        <v>94.387752809999995</v>
      </c>
      <c r="P678" s="28" t="s">
        <v>1501</v>
      </c>
      <c r="Q678" s="36">
        <f>VLOOKUP(CurrentMtgRatesDataTable824[[#This Row],[asOfDate]],CurrentMtgRatesDataTable8[],5,0)</f>
        <v>78.331798199326826</v>
      </c>
      <c r="R678" s="36">
        <f>CurrentMtgRatesDataTable824[[#This Row],[Realized Current Coupon Vol]]/CurrentMtgRatesDataTable824[[#This Row],[SeriesNumValue]]</f>
        <v>0.82989366593997238</v>
      </c>
    </row>
    <row r="679" spans="1:18">
      <c r="A679" s="29" t="s">
        <v>700</v>
      </c>
      <c r="B679" s="30">
        <v>3.0093512074845101</v>
      </c>
      <c r="C67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3.0093512074845101</v>
      </c>
      <c r="D679" s="36">
        <f>CurrentMtgRatesDataTable8[[#This Row],[Combined with Bloomberg Coupon]]-C680</f>
        <v>2.394319714670079E-3</v>
      </c>
      <c r="E679" s="37">
        <f t="shared" si="20"/>
        <v>50.312844763929107</v>
      </c>
      <c r="F679" s="36">
        <f>LN(CurrentMtgRatesDataTable8[[#This Row],[Combined with Bloomberg Coupon]]/C680)</f>
        <v>7.959432273635565E-4</v>
      </c>
      <c r="G679" s="37">
        <f t="shared" si="21"/>
        <v>15.828137483429513</v>
      </c>
      <c r="I679" s="26" t="s">
        <v>13</v>
      </c>
      <c r="J679" s="27">
        <v>94.446511731000001</v>
      </c>
      <c r="K679" s="27" t="s">
        <v>1502</v>
      </c>
      <c r="N679" s="29" t="s">
        <v>13</v>
      </c>
      <c r="O679" s="30">
        <v>94.446511731000001</v>
      </c>
      <c r="P679" s="28" t="s">
        <v>1501</v>
      </c>
      <c r="Q679" s="36">
        <f>VLOOKUP(CurrentMtgRatesDataTable824[[#This Row],[asOfDate]],CurrentMtgRatesDataTable8[],5,0)</f>
        <v>77.663765156490271</v>
      </c>
      <c r="R679" s="36">
        <f>CurrentMtgRatesDataTable824[[#This Row],[Realized Current Coupon Vol]]/CurrentMtgRatesDataTable824[[#This Row],[SeriesNumValue]]</f>
        <v>0.82230421995563063</v>
      </c>
    </row>
    <row r="680" spans="1:18">
      <c r="A680" s="29" t="s">
        <v>136</v>
      </c>
      <c r="B680" s="30">
        <v>3.00695688776984</v>
      </c>
      <c r="C68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3.00695688776984</v>
      </c>
      <c r="D680" s="36">
        <f>CurrentMtgRatesDataTable8[[#This Row],[Combined with Bloomberg Coupon]]-C681</f>
        <v>-5.0208779761589994E-2</v>
      </c>
      <c r="E680" s="37">
        <f t="shared" si="20"/>
        <v>50.316824348741015</v>
      </c>
      <c r="F680" s="36">
        <f>LN(CurrentMtgRatesDataTable8[[#This Row],[Combined with Bloomberg Coupon]]/C681)</f>
        <v>-1.655966767281198E-2</v>
      </c>
      <c r="G680" s="37">
        <f t="shared" si="21"/>
        <v>15.829077919869336</v>
      </c>
      <c r="I680" s="26" t="s">
        <v>580</v>
      </c>
      <c r="J680" s="27">
        <v>94.555838543999997</v>
      </c>
      <c r="K680" s="27" t="s">
        <v>1502</v>
      </c>
      <c r="N680" s="29" t="s">
        <v>580</v>
      </c>
      <c r="O680" s="30">
        <v>94.555838543999997</v>
      </c>
      <c r="P680" s="28" t="s">
        <v>1501</v>
      </c>
      <c r="Q680" s="36">
        <f>VLOOKUP(CurrentMtgRatesDataTable824[[#This Row],[asOfDate]],CurrentMtgRatesDataTable8[],5,0)</f>
        <v>77.628835158979143</v>
      </c>
      <c r="R680" s="36">
        <f>CurrentMtgRatesDataTable824[[#This Row],[Realized Current Coupon Vol]]/CurrentMtgRatesDataTable824[[#This Row],[SeriesNumValue]]</f>
        <v>0.8209840487306963</v>
      </c>
    </row>
    <row r="681" spans="1:18">
      <c r="A681" s="29" t="s">
        <v>281</v>
      </c>
      <c r="B681" s="30">
        <v>3.05716566753143</v>
      </c>
      <c r="C68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3.05716566753143</v>
      </c>
      <c r="D681" s="36">
        <f>CurrentMtgRatesDataTable8[[#This Row],[Combined with Bloomberg Coupon]]-C682</f>
        <v>-6.5812528868649967E-2</v>
      </c>
      <c r="E681" s="37">
        <f t="shared" si="20"/>
        <v>49.444441935462606</v>
      </c>
      <c r="F681" s="36">
        <f>LN(CurrentMtgRatesDataTable8[[#This Row],[Combined with Bloomberg Coupon]]/C682)</f>
        <v>-2.129886236964517E-2</v>
      </c>
      <c r="G681" s="37">
        <f t="shared" si="21"/>
        <v>15.523492493100182</v>
      </c>
      <c r="I681" s="26" t="s">
        <v>435</v>
      </c>
      <c r="J681" s="27">
        <v>94.638804176999997</v>
      </c>
      <c r="K681" s="27" t="s">
        <v>1502</v>
      </c>
      <c r="N681" s="29" t="s">
        <v>435</v>
      </c>
      <c r="O681" s="30">
        <v>94.638804176999997</v>
      </c>
      <c r="P681" s="28" t="s">
        <v>1501</v>
      </c>
      <c r="Q681" s="36">
        <f>VLOOKUP(CurrentMtgRatesDataTable824[[#This Row],[asOfDate]],CurrentMtgRatesDataTable8[],5,0)</f>
        <v>77.066111961715947</v>
      </c>
      <c r="R681" s="36">
        <f>CurrentMtgRatesDataTable824[[#This Row],[Realized Current Coupon Vol]]/CurrentMtgRatesDataTable824[[#This Row],[SeriesNumValue]]</f>
        <v>0.81431831933951326</v>
      </c>
    </row>
    <row r="682" spans="1:18">
      <c r="A682" s="29" t="s">
        <v>411</v>
      </c>
      <c r="B682" s="30">
        <v>3.12297819640008</v>
      </c>
      <c r="C68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3.12297819640008</v>
      </c>
      <c r="D682" s="36">
        <f>CurrentMtgRatesDataTable8[[#This Row],[Combined with Bloomberg Coupon]]-C683</f>
        <v>-1.7824258937439996E-2</v>
      </c>
      <c r="E682" s="37">
        <f t="shared" si="20"/>
        <v>48.312239953743592</v>
      </c>
      <c r="F682" s="36">
        <f>LN(CurrentMtgRatesDataTable8[[#This Row],[Combined with Bloomberg Coupon]]/C683)</f>
        <v>-5.6912296388462371E-3</v>
      </c>
      <c r="G682" s="37">
        <f t="shared" si="21"/>
        <v>15.1300300381531</v>
      </c>
      <c r="I682" s="26" t="s">
        <v>303</v>
      </c>
      <c r="J682" s="27">
        <v>94.976794462000001</v>
      </c>
      <c r="K682" s="27" t="s">
        <v>1502</v>
      </c>
      <c r="N682" s="29" t="s">
        <v>303</v>
      </c>
      <c r="O682" s="30">
        <v>94.976794462000001</v>
      </c>
      <c r="P682" s="28" t="s">
        <v>1501</v>
      </c>
      <c r="Q682" s="36">
        <f>VLOOKUP(CurrentMtgRatesDataTable824[[#This Row],[asOfDate]],CurrentMtgRatesDataTable8[],5,0)</f>
        <v>76.92770249070719</v>
      </c>
      <c r="R682" s="36">
        <f>CurrentMtgRatesDataTable824[[#This Row],[Realized Current Coupon Vol]]/CurrentMtgRatesDataTable824[[#This Row],[SeriesNumValue]]</f>
        <v>0.80996313811670906</v>
      </c>
    </row>
    <row r="683" spans="1:18">
      <c r="A683" s="29" t="s">
        <v>557</v>
      </c>
      <c r="B683" s="30">
        <v>3.14080245533752</v>
      </c>
      <c r="C68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3.14080245533752</v>
      </c>
      <c r="D683" s="36">
        <f>CurrentMtgRatesDataTable8[[#This Row],[Combined with Bloomberg Coupon]]-C684</f>
        <v>4.7007695378500358E-3</v>
      </c>
      <c r="E683" s="37">
        <f t="shared" si="20"/>
        <v>48.257644093865096</v>
      </c>
      <c r="F683" s="36">
        <f>LN(CurrentMtgRatesDataTable8[[#This Row],[Combined with Bloomberg Coupon]]/C684)</f>
        <v>1.4977990139604432E-3</v>
      </c>
      <c r="G683" s="37">
        <f t="shared" si="21"/>
        <v>15.111303421121292</v>
      </c>
      <c r="I683" s="26" t="s">
        <v>159</v>
      </c>
      <c r="J683" s="27">
        <v>94.900000098000007</v>
      </c>
      <c r="K683" s="27" t="s">
        <v>1502</v>
      </c>
      <c r="N683" s="29" t="s">
        <v>159</v>
      </c>
      <c r="O683" s="30">
        <v>94.900000098000007</v>
      </c>
      <c r="P683" s="28" t="s">
        <v>1501</v>
      </c>
      <c r="Q683" s="36">
        <f>VLOOKUP(CurrentMtgRatesDataTable824[[#This Row],[asOfDate]],CurrentMtgRatesDataTable8[],5,0)</f>
        <v>76.033412447355516</v>
      </c>
      <c r="R683" s="36">
        <f>CurrentMtgRatesDataTable824[[#This Row],[Realized Current Coupon Vol]]/CurrentMtgRatesDataTable824[[#This Row],[SeriesNumValue]]</f>
        <v>0.80119507237975129</v>
      </c>
    </row>
    <row r="684" spans="1:18">
      <c r="A684" s="29" t="s">
        <v>699</v>
      </c>
      <c r="B684" s="30">
        <v>3.13610168579967</v>
      </c>
      <c r="C68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3.13610168579967</v>
      </c>
      <c r="D684" s="36">
        <f>CurrentMtgRatesDataTable8[[#This Row],[Combined with Bloomberg Coupon]]-C685</f>
        <v>1.7314984042290149E-2</v>
      </c>
      <c r="E684" s="37">
        <f t="shared" si="20"/>
        <v>48.359439816844514</v>
      </c>
      <c r="F684" s="36">
        <f>LN(CurrentMtgRatesDataTable8[[#This Row],[Combined with Bloomberg Coupon]]/C685)</f>
        <v>5.5364787342376516E-3</v>
      </c>
      <c r="G684" s="37">
        <f t="shared" si="21"/>
        <v>15.142605293488421</v>
      </c>
      <c r="I684" s="26" t="s">
        <v>14</v>
      </c>
      <c r="J684" s="27">
        <v>93.506191528000002</v>
      </c>
      <c r="K684" s="27" t="s">
        <v>1502</v>
      </c>
      <c r="N684" s="29" t="s">
        <v>14</v>
      </c>
      <c r="O684" s="30">
        <v>93.506191528000002</v>
      </c>
      <c r="P684" s="28" t="s">
        <v>1501</v>
      </c>
      <c r="Q684" s="36">
        <f>VLOOKUP(CurrentMtgRatesDataTable824[[#This Row],[asOfDate]],CurrentMtgRatesDataTable8[],5,0)</f>
        <v>75.605922761554638</v>
      </c>
      <c r="R684" s="36">
        <f>CurrentMtgRatesDataTable824[[#This Row],[Realized Current Coupon Vol]]/CurrentMtgRatesDataTable824[[#This Row],[SeriesNumValue]]</f>
        <v>0.80856595190185654</v>
      </c>
    </row>
    <row r="685" spans="1:18">
      <c r="A685" s="29" t="s">
        <v>135</v>
      </c>
      <c r="B685" s="30">
        <v>3.1187867017573798</v>
      </c>
      <c r="C68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3.1187867017573798</v>
      </c>
      <c r="D685" s="36">
        <f>CurrentMtgRatesDataTable8[[#This Row],[Combined with Bloomberg Coupon]]-C686</f>
        <v>-8.9109010748479989E-2</v>
      </c>
      <c r="E685" s="37">
        <f t="shared" si="20"/>
        <v>48.273715628354374</v>
      </c>
      <c r="F685" s="36">
        <f>LN(CurrentMtgRatesDataTable8[[#This Row],[Combined with Bloomberg Coupon]]/C686)</f>
        <v>-2.8171132358353595E-2</v>
      </c>
      <c r="G685" s="37">
        <f t="shared" si="21"/>
        <v>15.113254460068434</v>
      </c>
      <c r="I685" s="26" t="s">
        <v>581</v>
      </c>
      <c r="J685" s="27">
        <v>92.915945093999994</v>
      </c>
      <c r="K685" s="27" t="s">
        <v>1502</v>
      </c>
      <c r="N685" s="29" t="s">
        <v>581</v>
      </c>
      <c r="O685" s="30">
        <v>92.915945093999994</v>
      </c>
      <c r="P685" s="28" t="s">
        <v>1501</v>
      </c>
      <c r="Q685" s="36">
        <f>VLOOKUP(CurrentMtgRatesDataTable824[[#This Row],[asOfDate]],CurrentMtgRatesDataTable8[],5,0)</f>
        <v>76.455414850840157</v>
      </c>
      <c r="R685" s="36">
        <f>CurrentMtgRatesDataTable824[[#This Row],[Realized Current Coupon Vol]]/CurrentMtgRatesDataTable824[[#This Row],[SeriesNumValue]]</f>
        <v>0.82284493553278437</v>
      </c>
    </row>
    <row r="686" spans="1:18">
      <c r="A686" s="29" t="s">
        <v>280</v>
      </c>
      <c r="B686" s="30">
        <v>3.2078957125058598</v>
      </c>
      <c r="C68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3.2078957125058598</v>
      </c>
      <c r="D686" s="36">
        <f>CurrentMtgRatesDataTable8[[#This Row],[Combined with Bloomberg Coupon]]-C687</f>
        <v>1.521217620367965E-2</v>
      </c>
      <c r="E686" s="37">
        <f t="shared" si="20"/>
        <v>45.258401482916398</v>
      </c>
      <c r="F686" s="36">
        <f>LN(CurrentMtgRatesDataTable8[[#This Row],[Combined with Bloomberg Coupon]]/C687)</f>
        <v>4.7533837970453749E-3</v>
      </c>
      <c r="G686" s="37">
        <f t="shared" si="21"/>
        <v>14.141297850469876</v>
      </c>
      <c r="I686" s="26" t="s">
        <v>436</v>
      </c>
      <c r="J686" s="27">
        <v>92.863662324000003</v>
      </c>
      <c r="K686" s="27" t="s">
        <v>1502</v>
      </c>
      <c r="N686" s="29" t="s">
        <v>436</v>
      </c>
      <c r="O686" s="30">
        <v>92.863662324000003</v>
      </c>
      <c r="P686" s="28" t="s">
        <v>1501</v>
      </c>
      <c r="Q686" s="36">
        <f>VLOOKUP(CurrentMtgRatesDataTable824[[#This Row],[asOfDate]],CurrentMtgRatesDataTable8[],5,0)</f>
        <v>76.416807497895306</v>
      </c>
      <c r="R686" s="36">
        <f>CurrentMtgRatesDataTable824[[#This Row],[Realized Current Coupon Vol]]/CurrentMtgRatesDataTable824[[#This Row],[SeriesNumValue]]</f>
        <v>0.82289245960683899</v>
      </c>
    </row>
    <row r="687" spans="1:18">
      <c r="A687" s="29" t="s">
        <v>410</v>
      </c>
      <c r="B687" s="30">
        <v>3.1926835363021802</v>
      </c>
      <c r="C68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3.1926835363021802</v>
      </c>
      <c r="D687" s="36">
        <f>CurrentMtgRatesDataTable8[[#This Row],[Combined with Bloomberg Coupon]]-C688</f>
        <v>-2.2484950289579864E-2</v>
      </c>
      <c r="E687" s="37">
        <f t="shared" si="20"/>
        <v>45.223472343508035</v>
      </c>
      <c r="F687" s="36">
        <f>LN(CurrentMtgRatesDataTable8[[#This Row],[Combined with Bloomberg Coupon]]/C688)</f>
        <v>-7.0179656130021032E-3</v>
      </c>
      <c r="G687" s="37">
        <f t="shared" si="21"/>
        <v>14.129117656660325</v>
      </c>
      <c r="I687" s="26" t="s">
        <v>304</v>
      </c>
      <c r="J687" s="27">
        <v>93.052437429999998</v>
      </c>
      <c r="K687" s="27" t="s">
        <v>1502</v>
      </c>
      <c r="N687" s="29" t="s">
        <v>304</v>
      </c>
      <c r="O687" s="30">
        <v>93.052437429999998</v>
      </c>
      <c r="P687" s="28" t="s">
        <v>1501</v>
      </c>
      <c r="Q687" s="36">
        <f>VLOOKUP(CurrentMtgRatesDataTable824[[#This Row],[asOfDate]],CurrentMtgRatesDataTable8[],5,0)</f>
        <v>77.175003228022419</v>
      </c>
      <c r="R687" s="36">
        <f>CurrentMtgRatesDataTable824[[#This Row],[Realized Current Coupon Vol]]/CurrentMtgRatesDataTable824[[#This Row],[SeriesNumValue]]</f>
        <v>0.82937110901665956</v>
      </c>
    </row>
    <row r="688" spans="1:18">
      <c r="A688" s="29" t="s">
        <v>556</v>
      </c>
      <c r="B688" s="30">
        <v>3.21516848659176</v>
      </c>
      <c r="C68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3.21516848659176</v>
      </c>
      <c r="D688" s="36">
        <f>CurrentMtgRatesDataTable8[[#This Row],[Combined with Bloomberg Coupon]]-C689</f>
        <v>1.8493753042529981E-2</v>
      </c>
      <c r="E688" s="37">
        <f t="shared" si="20"/>
        <v>45.296073915060234</v>
      </c>
      <c r="F688" s="36">
        <f>LN(CurrentMtgRatesDataTable8[[#This Row],[Combined with Bloomberg Coupon]]/C689)</f>
        <v>5.7686389677863541E-3</v>
      </c>
      <c r="G688" s="37">
        <f t="shared" si="21"/>
        <v>14.148196419235276</v>
      </c>
      <c r="I688" s="26" t="s">
        <v>160</v>
      </c>
      <c r="J688" s="27">
        <v>94.611900301000006</v>
      </c>
      <c r="K688" s="27" t="s">
        <v>1502</v>
      </c>
      <c r="N688" s="29" t="s">
        <v>160</v>
      </c>
      <c r="O688" s="30">
        <v>94.611900301000006</v>
      </c>
      <c r="P688" s="28" t="s">
        <v>1501</v>
      </c>
      <c r="Q688" s="36">
        <f>VLOOKUP(CurrentMtgRatesDataTable824[[#This Row],[asOfDate]],CurrentMtgRatesDataTable8[],5,0)</f>
        <v>77.53014830947113</v>
      </c>
      <c r="R688" s="36">
        <f>CurrentMtgRatesDataTable824[[#This Row],[Realized Current Coupon Vol]]/CurrentMtgRatesDataTable824[[#This Row],[SeriesNumValue]]</f>
        <v>0.81945450902915296</v>
      </c>
    </row>
    <row r="689" spans="1:18">
      <c r="A689" s="29" t="s">
        <v>698</v>
      </c>
      <c r="B689" s="30">
        <v>3.19667473354923</v>
      </c>
      <c r="C68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3.19667473354923</v>
      </c>
      <c r="D689" s="36">
        <f>CurrentMtgRatesDataTable8[[#This Row],[Combined with Bloomberg Coupon]]-C690</f>
        <v>-4.3529070041349982E-2</v>
      </c>
      <c r="E689" s="37">
        <f t="shared" si="20"/>
        <v>46.185183689734721</v>
      </c>
      <c r="F689" s="36">
        <f>LN(CurrentMtgRatesDataTable8[[#This Row],[Combined with Bloomberg Coupon]]/C690)</f>
        <v>-1.3525106415209619E-2</v>
      </c>
      <c r="G689" s="37">
        <f t="shared" si="21"/>
        <v>14.419484822296813</v>
      </c>
      <c r="I689" s="26" t="s">
        <v>15</v>
      </c>
      <c r="J689" s="27">
        <v>93.804285504000006</v>
      </c>
      <c r="K689" s="27" t="s">
        <v>1502</v>
      </c>
      <c r="N689" s="29" t="s">
        <v>15</v>
      </c>
      <c r="O689" s="30">
        <v>93.804285504000006</v>
      </c>
      <c r="P689" s="28" t="s">
        <v>1501</v>
      </c>
      <c r="Q689" s="36">
        <f>VLOOKUP(CurrentMtgRatesDataTable824[[#This Row],[asOfDate]],CurrentMtgRatesDataTable8[],5,0)</f>
        <v>76.359822275778683</v>
      </c>
      <c r="R689" s="36">
        <f>CurrentMtgRatesDataTable824[[#This Row],[Realized Current Coupon Vol]]/CurrentMtgRatesDataTable824[[#This Row],[SeriesNumValue]]</f>
        <v>0.81403340866044493</v>
      </c>
    </row>
    <row r="690" spans="1:18">
      <c r="A690" s="29" t="s">
        <v>134</v>
      </c>
      <c r="B690" s="30">
        <v>3.24020380359058</v>
      </c>
      <c r="C69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3.24020380359058</v>
      </c>
      <c r="D690" s="36">
        <f>CurrentMtgRatesDataTable8[[#This Row],[Combined with Bloomberg Coupon]]-C691</f>
        <v>2.5488959227359942E-2</v>
      </c>
      <c r="E690" s="37">
        <f t="shared" si="20"/>
        <v>46.447849387293815</v>
      </c>
      <c r="F690" s="36">
        <f>LN(CurrentMtgRatesDataTable8[[#This Row],[Combined with Bloomberg Coupon]]/C691)</f>
        <v>7.8975717897395159E-3</v>
      </c>
      <c r="G690" s="37">
        <f t="shared" si="21"/>
        <v>14.508104883515241</v>
      </c>
      <c r="I690" s="26" t="s">
        <v>582</v>
      </c>
      <c r="J690" s="27">
        <v>93.151882130000004</v>
      </c>
      <c r="K690" s="27" t="s">
        <v>1502</v>
      </c>
      <c r="N690" s="29" t="s">
        <v>582</v>
      </c>
      <c r="O690" s="30">
        <v>93.151882130000004</v>
      </c>
      <c r="P690" s="28" t="s">
        <v>1501</v>
      </c>
      <c r="Q690" s="36">
        <f>VLOOKUP(CurrentMtgRatesDataTable824[[#This Row],[asOfDate]],CurrentMtgRatesDataTable8[],5,0)</f>
        <v>75.894227841250711</v>
      </c>
      <c r="R690" s="36">
        <f>CurrentMtgRatesDataTable824[[#This Row],[Realized Current Coupon Vol]]/CurrentMtgRatesDataTable824[[#This Row],[SeriesNumValue]]</f>
        <v>0.81473638648905644</v>
      </c>
    </row>
    <row r="691" spans="1:18">
      <c r="A691" s="29" t="s">
        <v>279</v>
      </c>
      <c r="B691" s="30">
        <v>3.2147148443632201</v>
      </c>
      <c r="C69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3.2147148443632201</v>
      </c>
      <c r="D691" s="36">
        <f>CurrentMtgRatesDataTable8[[#This Row],[Combined with Bloomberg Coupon]]-C692</f>
        <v>-2.5047486224009763E-2</v>
      </c>
      <c r="E691" s="37">
        <f t="shared" si="20"/>
        <v>46.255523822248058</v>
      </c>
      <c r="F691" s="36">
        <f>LN(CurrentMtgRatesDataTable8[[#This Row],[Combined with Bloomberg Coupon]]/C692)</f>
        <v>-7.7613139776176836E-3</v>
      </c>
      <c r="G691" s="37">
        <f t="shared" si="21"/>
        <v>14.449999077624796</v>
      </c>
      <c r="I691" s="26" t="s">
        <v>437</v>
      </c>
      <c r="J691" s="27">
        <v>92.818459242000003</v>
      </c>
      <c r="K691" s="27" t="s">
        <v>1502</v>
      </c>
      <c r="N691" s="29" t="s">
        <v>437</v>
      </c>
      <c r="O691" s="30">
        <v>92.818459242000003</v>
      </c>
      <c r="P691" s="28" t="s">
        <v>1501</v>
      </c>
      <c r="Q691" s="36">
        <f>VLOOKUP(CurrentMtgRatesDataTable824[[#This Row],[asOfDate]],CurrentMtgRatesDataTable8[],5,0)</f>
        <v>75.550538812223195</v>
      </c>
      <c r="R691" s="36">
        <f>CurrentMtgRatesDataTable824[[#This Row],[Realized Current Coupon Vol]]/CurrentMtgRatesDataTable824[[#This Row],[SeriesNumValue]]</f>
        <v>0.81396027718198605</v>
      </c>
    </row>
    <row r="692" spans="1:18">
      <c r="A692" s="29" t="s">
        <v>409</v>
      </c>
      <c r="B692" s="30">
        <v>3.2397623305872298</v>
      </c>
      <c r="C69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3.2397623305872298</v>
      </c>
      <c r="D692" s="36">
        <f>CurrentMtgRatesDataTable8[[#This Row],[Combined with Bloomberg Coupon]]-C693</f>
        <v>-1.6735582422140016E-2</v>
      </c>
      <c r="E692" s="37">
        <f t="shared" si="20"/>
        <v>45.945803065506908</v>
      </c>
      <c r="F692" s="36">
        <f>LN(CurrentMtgRatesDataTable8[[#This Row],[Combined with Bloomberg Coupon]]/C693)</f>
        <v>-5.1523857782706899E-3</v>
      </c>
      <c r="G692" s="37">
        <f t="shared" si="21"/>
        <v>14.35476048416362</v>
      </c>
      <c r="I692" s="26" t="s">
        <v>161</v>
      </c>
      <c r="J692" s="27">
        <v>92.129144788999994</v>
      </c>
      <c r="K692" s="27" t="s">
        <v>1502</v>
      </c>
      <c r="N692" s="29" t="s">
        <v>161</v>
      </c>
      <c r="O692" s="30">
        <v>92.129144788999994</v>
      </c>
      <c r="P692" s="28" t="s">
        <v>1501</v>
      </c>
      <c r="Q692" s="36">
        <f>VLOOKUP(CurrentMtgRatesDataTable824[[#This Row],[asOfDate]],CurrentMtgRatesDataTable8[],5,0)</f>
        <v>75.538458432156546</v>
      </c>
      <c r="R692" s="36">
        <f>CurrentMtgRatesDataTable824[[#This Row],[Realized Current Coupon Vol]]/CurrentMtgRatesDataTable824[[#This Row],[SeriesNumValue]]</f>
        <v>0.81991924059600807</v>
      </c>
    </row>
    <row r="693" spans="1:18">
      <c r="A693" s="29" t="s">
        <v>555</v>
      </c>
      <c r="B693" s="30">
        <v>3.2564979130093699</v>
      </c>
      <c r="C69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3.2564979130093699</v>
      </c>
      <c r="D693" s="36">
        <f>CurrentMtgRatesDataTable8[[#This Row],[Combined with Bloomberg Coupon]]-C694</f>
        <v>-4.3675253514760204E-2</v>
      </c>
      <c r="E693" s="37">
        <f t="shared" si="20"/>
        <v>46.098514985830811</v>
      </c>
      <c r="F693" s="36">
        <f>LN(CurrentMtgRatesDataTable8[[#This Row],[Combined with Bloomberg Coupon]]/C694)</f>
        <v>-1.3322583665078089E-2</v>
      </c>
      <c r="G693" s="37">
        <f t="shared" si="21"/>
        <v>14.404717631758576</v>
      </c>
      <c r="I693" s="26" t="s">
        <v>16</v>
      </c>
      <c r="J693" s="27">
        <v>90.452481030000001</v>
      </c>
      <c r="K693" s="27" t="s">
        <v>1502</v>
      </c>
      <c r="N693" s="29" t="s">
        <v>16</v>
      </c>
      <c r="O693" s="30">
        <v>90.452481030000001</v>
      </c>
      <c r="P693" s="28" t="s">
        <v>1501</v>
      </c>
      <c r="Q693" s="36">
        <f>VLOOKUP(CurrentMtgRatesDataTable824[[#This Row],[asOfDate]],CurrentMtgRatesDataTable8[],5,0)</f>
        <v>77.193586539464306</v>
      </c>
      <c r="R693" s="36">
        <f>CurrentMtgRatesDataTable824[[#This Row],[Realized Current Coupon Vol]]/CurrentMtgRatesDataTable824[[#This Row],[SeriesNumValue]]</f>
        <v>0.8534159114315707</v>
      </c>
    </row>
    <row r="694" spans="1:18">
      <c r="A694" s="29" t="s">
        <v>697</v>
      </c>
      <c r="B694" s="30">
        <v>3.3001731665241301</v>
      </c>
      <c r="C69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3.3001731665241301</v>
      </c>
      <c r="D694" s="36">
        <f>CurrentMtgRatesDataTable8[[#This Row],[Combined with Bloomberg Coupon]]-C695</f>
        <v>1.1227537082839856E-2</v>
      </c>
      <c r="E694" s="37">
        <f t="shared" si="20"/>
        <v>45.440964994851271</v>
      </c>
      <c r="F694" s="36">
        <f>LN(CurrentMtgRatesDataTable8[[#This Row],[Combined with Bloomberg Coupon]]/C695)</f>
        <v>3.4079057600024149E-3</v>
      </c>
      <c r="G694" s="37">
        <f t="shared" si="21"/>
        <v>14.212455041566033</v>
      </c>
      <c r="I694" s="26" t="s">
        <v>583</v>
      </c>
      <c r="J694" s="27">
        <v>90.111102897999999</v>
      </c>
      <c r="K694" s="27" t="s">
        <v>1502</v>
      </c>
      <c r="N694" s="29" t="s">
        <v>583</v>
      </c>
      <c r="O694" s="30">
        <v>90.111102897999999</v>
      </c>
      <c r="P694" s="28" t="s">
        <v>1501</v>
      </c>
      <c r="Q694" s="36">
        <f>VLOOKUP(CurrentMtgRatesDataTable824[[#This Row],[asOfDate]],CurrentMtgRatesDataTable8[],5,0)</f>
        <v>77.127198505562362</v>
      </c>
      <c r="R694" s="36">
        <f>CurrentMtgRatesDataTable824[[#This Row],[Realized Current Coupon Vol]]/CurrentMtgRatesDataTable824[[#This Row],[SeriesNumValue]]</f>
        <v>0.85591226857877234</v>
      </c>
    </row>
    <row r="695" spans="1:18">
      <c r="A695" s="29" t="s">
        <v>133</v>
      </c>
      <c r="B695" s="30">
        <v>3.2889456294412902</v>
      </c>
      <c r="C69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3.2889456294412902</v>
      </c>
      <c r="D695" s="36">
        <f>CurrentMtgRatesDataTable8[[#This Row],[Combined with Bloomberg Coupon]]-C696</f>
        <v>4.862606594050245E-3</v>
      </c>
      <c r="E695" s="37">
        <f t="shared" si="20"/>
        <v>45.684338694162903</v>
      </c>
      <c r="F695" s="36">
        <f>LN(CurrentMtgRatesDataTable8[[#This Row],[Combined with Bloomberg Coupon]]/C696)</f>
        <v>1.4795637561755676E-3</v>
      </c>
      <c r="G695" s="37">
        <f t="shared" si="21"/>
        <v>14.287567990473358</v>
      </c>
      <c r="I695" s="26" t="s">
        <v>438</v>
      </c>
      <c r="J695" s="27">
        <v>89.357921099999999</v>
      </c>
      <c r="K695" s="27" t="s">
        <v>1502</v>
      </c>
      <c r="N695" s="29" t="s">
        <v>438</v>
      </c>
      <c r="O695" s="30">
        <v>89.357921099999999</v>
      </c>
      <c r="P695" s="28" t="s">
        <v>1501</v>
      </c>
      <c r="Q695" s="36">
        <f>VLOOKUP(CurrentMtgRatesDataTable824[[#This Row],[asOfDate]],CurrentMtgRatesDataTable8[],5,0)</f>
        <v>79.932306076378566</v>
      </c>
      <c r="R695" s="36">
        <f>CurrentMtgRatesDataTable824[[#This Row],[Realized Current Coupon Vol]]/CurrentMtgRatesDataTable824[[#This Row],[SeriesNumValue]]</f>
        <v>0.89451841641354579</v>
      </c>
    </row>
    <row r="696" spans="1:18">
      <c r="A696" s="29" t="s">
        <v>278</v>
      </c>
      <c r="B696" s="30">
        <v>3.28408302284724</v>
      </c>
      <c r="C69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3.28408302284724</v>
      </c>
      <c r="D696" s="36">
        <f>CurrentMtgRatesDataTable8[[#This Row],[Combined with Bloomberg Coupon]]-C697</f>
        <v>2.7419170763200995E-3</v>
      </c>
      <c r="E696" s="37">
        <f t="shared" si="20"/>
        <v>45.679530374631447</v>
      </c>
      <c r="F696" s="36">
        <f>LN(CurrentMtgRatesDataTable8[[#This Row],[Combined with Bloomberg Coupon]]/C697)</f>
        <v>8.3525974316836255E-4</v>
      </c>
      <c r="G696" s="37">
        <f t="shared" si="21"/>
        <v>14.286179743987198</v>
      </c>
      <c r="I696" s="26" t="s">
        <v>305</v>
      </c>
      <c r="J696" s="27">
        <v>89.928469706000001</v>
      </c>
      <c r="K696" s="27" t="s">
        <v>1502</v>
      </c>
      <c r="N696" s="29" t="s">
        <v>305</v>
      </c>
      <c r="O696" s="30">
        <v>89.928469706000001</v>
      </c>
      <c r="P696" s="28" t="s">
        <v>1501</v>
      </c>
      <c r="Q696" s="36">
        <f>VLOOKUP(CurrentMtgRatesDataTable824[[#This Row],[asOfDate]],CurrentMtgRatesDataTable8[],5,0)</f>
        <v>82.355690088507814</v>
      </c>
      <c r="R696" s="36">
        <f>CurrentMtgRatesDataTable824[[#This Row],[Realized Current Coupon Vol]]/CurrentMtgRatesDataTable824[[#This Row],[SeriesNumValue]]</f>
        <v>0.91579107659399062</v>
      </c>
    </row>
    <row r="697" spans="1:18">
      <c r="A697" s="29" t="s">
        <v>408</v>
      </c>
      <c r="B697" s="30">
        <v>3.2813411057709199</v>
      </c>
      <c r="C69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3.2813411057709199</v>
      </c>
      <c r="D697" s="36">
        <f>CurrentMtgRatesDataTable8[[#This Row],[Combined with Bloomberg Coupon]]-C698</f>
        <v>-1.9964280591719952E-2</v>
      </c>
      <c r="E697" s="37">
        <f t="shared" si="20"/>
        <v>45.68102736049768</v>
      </c>
      <c r="F697" s="36">
        <f>LN(CurrentMtgRatesDataTable8[[#This Row],[Combined with Bloomberg Coupon]]/C698)</f>
        <v>-6.0657493390272174E-3</v>
      </c>
      <c r="G697" s="37">
        <f t="shared" si="21"/>
        <v>14.286649907380983</v>
      </c>
      <c r="I697" s="26" t="s">
        <v>162</v>
      </c>
      <c r="J697" s="27">
        <v>89.918894960000003</v>
      </c>
      <c r="K697" s="27" t="s">
        <v>1502</v>
      </c>
      <c r="N697" s="29" t="s">
        <v>162</v>
      </c>
      <c r="O697" s="30">
        <v>89.918894960000003</v>
      </c>
      <c r="P697" s="28" t="s">
        <v>1501</v>
      </c>
      <c r="Q697" s="36">
        <f>VLOOKUP(CurrentMtgRatesDataTable824[[#This Row],[asOfDate]],CurrentMtgRatesDataTable8[],5,0)</f>
        <v>83.114117600222272</v>
      </c>
      <c r="R697" s="36">
        <f>CurrentMtgRatesDataTable824[[#This Row],[Realized Current Coupon Vol]]/CurrentMtgRatesDataTable824[[#This Row],[SeriesNumValue]]</f>
        <v>0.92432316519453661</v>
      </c>
    </row>
    <row r="698" spans="1:18">
      <c r="A698" s="29" t="s">
        <v>554</v>
      </c>
      <c r="B698" s="30">
        <v>3.3013053863626398</v>
      </c>
      <c r="C69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3.3013053863626398</v>
      </c>
      <c r="D698" s="36">
        <f>CurrentMtgRatesDataTable8[[#This Row],[Combined with Bloomberg Coupon]]-C699</f>
        <v>6.2765526465869748E-2</v>
      </c>
      <c r="E698" s="37">
        <f t="shared" si="20"/>
        <v>45.593522100535218</v>
      </c>
      <c r="F698" s="36">
        <f>LN(CurrentMtgRatesDataTable8[[#This Row],[Combined with Bloomberg Coupon]]/C699)</f>
        <v>1.9195394179072244E-2</v>
      </c>
      <c r="G698" s="37">
        <f t="shared" si="21"/>
        <v>14.261654955412361</v>
      </c>
      <c r="I698" s="26" t="s">
        <v>17</v>
      </c>
      <c r="J698" s="27">
        <v>90.596926738999997</v>
      </c>
      <c r="K698" s="27" t="s">
        <v>1502</v>
      </c>
      <c r="N698" s="29" t="s">
        <v>17</v>
      </c>
      <c r="O698" s="30">
        <v>90.596926738999997</v>
      </c>
      <c r="P698" s="28" t="s">
        <v>1501</v>
      </c>
      <c r="Q698" s="36">
        <f>VLOOKUP(CurrentMtgRatesDataTable824[[#This Row],[asOfDate]],CurrentMtgRatesDataTable8[],5,0)</f>
        <v>81.883794932108728</v>
      </c>
      <c r="R698" s="36">
        <f>CurrentMtgRatesDataTable824[[#This Row],[Realized Current Coupon Vol]]/CurrentMtgRatesDataTable824[[#This Row],[SeriesNumValue]]</f>
        <v>0.90382530489149082</v>
      </c>
    </row>
    <row r="699" spans="1:18">
      <c r="A699" s="29" t="s">
        <v>696</v>
      </c>
      <c r="B699" s="30">
        <v>3.2385398598967701</v>
      </c>
      <c r="C69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3.2385398598967701</v>
      </c>
      <c r="D699" s="36">
        <f>CurrentMtgRatesDataTable8[[#This Row],[Combined with Bloomberg Coupon]]-C700</f>
        <v>-1.1251801859999411E-3</v>
      </c>
      <c r="E699" s="37">
        <f t="shared" si="20"/>
        <v>44.486815134573078</v>
      </c>
      <c r="F699" s="36">
        <f>LN(CurrentMtgRatesDataTable8[[#This Row],[Combined with Bloomberg Coupon]]/C700)</f>
        <v>-3.4737406880041346E-4</v>
      </c>
      <c r="G699" s="37">
        <f t="shared" si="21"/>
        <v>13.93009722763861</v>
      </c>
      <c r="I699" s="26" t="s">
        <v>584</v>
      </c>
      <c r="J699" s="27">
        <v>91.361358945000006</v>
      </c>
      <c r="K699" s="27" t="s">
        <v>1502</v>
      </c>
      <c r="N699" s="29" t="s">
        <v>584</v>
      </c>
      <c r="O699" s="30">
        <v>91.361358945000006</v>
      </c>
      <c r="P699" s="28" t="s">
        <v>1501</v>
      </c>
      <c r="Q699" s="36">
        <f>VLOOKUP(CurrentMtgRatesDataTable824[[#This Row],[asOfDate]],CurrentMtgRatesDataTable8[],5,0)</f>
        <v>72.680534707988159</v>
      </c>
      <c r="R699" s="36">
        <f>CurrentMtgRatesDataTable824[[#This Row],[Realized Current Coupon Vol]]/CurrentMtgRatesDataTable824[[#This Row],[SeriesNumValue]]</f>
        <v>0.79552817019438382</v>
      </c>
    </row>
    <row r="700" spans="1:18">
      <c r="A700" s="29" t="s">
        <v>132</v>
      </c>
      <c r="B700" s="30">
        <v>3.23966504008277</v>
      </c>
      <c r="C70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3.23966504008277</v>
      </c>
      <c r="D700" s="36">
        <f>CurrentMtgRatesDataTable8[[#This Row],[Combined with Bloomberg Coupon]]-C701</f>
        <v>3.5401496968610058E-2</v>
      </c>
      <c r="E700" s="37">
        <f t="shared" si="20"/>
        <v>45.945800497094034</v>
      </c>
      <c r="F700" s="36">
        <f>LN(CurrentMtgRatesDataTable8[[#This Row],[Combined with Bloomberg Coupon]]/C701)</f>
        <v>1.0987661540803119E-2</v>
      </c>
      <c r="G700" s="37">
        <f t="shared" si="21"/>
        <v>14.366746130896304</v>
      </c>
      <c r="I700" s="26" t="s">
        <v>439</v>
      </c>
      <c r="J700" s="27">
        <v>91.243159273000003</v>
      </c>
      <c r="K700" s="27" t="s">
        <v>1502</v>
      </c>
      <c r="N700" s="29" t="s">
        <v>439</v>
      </c>
      <c r="O700" s="30">
        <v>91.243159273000003</v>
      </c>
      <c r="P700" s="28" t="s">
        <v>1501</v>
      </c>
      <c r="Q700" s="36">
        <f>VLOOKUP(CurrentMtgRatesDataTable824[[#This Row],[asOfDate]],CurrentMtgRatesDataTable8[],5,0)</f>
        <v>72.705671709633364</v>
      </c>
      <c r="R700" s="36">
        <f>CurrentMtgRatesDataTable824[[#This Row],[Realized Current Coupon Vol]]/CurrentMtgRatesDataTable824[[#This Row],[SeriesNumValue]]</f>
        <v>0.79683422065754672</v>
      </c>
    </row>
    <row r="701" spans="1:18">
      <c r="A701" s="29" t="s">
        <v>277</v>
      </c>
      <c r="B701" s="30">
        <v>3.20426354311416</v>
      </c>
      <c r="C70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3.20426354311416</v>
      </c>
      <c r="D701" s="36">
        <f>CurrentMtgRatesDataTable8[[#This Row],[Combined with Bloomberg Coupon]]-C702</f>
        <v>2.8183291452290149E-2</v>
      </c>
      <c r="E701" s="37">
        <f t="shared" si="20"/>
        <v>45.424553695711083</v>
      </c>
      <c r="F701" s="36">
        <f>LN(CurrentMtgRatesDataTable8[[#This Row],[Combined with Bloomberg Coupon]]/C702)</f>
        <v>8.8344690074177289E-3</v>
      </c>
      <c r="G701" s="37">
        <f t="shared" si="21"/>
        <v>14.205831761912673</v>
      </c>
      <c r="I701" s="26" t="s">
        <v>306</v>
      </c>
      <c r="J701" s="27">
        <v>92.248631548000006</v>
      </c>
      <c r="K701" s="27" t="s">
        <v>1502</v>
      </c>
      <c r="N701" s="29" t="s">
        <v>306</v>
      </c>
      <c r="O701" s="30">
        <v>92.248631548000006</v>
      </c>
      <c r="P701" s="28" t="s">
        <v>1501</v>
      </c>
      <c r="Q701" s="36">
        <f>VLOOKUP(CurrentMtgRatesDataTable824[[#This Row],[asOfDate]],CurrentMtgRatesDataTable8[],5,0)</f>
        <v>72.872096549436364</v>
      </c>
      <c r="R701" s="36">
        <f>CurrentMtgRatesDataTable824[[#This Row],[Realized Current Coupon Vol]]/CurrentMtgRatesDataTable824[[#This Row],[SeriesNumValue]]</f>
        <v>0.78995314430782215</v>
      </c>
    </row>
    <row r="702" spans="1:18">
      <c r="A702" s="29" t="s">
        <v>407</v>
      </c>
      <c r="B702" s="30">
        <v>3.1760802516618698</v>
      </c>
      <c r="C70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3.1760802516618698</v>
      </c>
      <c r="D702" s="36">
        <f>CurrentMtgRatesDataTable8[[#This Row],[Combined with Bloomberg Coupon]]-C703</f>
        <v>7.8953132280399352E-3</v>
      </c>
      <c r="E702" s="37">
        <f t="shared" si="20"/>
        <v>45.168445121964666</v>
      </c>
      <c r="F702" s="36">
        <f>LN(CurrentMtgRatesDataTable8[[#This Row],[Combined with Bloomberg Coupon]]/C703)</f>
        <v>2.4889619419679113E-3</v>
      </c>
      <c r="G702" s="37">
        <f t="shared" si="21"/>
        <v>14.123988312775278</v>
      </c>
      <c r="I702" s="26" t="s">
        <v>163</v>
      </c>
      <c r="J702" s="27">
        <v>92.540166438</v>
      </c>
      <c r="K702" s="27" t="s">
        <v>1502</v>
      </c>
      <c r="N702" s="29" t="s">
        <v>163</v>
      </c>
      <c r="O702" s="30">
        <v>92.540166438</v>
      </c>
      <c r="P702" s="28" t="s">
        <v>1501</v>
      </c>
      <c r="Q702" s="36">
        <f>VLOOKUP(CurrentMtgRatesDataTable824[[#This Row],[asOfDate]],CurrentMtgRatesDataTable8[],5,0)</f>
        <v>70.261092790400099</v>
      </c>
      <c r="R702" s="36">
        <f>CurrentMtgRatesDataTable824[[#This Row],[Realized Current Coupon Vol]]/CurrentMtgRatesDataTable824[[#This Row],[SeriesNumValue]]</f>
        <v>0.75924969118651386</v>
      </c>
    </row>
    <row r="703" spans="1:18">
      <c r="A703" s="29" t="s">
        <v>553</v>
      </c>
      <c r="B703" s="30">
        <v>3.1681849384338299</v>
      </c>
      <c r="C70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3.1681849384338299</v>
      </c>
      <c r="D703" s="36">
        <f>CurrentMtgRatesDataTable8[[#This Row],[Combined with Bloomberg Coupon]]-C704</f>
        <v>1.535324697684004E-2</v>
      </c>
      <c r="E703" s="37">
        <f t="shared" si="20"/>
        <v>46.080800862025391</v>
      </c>
      <c r="F703" s="36">
        <f>LN(CurrentMtgRatesDataTable8[[#This Row],[Combined with Bloomberg Coupon]]/C704)</f>
        <v>4.857850586026698E-3</v>
      </c>
      <c r="G703" s="37">
        <f t="shared" si="21"/>
        <v>14.397745095822748</v>
      </c>
      <c r="I703" s="26" t="s">
        <v>18</v>
      </c>
      <c r="J703" s="27">
        <v>92.625568672</v>
      </c>
      <c r="K703" s="27" t="s">
        <v>1502</v>
      </c>
      <c r="N703" s="29" t="s">
        <v>18</v>
      </c>
      <c r="O703" s="30">
        <v>92.625568672</v>
      </c>
      <c r="P703" s="28" t="s">
        <v>1501</v>
      </c>
      <c r="Q703" s="36">
        <f>VLOOKUP(CurrentMtgRatesDataTable824[[#This Row],[asOfDate]],CurrentMtgRatesDataTable8[],5,0)</f>
        <v>70.545574747387604</v>
      </c>
      <c r="R703" s="36">
        <f>CurrentMtgRatesDataTable824[[#This Row],[Realized Current Coupon Vol]]/CurrentMtgRatesDataTable824[[#This Row],[SeriesNumValue]]</f>
        <v>0.7616209623198027</v>
      </c>
    </row>
    <row r="704" spans="1:18">
      <c r="A704" s="29" t="s">
        <v>695</v>
      </c>
      <c r="B704" s="30">
        <v>3.1528316914569898</v>
      </c>
      <c r="C70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3.1528316914569898</v>
      </c>
      <c r="D704" s="36">
        <f>CurrentMtgRatesDataTable8[[#This Row],[Combined with Bloomberg Coupon]]-C705</f>
        <v>2.7476399904939885E-2</v>
      </c>
      <c r="E704" s="37">
        <f t="shared" si="20"/>
        <v>45.941170118802823</v>
      </c>
      <c r="F704" s="36">
        <f>LN(CurrentMtgRatesDataTable8[[#This Row],[Combined with Bloomberg Coupon]]/C705)</f>
        <v>8.7530286707330485E-3</v>
      </c>
      <c r="G704" s="37">
        <f t="shared" si="21"/>
        <v>14.353194659969876</v>
      </c>
      <c r="I704" s="26" t="s">
        <v>585</v>
      </c>
      <c r="J704" s="27">
        <v>92.765225270000002</v>
      </c>
      <c r="K704" s="27" t="s">
        <v>1502</v>
      </c>
      <c r="N704" s="29" t="s">
        <v>585</v>
      </c>
      <c r="O704" s="30">
        <v>92.765225270000002</v>
      </c>
      <c r="P704" s="28" t="s">
        <v>1501</v>
      </c>
      <c r="Q704" s="36">
        <f>VLOOKUP(CurrentMtgRatesDataTable824[[#This Row],[asOfDate]],CurrentMtgRatesDataTable8[],5,0)</f>
        <v>68.89030522888757</v>
      </c>
      <c r="R704" s="36">
        <f>CurrentMtgRatesDataTable824[[#This Row],[Realized Current Coupon Vol]]/CurrentMtgRatesDataTable824[[#This Row],[SeriesNumValue]]</f>
        <v>0.74263071132935077</v>
      </c>
    </row>
    <row r="705" spans="1:18">
      <c r="A705" s="29" t="s">
        <v>131</v>
      </c>
      <c r="B705" s="30">
        <v>3.1253552915520499</v>
      </c>
      <c r="C70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3.1253552915520499</v>
      </c>
      <c r="D705" s="36">
        <f>CurrentMtgRatesDataTable8[[#This Row],[Combined with Bloomberg Coupon]]-C706</f>
        <v>-8.114000660909948E-3</v>
      </c>
      <c r="E705" s="37">
        <f t="shared" si="20"/>
        <v>45.795366899383815</v>
      </c>
      <c r="F705" s="36">
        <f>LN(CurrentMtgRatesDataTable8[[#This Row],[Combined with Bloomberg Coupon]]/C706)</f>
        <v>-2.5928207758484927E-3</v>
      </c>
      <c r="G705" s="37">
        <f t="shared" si="21"/>
        <v>14.299595981593757</v>
      </c>
      <c r="I705" s="26" t="s">
        <v>440</v>
      </c>
      <c r="J705" s="27">
        <v>92.357056065999998</v>
      </c>
      <c r="K705" s="27" t="s">
        <v>1502</v>
      </c>
      <c r="N705" s="29" t="s">
        <v>440</v>
      </c>
      <c r="O705" s="30">
        <v>92.357056065999998</v>
      </c>
      <c r="P705" s="28" t="s">
        <v>1501</v>
      </c>
      <c r="Q705" s="36">
        <f>VLOOKUP(CurrentMtgRatesDataTable824[[#This Row],[asOfDate]],CurrentMtgRatesDataTable8[],5,0)</f>
        <v>68.889223883948247</v>
      </c>
      <c r="R705" s="36">
        <f>CurrentMtgRatesDataTable824[[#This Row],[Realized Current Coupon Vol]]/CurrentMtgRatesDataTable824[[#This Row],[SeriesNumValue]]</f>
        <v>0.74590103689228449</v>
      </c>
    </row>
    <row r="706" spans="1:18">
      <c r="A706" s="29" t="s">
        <v>276</v>
      </c>
      <c r="B706" s="30">
        <v>3.1334692922129599</v>
      </c>
      <c r="C706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3.1334692922129599</v>
      </c>
      <c r="D706" s="36">
        <f>CurrentMtgRatesDataTable8[[#This Row],[Combined with Bloomberg Coupon]]-C707</f>
        <v>5.3132094491069815E-2</v>
      </c>
      <c r="E706" s="37">
        <f t="shared" si="20"/>
        <v>45.918357373759626</v>
      </c>
      <c r="F706" s="36">
        <f>LN(CurrentMtgRatesDataTable8[[#This Row],[Combined with Bloomberg Coupon]]/C707)</f>
        <v>1.7101720025432456E-2</v>
      </c>
      <c r="G706" s="37">
        <f t="shared" si="21"/>
        <v>14.336439712160281</v>
      </c>
      <c r="I706" s="26" t="s">
        <v>307</v>
      </c>
      <c r="J706" s="27">
        <v>91.552363991999997</v>
      </c>
      <c r="K706" s="27" t="s">
        <v>1502</v>
      </c>
      <c r="N706" s="29" t="s">
        <v>307</v>
      </c>
      <c r="O706" s="30">
        <v>91.552363991999997</v>
      </c>
      <c r="P706" s="28" t="s">
        <v>1501</v>
      </c>
      <c r="Q706" s="36">
        <f>VLOOKUP(CurrentMtgRatesDataTable824[[#This Row],[asOfDate]],CurrentMtgRatesDataTable8[],5,0)</f>
        <v>68.841224297709516</v>
      </c>
      <c r="R706" s="36">
        <f>CurrentMtgRatesDataTable824[[#This Row],[Realized Current Coupon Vol]]/CurrentMtgRatesDataTable824[[#This Row],[SeriesNumValue]]</f>
        <v>0.75193278792588014</v>
      </c>
    </row>
    <row r="707" spans="1:18">
      <c r="A707" s="29" t="s">
        <v>552</v>
      </c>
      <c r="B707" s="30">
        <v>3.0803371977218901</v>
      </c>
      <c r="C707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3.0803371977218901</v>
      </c>
      <c r="D707" s="36">
        <f>CurrentMtgRatesDataTable8[[#This Row],[Combined with Bloomberg Coupon]]-C708</f>
        <v>2.2146635159101535E-3</v>
      </c>
      <c r="E707" s="37">
        <f t="shared" si="20"/>
        <v>44.573068947714468</v>
      </c>
      <c r="F707" s="36">
        <f>LN(CurrentMtgRatesDataTable8[[#This Row],[Combined with Bloomberg Coupon]]/C708)</f>
        <v>7.1922646498652292E-4</v>
      </c>
      <c r="G707" s="37">
        <f t="shared" si="21"/>
        <v>13.888069342902067</v>
      </c>
      <c r="I707" s="26" t="s">
        <v>164</v>
      </c>
      <c r="J707" s="27">
        <v>91.298855807999999</v>
      </c>
      <c r="K707" s="27" t="s">
        <v>1502</v>
      </c>
      <c r="N707" s="29" t="s">
        <v>164</v>
      </c>
      <c r="O707" s="30">
        <v>91.298855807999999</v>
      </c>
      <c r="P707" s="28" t="s">
        <v>1501</v>
      </c>
      <c r="Q707" s="36">
        <f>VLOOKUP(CurrentMtgRatesDataTable824[[#This Row],[asOfDate]],CurrentMtgRatesDataTable8[],5,0)</f>
        <v>68.880870418327262</v>
      </c>
      <c r="R707" s="36">
        <f>CurrentMtgRatesDataTable824[[#This Row],[Realized Current Coupon Vol]]/CurrentMtgRatesDataTable824[[#This Row],[SeriesNumValue]]</f>
        <v>0.75445491412491095</v>
      </c>
    </row>
    <row r="708" spans="1:18">
      <c r="A708" s="29" t="s">
        <v>694</v>
      </c>
      <c r="B708" s="30">
        <v>3.0781225342059799</v>
      </c>
      <c r="C708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3.0781225342059799</v>
      </c>
      <c r="D708" s="36">
        <f>CurrentMtgRatesDataTable8[[#This Row],[Combined with Bloomberg Coupon]]-C709</f>
        <v>-2.0747694206550094E-2</v>
      </c>
      <c r="E708" s="37">
        <f t="shared" si="20"/>
        <v>44.809603158483554</v>
      </c>
      <c r="F708" s="36">
        <f>LN(CurrentMtgRatesDataTable8[[#This Row],[Combined with Bloomberg Coupon]]/C709)</f>
        <v>-6.7177583103842069E-3</v>
      </c>
      <c r="G708" s="37">
        <f t="shared" si="21"/>
        <v>13.959109524142116</v>
      </c>
      <c r="I708" s="26" t="s">
        <v>19</v>
      </c>
      <c r="J708" s="27">
        <v>89.654847894</v>
      </c>
      <c r="K708" s="27" t="s">
        <v>1502</v>
      </c>
      <c r="N708" s="29" t="s">
        <v>19</v>
      </c>
      <c r="O708" s="30">
        <v>89.654847894</v>
      </c>
      <c r="P708" s="28" t="s">
        <v>1501</v>
      </c>
      <c r="Q708" s="36">
        <f>VLOOKUP(CurrentMtgRatesDataTable824[[#This Row],[asOfDate]],CurrentMtgRatesDataTable8[],5,0)</f>
        <v>68.136573339931545</v>
      </c>
      <c r="R708" s="36">
        <f>CurrentMtgRatesDataTable824[[#This Row],[Realized Current Coupon Vol]]/CurrentMtgRatesDataTable824[[#This Row],[SeriesNumValue]]</f>
        <v>0.75998760736831805</v>
      </c>
    </row>
    <row r="709" spans="1:18">
      <c r="A709" s="29" t="s">
        <v>130</v>
      </c>
      <c r="B709" s="30">
        <v>3.09887022841253</v>
      </c>
      <c r="C709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3.09887022841253</v>
      </c>
      <c r="D709" s="36">
        <f>CurrentMtgRatesDataTable8[[#This Row],[Combined with Bloomberg Coupon]]-C710</f>
        <v>-3.0566732408400021E-2</v>
      </c>
      <c r="E709" s="37">
        <f t="shared" ref="E709:E772" si="22">STDEVA(D709:D768)*SQRT(250)*100</f>
        <v>44.681388954316176</v>
      </c>
      <c r="F709" s="36">
        <f>LN(CurrentMtgRatesDataTable8[[#This Row],[Combined with Bloomberg Coupon]]/C710)</f>
        <v>-9.815501030875631E-3</v>
      </c>
      <c r="G709" s="37">
        <f t="shared" ref="G709:G772" si="23">STDEVA(F709:F768)*SQRT(250)*100</f>
        <v>13.914875602660281</v>
      </c>
      <c r="I709" s="26" t="s">
        <v>586</v>
      </c>
      <c r="J709" s="27">
        <v>89.492804504000006</v>
      </c>
      <c r="K709" s="27" t="s">
        <v>1502</v>
      </c>
      <c r="N709" s="29" t="s">
        <v>586</v>
      </c>
      <c r="O709" s="30">
        <v>89.492804504000006</v>
      </c>
      <c r="P709" s="28" t="s">
        <v>1501</v>
      </c>
      <c r="Q709" s="36">
        <f>VLOOKUP(CurrentMtgRatesDataTable824[[#This Row],[asOfDate]],CurrentMtgRatesDataTable8[],5,0)</f>
        <v>68.097536871250213</v>
      </c>
      <c r="R709" s="36">
        <f>CurrentMtgRatesDataTable824[[#This Row],[Realized Current Coupon Vol]]/CurrentMtgRatesDataTable824[[#This Row],[SeriesNumValue]]</f>
        <v>0.76092750974416612</v>
      </c>
    </row>
    <row r="710" spans="1:18">
      <c r="A710" s="29" t="s">
        <v>275</v>
      </c>
      <c r="B710" s="30">
        <v>3.12943696082093</v>
      </c>
      <c r="C710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3.12943696082093</v>
      </c>
      <c r="D710" s="36">
        <f>CurrentMtgRatesDataTable8[[#This Row],[Combined with Bloomberg Coupon]]-C711</f>
        <v>-9.1222954727898653E-3</v>
      </c>
      <c r="E710" s="37">
        <f t="shared" si="22"/>
        <v>45.651517016335653</v>
      </c>
      <c r="F710" s="36">
        <f>LN(CurrentMtgRatesDataTable8[[#This Row],[Combined with Bloomberg Coupon]]/C711)</f>
        <v>-2.91075539854315E-3</v>
      </c>
      <c r="G710" s="37">
        <f t="shared" si="23"/>
        <v>14.203978594694389</v>
      </c>
      <c r="I710" s="26" t="s">
        <v>441</v>
      </c>
      <c r="J710" s="27">
        <v>89.75138604</v>
      </c>
      <c r="K710" s="27" t="s">
        <v>1502</v>
      </c>
      <c r="N710" s="29" t="s">
        <v>441</v>
      </c>
      <c r="O710" s="30">
        <v>89.75138604</v>
      </c>
      <c r="P710" s="28" t="s">
        <v>1501</v>
      </c>
      <c r="Q710" s="36">
        <f>VLOOKUP(CurrentMtgRatesDataTable824[[#This Row],[asOfDate]],CurrentMtgRatesDataTable8[],5,0)</f>
        <v>68.99297381387413</v>
      </c>
      <c r="R710" s="36">
        <f>CurrentMtgRatesDataTable824[[#This Row],[Realized Current Coupon Vol]]/CurrentMtgRatesDataTable824[[#This Row],[SeriesNumValue]]</f>
        <v>0.76871207073198455</v>
      </c>
    </row>
    <row r="711" spans="1:18">
      <c r="A711" s="29" t="s">
        <v>406</v>
      </c>
      <c r="B711" s="30">
        <v>3.1385592562937199</v>
      </c>
      <c r="C711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3.1385592562937199</v>
      </c>
      <c r="D711" s="36">
        <f>CurrentMtgRatesDataTable8[[#This Row],[Combined with Bloomberg Coupon]]-C712</f>
        <v>-1.2262379533060308E-2</v>
      </c>
      <c r="E711" s="37">
        <f t="shared" si="22"/>
        <v>48.200696933723329</v>
      </c>
      <c r="F711" s="36">
        <f>LN(CurrentMtgRatesDataTable8[[#This Row],[Combined with Bloomberg Coupon]]/C712)</f>
        <v>-3.8993965482916025E-3</v>
      </c>
      <c r="G711" s="37">
        <f t="shared" si="23"/>
        <v>15.018398564132687</v>
      </c>
      <c r="I711" s="26" t="s">
        <v>308</v>
      </c>
      <c r="J711" s="27">
        <v>89.492994125999999</v>
      </c>
      <c r="K711" s="27" t="s">
        <v>1502</v>
      </c>
      <c r="N711" s="29" t="s">
        <v>308</v>
      </c>
      <c r="O711" s="30">
        <v>89.492994125999999</v>
      </c>
      <c r="P711" s="28" t="s">
        <v>1501</v>
      </c>
      <c r="Q711" s="36">
        <f>VLOOKUP(CurrentMtgRatesDataTable824[[#This Row],[asOfDate]],CurrentMtgRatesDataTable8[],5,0)</f>
        <v>70.250698663430228</v>
      </c>
      <c r="R711" s="36">
        <f>CurrentMtgRatesDataTable824[[#This Row],[Realized Current Coupon Vol]]/CurrentMtgRatesDataTable824[[#This Row],[SeriesNumValue]]</f>
        <v>0.78498545444263557</v>
      </c>
    </row>
    <row r="712" spans="1:18">
      <c r="A712" s="29" t="s">
        <v>551</v>
      </c>
      <c r="B712" s="30">
        <v>3.1508216358267802</v>
      </c>
      <c r="C712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3.1508216358267802</v>
      </c>
      <c r="D712" s="36">
        <f>CurrentMtgRatesDataTable8[[#This Row],[Combined with Bloomberg Coupon]]-C713</f>
        <v>-5.957940774389936E-3</v>
      </c>
      <c r="E712" s="37">
        <f t="shared" si="22"/>
        <v>48.165948174656108</v>
      </c>
      <c r="F712" s="36">
        <f>LN(CurrentMtgRatesDataTable8[[#This Row],[Combined with Bloomberg Coupon]]/C713)</f>
        <v>-1.8891310168912916E-3</v>
      </c>
      <c r="G712" s="37">
        <f t="shared" si="23"/>
        <v>15.007238631520101</v>
      </c>
      <c r="I712" s="26" t="s">
        <v>165</v>
      </c>
      <c r="J712" s="27">
        <v>89.729548308000005</v>
      </c>
      <c r="K712" s="27" t="s">
        <v>1502</v>
      </c>
      <c r="N712" s="29" t="s">
        <v>165</v>
      </c>
      <c r="O712" s="30">
        <v>89.729548308000005</v>
      </c>
      <c r="P712" s="28" t="s">
        <v>1501</v>
      </c>
      <c r="Q712" s="36">
        <f>VLOOKUP(CurrentMtgRatesDataTable824[[#This Row],[asOfDate]],CurrentMtgRatesDataTable8[],5,0)</f>
        <v>70.811777879479791</v>
      </c>
      <c r="R712" s="36">
        <f>CurrentMtgRatesDataTable824[[#This Row],[Realized Current Coupon Vol]]/CurrentMtgRatesDataTable824[[#This Row],[SeriesNumValue]]</f>
        <v>0.78916899967461929</v>
      </c>
    </row>
    <row r="713" spans="1:18">
      <c r="A713" s="29" t="s">
        <v>693</v>
      </c>
      <c r="B713" s="30">
        <v>3.1567795766011701</v>
      </c>
      <c r="C713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3.1567795766011701</v>
      </c>
      <c r="D713" s="36">
        <f>CurrentMtgRatesDataTable8[[#This Row],[Combined with Bloomberg Coupon]]-C714</f>
        <v>-2.6104391351200018E-2</v>
      </c>
      <c r="E713" s="37">
        <f t="shared" si="22"/>
        <v>48.449445192460381</v>
      </c>
      <c r="F713" s="36">
        <f>LN(CurrentMtgRatesDataTable8[[#This Row],[Combined with Bloomberg Coupon]]/C714)</f>
        <v>-8.2353073476281891E-3</v>
      </c>
      <c r="G713" s="37">
        <f t="shared" si="23"/>
        <v>15.101493096355142</v>
      </c>
      <c r="I713" s="26" t="s">
        <v>20</v>
      </c>
      <c r="J713" s="27">
        <v>89.603129186999993</v>
      </c>
      <c r="K713" s="27" t="s">
        <v>1502</v>
      </c>
      <c r="N713" s="29" t="s">
        <v>20</v>
      </c>
      <c r="O713" s="30">
        <v>89.603129186999993</v>
      </c>
      <c r="P713" s="28" t="s">
        <v>1501</v>
      </c>
      <c r="Q713" s="36">
        <f>VLOOKUP(CurrentMtgRatesDataTable824[[#This Row],[asOfDate]],CurrentMtgRatesDataTable8[],5,0)</f>
        <v>65.820875071031082</v>
      </c>
      <c r="R713" s="36">
        <f>CurrentMtgRatesDataTable824[[#This Row],[Realized Current Coupon Vol]]/CurrentMtgRatesDataTable824[[#This Row],[SeriesNumValue]]</f>
        <v>0.73458232617818731</v>
      </c>
    </row>
    <row r="714" spans="1:18">
      <c r="A714" s="29" t="s">
        <v>129</v>
      </c>
      <c r="B714" s="30">
        <v>3.1828839679523702</v>
      </c>
      <c r="C714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3.1828839679523702</v>
      </c>
      <c r="D714" s="36">
        <f>CurrentMtgRatesDataTable8[[#This Row],[Combined with Bloomberg Coupon]]-C715</f>
        <v>1.8045546220690323E-2</v>
      </c>
      <c r="E714" s="37">
        <f t="shared" si="22"/>
        <v>51.59815113158924</v>
      </c>
      <c r="F714" s="36">
        <f>LN(CurrentMtgRatesDataTable8[[#This Row],[Combined with Bloomberg Coupon]]/C715)</f>
        <v>5.68569125307581E-3</v>
      </c>
      <c r="G714" s="37">
        <f t="shared" si="23"/>
        <v>16.12561200603211</v>
      </c>
      <c r="I714" s="26" t="s">
        <v>587</v>
      </c>
      <c r="J714" s="27">
        <v>89.528561711999998</v>
      </c>
      <c r="K714" s="27" t="s">
        <v>1502</v>
      </c>
      <c r="N714" s="29" t="s">
        <v>587</v>
      </c>
      <c r="O714" s="30">
        <v>89.528561711999998</v>
      </c>
      <c r="P714" s="28" t="s">
        <v>1501</v>
      </c>
      <c r="Q714" s="36">
        <f>VLOOKUP(CurrentMtgRatesDataTable824[[#This Row],[asOfDate]],CurrentMtgRatesDataTable8[],5,0)</f>
        <v>65.375412929345245</v>
      </c>
      <c r="R714" s="36">
        <f>CurrentMtgRatesDataTable824[[#This Row],[Realized Current Coupon Vol]]/CurrentMtgRatesDataTable824[[#This Row],[SeriesNumValue]]</f>
        <v>0.73021850992812976</v>
      </c>
    </row>
    <row r="715" spans="1:18">
      <c r="A715" s="29" t="s">
        <v>274</v>
      </c>
      <c r="B715" s="30">
        <v>3.1648384217316798</v>
      </c>
      <c r="C715" s="30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3.1648384217316798</v>
      </c>
      <c r="D715" s="36">
        <f>CurrentMtgRatesDataTable8[[#This Row],[Combined with Bloomberg Coupon]]-C716</f>
        <v>2.485976194304973E-2</v>
      </c>
      <c r="E715" s="37">
        <f t="shared" si="22"/>
        <v>51.616167128448339</v>
      </c>
      <c r="F715" s="36">
        <f>LN(CurrentMtgRatesDataTable8[[#This Row],[Combined with Bloomberg Coupon]]/C716)</f>
        <v>7.885999055987537E-3</v>
      </c>
      <c r="G715" s="37">
        <f t="shared" si="23"/>
        <v>16.130635577243432</v>
      </c>
      <c r="I715" s="26" t="s">
        <v>442</v>
      </c>
      <c r="J715" s="27">
        <v>89.889201986000003</v>
      </c>
      <c r="K715" s="27" t="s">
        <v>1502</v>
      </c>
      <c r="N715" s="29" t="s">
        <v>442</v>
      </c>
      <c r="O715" s="30">
        <v>89.889201986000003</v>
      </c>
      <c r="P715" s="28" t="s">
        <v>1501</v>
      </c>
      <c r="Q715" s="36">
        <f>VLOOKUP(CurrentMtgRatesDataTable824[[#This Row],[asOfDate]],CurrentMtgRatesDataTable8[],5,0)</f>
        <v>66.782171338472097</v>
      </c>
      <c r="R715" s="36">
        <f>CurrentMtgRatesDataTable824[[#This Row],[Realized Current Coupon Vol]]/CurrentMtgRatesDataTable824[[#This Row],[SeriesNumValue]]</f>
        <v>0.74293874973851959</v>
      </c>
    </row>
    <row r="716" spans="1:18">
      <c r="A716" s="26" t="s">
        <v>405</v>
      </c>
      <c r="B716" s="28">
        <v>3.1399786597886301</v>
      </c>
      <c r="C7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3.1399786597886301</v>
      </c>
      <c r="D716" s="36">
        <f>CurrentMtgRatesDataTable8[[#This Row],[Combined with Bloomberg Coupon]]-C717</f>
        <v>4.6402238137579932E-2</v>
      </c>
      <c r="E716" s="37">
        <f t="shared" si="22"/>
        <v>51.362946645288652</v>
      </c>
      <c r="F716" s="36">
        <f>LN(CurrentMtgRatesDataTable8[[#This Row],[Combined with Bloomberg Coupon]]/C717)</f>
        <v>1.4888164023546688E-2</v>
      </c>
      <c r="G716" s="37">
        <f t="shared" si="23"/>
        <v>16.048888566902434</v>
      </c>
      <c r="I716" s="26" t="s">
        <v>309</v>
      </c>
      <c r="J716" s="27">
        <v>89.859792151999997</v>
      </c>
      <c r="K716" s="27" t="s">
        <v>1502</v>
      </c>
      <c r="N716" s="26" t="s">
        <v>309</v>
      </c>
      <c r="O716" s="28">
        <v>89.859792151999997</v>
      </c>
      <c r="P716" s="28" t="s">
        <v>1501</v>
      </c>
      <c r="Q716" s="36">
        <f>VLOOKUP(CurrentMtgRatesDataTable824[[#This Row],[asOfDate]],CurrentMtgRatesDataTable8[],5,0)</f>
        <v>64.051255203491934</v>
      </c>
      <c r="R716" s="36">
        <f>CurrentMtgRatesDataTable824[[#This Row],[Realized Current Coupon Vol]]/CurrentMtgRatesDataTable824[[#This Row],[SeriesNumValue]]</f>
        <v>0.71279104557851303</v>
      </c>
    </row>
    <row r="717" spans="1:18">
      <c r="A717" s="26" t="s">
        <v>550</v>
      </c>
      <c r="B717" s="28">
        <v>3.0935764216510502</v>
      </c>
      <c r="C7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3.0935764216510502</v>
      </c>
      <c r="D717" s="36">
        <f>CurrentMtgRatesDataTable8[[#This Row],[Combined with Bloomberg Coupon]]-C718</f>
        <v>-4.6378741861639927E-2</v>
      </c>
      <c r="E717" s="37">
        <f t="shared" si="22"/>
        <v>50.508916943868428</v>
      </c>
      <c r="F717" s="36">
        <f>LN(CurrentMtgRatesDataTable8[[#This Row],[Combined with Bloomberg Coupon]]/C718)</f>
        <v>-1.488068105426662E-2</v>
      </c>
      <c r="G717" s="37">
        <f t="shared" si="23"/>
        <v>15.765879432610106</v>
      </c>
      <c r="I717" s="26" t="s">
        <v>166</v>
      </c>
      <c r="J717" s="27">
        <v>89.787107903999996</v>
      </c>
      <c r="K717" s="27" t="s">
        <v>1502</v>
      </c>
      <c r="N717" s="26" t="s">
        <v>166</v>
      </c>
      <c r="O717" s="28">
        <v>89.787107903999996</v>
      </c>
      <c r="P717" s="28" t="s">
        <v>1501</v>
      </c>
      <c r="Q717" s="36">
        <f>VLOOKUP(CurrentMtgRatesDataTable824[[#This Row],[asOfDate]],CurrentMtgRatesDataTable8[],5,0)</f>
        <v>64.628287336770697</v>
      </c>
      <c r="R717" s="36">
        <f>CurrentMtgRatesDataTable824[[#This Row],[Realized Current Coupon Vol]]/CurrentMtgRatesDataTable824[[#This Row],[SeriesNumValue]]</f>
        <v>0.71979473273458139</v>
      </c>
    </row>
    <row r="718" spans="1:18">
      <c r="A718" s="26" t="s">
        <v>692</v>
      </c>
      <c r="B718" s="28">
        <v>3.1399551635126901</v>
      </c>
      <c r="C7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3.1399551635126901</v>
      </c>
      <c r="D718" s="36">
        <f>CurrentMtgRatesDataTable8[[#This Row],[Combined with Bloomberg Coupon]]-C719</f>
        <v>-2.1204333076330073E-2</v>
      </c>
      <c r="E718" s="37">
        <f t="shared" si="22"/>
        <v>49.701862495680075</v>
      </c>
      <c r="F718" s="36">
        <f>LN(CurrentMtgRatesDataTable8[[#This Row],[Combined with Bloomberg Coupon]]/C719)</f>
        <v>-6.7303689149225184E-3</v>
      </c>
      <c r="G718" s="37">
        <f t="shared" si="23"/>
        <v>15.49861112164051</v>
      </c>
      <c r="I718" s="26" t="s">
        <v>588</v>
      </c>
      <c r="J718" s="27">
        <v>89.579588342999998</v>
      </c>
      <c r="K718" s="27" t="s">
        <v>1502</v>
      </c>
      <c r="N718" s="26" t="s">
        <v>588</v>
      </c>
      <c r="O718" s="28">
        <v>89.579588342999998</v>
      </c>
      <c r="P718" s="28" t="s">
        <v>1501</v>
      </c>
      <c r="Q718" s="36">
        <f>VLOOKUP(CurrentMtgRatesDataTable824[[#This Row],[asOfDate]],CurrentMtgRatesDataTable8[],5,0)</f>
        <v>64.766919325382872</v>
      </c>
      <c r="R718" s="36">
        <f>CurrentMtgRatesDataTable824[[#This Row],[Realized Current Coupon Vol]]/CurrentMtgRatesDataTable824[[#This Row],[SeriesNumValue]]</f>
        <v>0.72300978965643958</v>
      </c>
    </row>
    <row r="719" spans="1:18">
      <c r="A719" s="26" t="s">
        <v>128</v>
      </c>
      <c r="B719" s="28">
        <v>3.1611594965890202</v>
      </c>
      <c r="C7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3.1611594965890202</v>
      </c>
      <c r="D719" s="36">
        <f>CurrentMtgRatesDataTable8[[#This Row],[Combined with Bloomberg Coupon]]-C720</f>
        <v>-3.096373280055964E-2</v>
      </c>
      <c r="E719" s="37">
        <f t="shared" si="22"/>
        <v>50.001465655677769</v>
      </c>
      <c r="F719" s="36">
        <f>LN(CurrentMtgRatesDataTable8[[#This Row],[Combined with Bloomberg Coupon]]/C720)</f>
        <v>-9.7473949438207346E-3</v>
      </c>
      <c r="G719" s="37">
        <f t="shared" si="23"/>
        <v>15.589877201900727</v>
      </c>
      <c r="I719" s="26" t="s">
        <v>443</v>
      </c>
      <c r="J719" s="27">
        <v>88.896314583999995</v>
      </c>
      <c r="K719" s="27" t="s">
        <v>1502</v>
      </c>
      <c r="N719" s="26" t="s">
        <v>443</v>
      </c>
      <c r="O719" s="28">
        <v>88.896314583999995</v>
      </c>
      <c r="P719" s="28" t="s">
        <v>1501</v>
      </c>
      <c r="Q719" s="36">
        <f>VLOOKUP(CurrentMtgRatesDataTable824[[#This Row],[asOfDate]],CurrentMtgRatesDataTable8[],5,0)</f>
        <v>66.262121599177092</v>
      </c>
      <c r="R719" s="36">
        <f>CurrentMtgRatesDataTable824[[#This Row],[Realized Current Coupon Vol]]/CurrentMtgRatesDataTable824[[#This Row],[SeriesNumValue]]</f>
        <v>0.74538659908746407</v>
      </c>
    </row>
    <row r="720" spans="1:18">
      <c r="A720" s="26" t="s">
        <v>273</v>
      </c>
      <c r="B720" s="28">
        <v>3.1921232293895798</v>
      </c>
      <c r="C7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3.1921232293895798</v>
      </c>
      <c r="D720" s="36">
        <f>CurrentMtgRatesDataTable8[[#This Row],[Combined with Bloomberg Coupon]]-C721</f>
        <v>9.4782842008798163E-3</v>
      </c>
      <c r="E720" s="37">
        <f t="shared" si="22"/>
        <v>49.75601386003116</v>
      </c>
      <c r="F720" s="36">
        <f>LN(CurrentMtgRatesDataTable8[[#This Row],[Combined with Bloomberg Coupon]]/C721)</f>
        <v>2.9736896859241472E-3</v>
      </c>
      <c r="G720" s="37">
        <f t="shared" si="23"/>
        <v>15.510726756657355</v>
      </c>
      <c r="I720" s="26" t="s">
        <v>310</v>
      </c>
      <c r="J720" s="27">
        <v>88.115341595999993</v>
      </c>
      <c r="K720" s="27" t="s">
        <v>1502</v>
      </c>
      <c r="N720" s="26" t="s">
        <v>310</v>
      </c>
      <c r="O720" s="28">
        <v>88.115341595999993</v>
      </c>
      <c r="P720" s="28" t="s">
        <v>1501</v>
      </c>
      <c r="Q720" s="36">
        <f>VLOOKUP(CurrentMtgRatesDataTable824[[#This Row],[asOfDate]],CurrentMtgRatesDataTable8[],5,0)</f>
        <v>65.73887400230241</v>
      </c>
      <c r="R720" s="36">
        <f>CurrentMtgRatesDataTable824[[#This Row],[Realized Current Coupon Vol]]/CurrentMtgRatesDataTable824[[#This Row],[SeriesNumValue]]</f>
        <v>0.74605480511791644</v>
      </c>
    </row>
    <row r="721" spans="1:18">
      <c r="A721" s="26" t="s">
        <v>404</v>
      </c>
      <c r="B721" s="28">
        <v>3.1826449451887</v>
      </c>
      <c r="C7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3.1826449451887</v>
      </c>
      <c r="D721" s="36">
        <f>CurrentMtgRatesDataTable8[[#This Row],[Combined with Bloomberg Coupon]]-C722</f>
        <v>1.0468047913830159E-2</v>
      </c>
      <c r="E721" s="37">
        <f t="shared" si="22"/>
        <v>50.044296272312607</v>
      </c>
      <c r="F721" s="36">
        <f>LN(CurrentMtgRatesDataTable8[[#This Row],[Combined with Bloomberg Coupon]]/C722)</f>
        <v>3.2945242656947618E-3</v>
      </c>
      <c r="G721" s="37">
        <f t="shared" si="23"/>
        <v>15.601364881880789</v>
      </c>
      <c r="I721" s="26" t="s">
        <v>167</v>
      </c>
      <c r="J721" s="27">
        <v>88.578749845999994</v>
      </c>
      <c r="K721" s="27" t="s">
        <v>1502</v>
      </c>
      <c r="N721" s="26" t="s">
        <v>167</v>
      </c>
      <c r="O721" s="28">
        <v>88.578749845999994</v>
      </c>
      <c r="P721" s="28" t="s">
        <v>1501</v>
      </c>
      <c r="Q721" s="36">
        <f>VLOOKUP(CurrentMtgRatesDataTable824[[#This Row],[asOfDate]],CurrentMtgRatesDataTable8[],5,0)</f>
        <v>65.610225904056946</v>
      </c>
      <c r="R721" s="36">
        <f>CurrentMtgRatesDataTable824[[#This Row],[Realized Current Coupon Vol]]/CurrentMtgRatesDataTable824[[#This Row],[SeriesNumValue]]</f>
        <v>0.74069938916641587</v>
      </c>
    </row>
    <row r="722" spans="1:18">
      <c r="A722" s="26" t="s">
        <v>549</v>
      </c>
      <c r="B722" s="28">
        <v>3.1721768972748698</v>
      </c>
      <c r="C7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3.1721768972748698</v>
      </c>
      <c r="D722" s="36">
        <f>CurrentMtgRatesDataTable8[[#This Row],[Combined with Bloomberg Coupon]]-C723</f>
        <v>-9.118364787449984E-3</v>
      </c>
      <c r="E722" s="37">
        <f t="shared" si="22"/>
        <v>50.124363457805401</v>
      </c>
      <c r="F722" s="36">
        <f>LN(CurrentMtgRatesDataTable8[[#This Row],[Combined with Bloomberg Coupon]]/C723)</f>
        <v>-2.8703583864874405E-3</v>
      </c>
      <c r="G722" s="37">
        <f t="shared" si="23"/>
        <v>15.626526908998036</v>
      </c>
      <c r="I722" s="26" t="s">
        <v>21</v>
      </c>
      <c r="J722" s="27">
        <v>87.982073585999998</v>
      </c>
      <c r="K722" s="27" t="s">
        <v>1502</v>
      </c>
      <c r="N722" s="26" t="s">
        <v>21</v>
      </c>
      <c r="O722" s="28">
        <v>87.982073585999998</v>
      </c>
      <c r="P722" s="28" t="s">
        <v>1501</v>
      </c>
      <c r="Q722" s="36">
        <f>VLOOKUP(CurrentMtgRatesDataTable824[[#This Row],[asOfDate]],CurrentMtgRatesDataTable8[],5,0)</f>
        <v>65.602473355918875</v>
      </c>
      <c r="R722" s="36">
        <f>CurrentMtgRatesDataTable824[[#This Row],[Realized Current Coupon Vol]]/CurrentMtgRatesDataTable824[[#This Row],[SeriesNumValue]]</f>
        <v>0.74563454442562449</v>
      </c>
    </row>
    <row r="723" spans="1:18">
      <c r="A723" s="26" t="s">
        <v>691</v>
      </c>
      <c r="B723" s="28">
        <v>3.1812952620623198</v>
      </c>
      <c r="C7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3.1812952620623198</v>
      </c>
      <c r="D723" s="36">
        <f>CurrentMtgRatesDataTable8[[#This Row],[Combined with Bloomberg Coupon]]-C724</f>
        <v>-3.5508968123350027E-2</v>
      </c>
      <c r="E723" s="37">
        <f t="shared" si="22"/>
        <v>52.405696608614029</v>
      </c>
      <c r="F723" s="36">
        <f>LN(CurrentMtgRatesDataTable8[[#This Row],[Combined with Bloomberg Coupon]]/C724)</f>
        <v>-1.1099962653441642E-2</v>
      </c>
      <c r="G723" s="37">
        <f t="shared" si="23"/>
        <v>16.325684028187805</v>
      </c>
      <c r="I723" s="26" t="s">
        <v>589</v>
      </c>
      <c r="J723" s="27">
        <v>87.779145271000004</v>
      </c>
      <c r="K723" s="27" t="s">
        <v>1502</v>
      </c>
      <c r="N723" s="26" t="s">
        <v>589</v>
      </c>
      <c r="O723" s="28">
        <v>87.779145271000004</v>
      </c>
      <c r="P723" s="28" t="s">
        <v>1501</v>
      </c>
      <c r="Q723" s="36">
        <f>VLOOKUP(CurrentMtgRatesDataTable824[[#This Row],[asOfDate]],CurrentMtgRatesDataTable8[],5,0)</f>
        <v>64.858930579226083</v>
      </c>
      <c r="R723" s="36">
        <f>CurrentMtgRatesDataTable824[[#This Row],[Realized Current Coupon Vol]]/CurrentMtgRatesDataTable824[[#This Row],[SeriesNumValue]]</f>
        <v>0.73888769797185327</v>
      </c>
    </row>
    <row r="724" spans="1:18">
      <c r="A724" s="26" t="s">
        <v>127</v>
      </c>
      <c r="B724" s="28">
        <v>3.2168042301856699</v>
      </c>
      <c r="C7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3.2168042301856699</v>
      </c>
      <c r="D724" s="36">
        <f>CurrentMtgRatesDataTable8[[#This Row],[Combined with Bloomberg Coupon]]-C725</f>
        <v>4.7994222844982559E-4</v>
      </c>
      <c r="E724" s="37">
        <f t="shared" si="22"/>
        <v>52.12216764642492</v>
      </c>
      <c r="F724" s="36">
        <f>LN(CurrentMtgRatesDataTable8[[#This Row],[Combined with Bloomberg Coupon]]/C725)</f>
        <v>1.492095884566374E-4</v>
      </c>
      <c r="G724" s="37">
        <f t="shared" si="23"/>
        <v>16.233467719154991</v>
      </c>
      <c r="I724" s="26" t="s">
        <v>444</v>
      </c>
      <c r="J724" s="27">
        <v>87.954807126000006</v>
      </c>
      <c r="K724" s="27" t="s">
        <v>1502</v>
      </c>
      <c r="N724" s="26" t="s">
        <v>444</v>
      </c>
      <c r="O724" s="28">
        <v>87.954807126000006</v>
      </c>
      <c r="P724" s="28" t="s">
        <v>1501</v>
      </c>
      <c r="Q724" s="36">
        <f>VLOOKUP(CurrentMtgRatesDataTable824[[#This Row],[asOfDate]],CurrentMtgRatesDataTable8[],5,0)</f>
        <v>66.063033818896102</v>
      </c>
      <c r="R724" s="36">
        <f>CurrentMtgRatesDataTable824[[#This Row],[Realized Current Coupon Vol]]/CurrentMtgRatesDataTable824[[#This Row],[SeriesNumValue]]</f>
        <v>0.75110202588764985</v>
      </c>
    </row>
    <row r="725" spans="1:18">
      <c r="A725" s="26" t="s">
        <v>272</v>
      </c>
      <c r="B725" s="28">
        <v>3.21632428795722</v>
      </c>
      <c r="C7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3.21632428795722</v>
      </c>
      <c r="D725" s="36">
        <f>CurrentMtgRatesDataTable8[[#This Row],[Combined with Bloomberg Coupon]]-C726</f>
        <v>-1.4975017964697912E-3</v>
      </c>
      <c r="E725" s="37">
        <f t="shared" si="22"/>
        <v>52.459214513384232</v>
      </c>
      <c r="F725" s="36">
        <f>LN(CurrentMtgRatesDataTable8[[#This Row],[Combined with Bloomberg Coupon]]/C726)</f>
        <v>-4.654858019767326E-4</v>
      </c>
      <c r="G725" s="37">
        <f t="shared" si="23"/>
        <v>16.334025327417802</v>
      </c>
      <c r="I725" s="26" t="s">
        <v>311</v>
      </c>
      <c r="J725" s="27">
        <v>87.987965911000003</v>
      </c>
      <c r="K725" s="27" t="s">
        <v>1502</v>
      </c>
      <c r="N725" s="26" t="s">
        <v>311</v>
      </c>
      <c r="O725" s="28">
        <v>87.987965911000003</v>
      </c>
      <c r="P725" s="28" t="s">
        <v>1501</v>
      </c>
      <c r="Q725" s="36">
        <f>VLOOKUP(CurrentMtgRatesDataTable824[[#This Row],[asOfDate]],CurrentMtgRatesDataTable8[],5,0)</f>
        <v>66.590848768056077</v>
      </c>
      <c r="R725" s="36">
        <f>CurrentMtgRatesDataTable824[[#This Row],[Realized Current Coupon Vol]]/CurrentMtgRatesDataTable824[[#This Row],[SeriesNumValue]]</f>
        <v>0.75681768613008793</v>
      </c>
    </row>
    <row r="726" spans="1:18">
      <c r="A726" s="26" t="s">
        <v>403</v>
      </c>
      <c r="B726" s="31">
        <v>3.2178217897536898</v>
      </c>
      <c r="C726" s="31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3.2178217897536898</v>
      </c>
      <c r="D726" s="36">
        <f>CurrentMtgRatesDataTable8[[#This Row],[Combined with Bloomberg Coupon]]-C727</f>
        <v>-1.0601848127490321E-2</v>
      </c>
      <c r="E726" s="37">
        <f t="shared" si="22"/>
        <v>53.04694341951889</v>
      </c>
      <c r="F726" s="36">
        <f>LN(CurrentMtgRatesDataTable8[[#This Row],[Combined with Bloomberg Coupon]]/C727)</f>
        <v>-3.2893124549671754E-3</v>
      </c>
      <c r="G726" s="37">
        <f t="shared" si="23"/>
        <v>16.512873433396141</v>
      </c>
      <c r="I726" s="26" t="s">
        <v>168</v>
      </c>
      <c r="J726" s="27">
        <v>87.960491891999993</v>
      </c>
      <c r="K726" s="27" t="s">
        <v>1502</v>
      </c>
      <c r="N726" s="26" t="s">
        <v>168</v>
      </c>
      <c r="O726" s="31">
        <v>87.960491891999993</v>
      </c>
      <c r="P726" s="31" t="s">
        <v>1501</v>
      </c>
      <c r="Q726" s="36">
        <f>VLOOKUP(CurrentMtgRatesDataTable824[[#This Row],[asOfDate]],CurrentMtgRatesDataTable8[],5,0)</f>
        <v>67.116996640573873</v>
      </c>
      <c r="R726" s="36">
        <f>CurrentMtgRatesDataTable824[[#This Row],[Realized Current Coupon Vol]]/CurrentMtgRatesDataTable824[[#This Row],[SeriesNumValue]]</f>
        <v>0.76303571293100247</v>
      </c>
    </row>
    <row r="727" spans="1:18">
      <c r="A727" s="26" t="s">
        <v>548</v>
      </c>
      <c r="B727" s="28">
        <v>3.2284236378811801</v>
      </c>
      <c r="C7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3.2284236378811801</v>
      </c>
      <c r="D727" s="36">
        <f>CurrentMtgRatesDataTable8[[#This Row],[Combined with Bloomberg Coupon]]-C728</f>
        <v>-4.7682955133599769E-2</v>
      </c>
      <c r="E727" s="37">
        <f t="shared" si="22"/>
        <v>53.018771216803451</v>
      </c>
      <c r="F727" s="36">
        <f>LN(CurrentMtgRatesDataTable8[[#This Row],[Combined with Bloomberg Coupon]]/C728)</f>
        <v>-1.4661722714118612E-2</v>
      </c>
      <c r="G727" s="37">
        <f t="shared" si="23"/>
        <v>16.504130657429076</v>
      </c>
      <c r="I727" s="26" t="s">
        <v>22</v>
      </c>
      <c r="J727" s="27">
        <v>87.660205465000004</v>
      </c>
      <c r="K727" s="27" t="s">
        <v>1502</v>
      </c>
      <c r="N727" s="26" t="s">
        <v>22</v>
      </c>
      <c r="O727" s="28">
        <v>87.660205465000004</v>
      </c>
      <c r="P727" s="28" t="s">
        <v>1501</v>
      </c>
      <c r="Q727" s="36">
        <f>VLOOKUP(CurrentMtgRatesDataTable824[[#This Row],[asOfDate]],CurrentMtgRatesDataTable8[],5,0)</f>
        <v>67.784930798662131</v>
      </c>
      <c r="R727" s="36">
        <f>CurrentMtgRatesDataTable824[[#This Row],[Realized Current Coupon Vol]]/CurrentMtgRatesDataTable824[[#This Row],[SeriesNumValue]]</f>
        <v>0.77326912980744211</v>
      </c>
    </row>
    <row r="728" spans="1:18">
      <c r="A728" s="26" t="s">
        <v>690</v>
      </c>
      <c r="B728" s="28">
        <v>3.2761065930147799</v>
      </c>
      <c r="C7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3.2761065930147799</v>
      </c>
      <c r="D728" s="36">
        <f>CurrentMtgRatesDataTable8[[#This Row],[Combined with Bloomberg Coupon]]-C729</f>
        <v>1.0314388650949802E-2</v>
      </c>
      <c r="E728" s="37">
        <f t="shared" si="22"/>
        <v>52.494924824924013</v>
      </c>
      <c r="F728" s="36">
        <f>LN(CurrentMtgRatesDataTable8[[#This Row],[Combined with Bloomberg Coupon]]/C729)</f>
        <v>3.1533343810994786E-3</v>
      </c>
      <c r="G728" s="37">
        <f t="shared" si="23"/>
        <v>16.345055747466017</v>
      </c>
      <c r="I728" s="26" t="s">
        <v>590</v>
      </c>
      <c r="J728" s="27">
        <v>87.245816868000006</v>
      </c>
      <c r="K728" s="27" t="s">
        <v>1502</v>
      </c>
      <c r="N728" s="26" t="s">
        <v>590</v>
      </c>
      <c r="O728" s="28">
        <v>87.245816868000006</v>
      </c>
      <c r="P728" s="28" t="s">
        <v>1501</v>
      </c>
      <c r="Q728" s="36">
        <f>VLOOKUP(CurrentMtgRatesDataTable824[[#This Row],[asOfDate]],CurrentMtgRatesDataTable8[],5,0)</f>
        <v>67.526132279592801</v>
      </c>
      <c r="R728" s="36">
        <f>CurrentMtgRatesDataTable824[[#This Row],[Realized Current Coupon Vol]]/CurrentMtgRatesDataTable824[[#This Row],[SeriesNumValue]]</f>
        <v>0.77397558649439402</v>
      </c>
    </row>
    <row r="729" spans="1:18">
      <c r="A729" s="26" t="s">
        <v>126</v>
      </c>
      <c r="B729" s="28">
        <v>3.2657922043638301</v>
      </c>
      <c r="C7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3.2657922043638301</v>
      </c>
      <c r="D729" s="36">
        <f>CurrentMtgRatesDataTable8[[#This Row],[Combined with Bloomberg Coupon]]-C730</f>
        <v>8.3416444614450302E-2</v>
      </c>
      <c r="E729" s="37">
        <f t="shared" si="22"/>
        <v>52.623557669042931</v>
      </c>
      <c r="F729" s="36">
        <f>LN(CurrentMtgRatesDataTable8[[#This Row],[Combined with Bloomberg Coupon]]/C730)</f>
        <v>2.5874356513789373E-2</v>
      </c>
      <c r="G729" s="37">
        <f t="shared" si="23"/>
        <v>16.383446845057858</v>
      </c>
      <c r="I729" s="26" t="s">
        <v>445</v>
      </c>
      <c r="J729" s="27">
        <v>86.961043156000002</v>
      </c>
      <c r="K729" s="27" t="s">
        <v>1502</v>
      </c>
      <c r="N729" s="26" t="s">
        <v>445</v>
      </c>
      <c r="O729" s="28">
        <v>86.961043156000002</v>
      </c>
      <c r="P729" s="28" t="s">
        <v>1501</v>
      </c>
      <c r="Q729" s="36">
        <f>VLOOKUP(CurrentMtgRatesDataTable824[[#This Row],[asOfDate]],CurrentMtgRatesDataTable8[],5,0)</f>
        <v>68.317052410881658</v>
      </c>
      <c r="R729" s="36">
        <f>CurrentMtgRatesDataTable824[[#This Row],[Realized Current Coupon Vol]]/CurrentMtgRatesDataTable824[[#This Row],[SeriesNumValue]]</f>
        <v>0.78560525416337557</v>
      </c>
    </row>
    <row r="730" spans="1:18">
      <c r="A730" s="26" t="s">
        <v>271</v>
      </c>
      <c r="B730" s="28">
        <v>3.1823757597493798</v>
      </c>
      <c r="C7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3.1823757597493798</v>
      </c>
      <c r="D730" s="36">
        <f>CurrentMtgRatesDataTable8[[#This Row],[Combined with Bloomberg Coupon]]-C731</f>
        <v>-2.2584441633320296E-2</v>
      </c>
      <c r="E730" s="37">
        <f t="shared" si="22"/>
        <v>49.753429685439315</v>
      </c>
      <c r="F730" s="36">
        <f>LN(CurrentMtgRatesDataTable8[[#This Row],[Combined with Bloomberg Coupon]]/C731)</f>
        <v>-7.071660513330873E-3</v>
      </c>
      <c r="G730" s="37">
        <f t="shared" si="23"/>
        <v>15.495937829731435</v>
      </c>
      <c r="I730" s="26" t="s">
        <v>312</v>
      </c>
      <c r="J730" s="27">
        <v>86.491923</v>
      </c>
      <c r="K730" s="27" t="s">
        <v>1502</v>
      </c>
      <c r="N730" s="26" t="s">
        <v>312</v>
      </c>
      <c r="O730" s="28">
        <v>86.491923</v>
      </c>
      <c r="P730" s="28" t="s">
        <v>1501</v>
      </c>
      <c r="Q730" s="36">
        <f>VLOOKUP(CurrentMtgRatesDataTable824[[#This Row],[asOfDate]],CurrentMtgRatesDataTable8[],5,0)</f>
        <v>68.632427580835795</v>
      </c>
      <c r="R730" s="36">
        <f>CurrentMtgRatesDataTable824[[#This Row],[Realized Current Coupon Vol]]/CurrentMtgRatesDataTable824[[#This Row],[SeriesNumValue]]</f>
        <v>0.79351256395161651</v>
      </c>
    </row>
    <row r="731" spans="1:18">
      <c r="A731" s="26" t="s">
        <v>402</v>
      </c>
      <c r="B731" s="31">
        <v>3.2049602013827001</v>
      </c>
      <c r="C731" s="31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3.2049602013827001</v>
      </c>
      <c r="D731" s="36">
        <f>CurrentMtgRatesDataTable8[[#This Row],[Combined with Bloomberg Coupon]]-C732</f>
        <v>1.3429545833340217E-2</v>
      </c>
      <c r="E731" s="37">
        <f t="shared" si="22"/>
        <v>49.607945830842098</v>
      </c>
      <c r="F731" s="36">
        <f>LN(CurrentMtgRatesDataTable8[[#This Row],[Combined with Bloomberg Coupon]]/C732)</f>
        <v>4.199041588937494E-3</v>
      </c>
      <c r="G731" s="37">
        <f t="shared" si="23"/>
        <v>15.449229444587919</v>
      </c>
      <c r="I731" s="26" t="s">
        <v>169</v>
      </c>
      <c r="J731" s="27">
        <v>86.407966283999997</v>
      </c>
      <c r="K731" s="27" t="s">
        <v>1502</v>
      </c>
      <c r="N731" s="26" t="s">
        <v>169</v>
      </c>
      <c r="O731" s="31">
        <v>86.407966283999997</v>
      </c>
      <c r="P731" s="31" t="s">
        <v>1501</v>
      </c>
      <c r="Q731" s="36">
        <f>VLOOKUP(CurrentMtgRatesDataTable824[[#This Row],[asOfDate]],CurrentMtgRatesDataTable8[],5,0)</f>
        <v>68.71908044870608</v>
      </c>
      <c r="R731" s="36">
        <f>CurrentMtgRatesDataTable824[[#This Row],[Realized Current Coupon Vol]]/CurrentMtgRatesDataTable824[[#This Row],[SeriesNumValue]]</f>
        <v>0.79528640013172791</v>
      </c>
    </row>
    <row r="732" spans="1:18">
      <c r="A732" s="26" t="s">
        <v>547</v>
      </c>
      <c r="B732" s="28">
        <v>3.1915306555493599</v>
      </c>
      <c r="C7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3.1915306555493599</v>
      </c>
      <c r="D732" s="36">
        <f>CurrentMtgRatesDataTable8[[#This Row],[Combined with Bloomberg Coupon]]-C733</f>
        <v>-4.4394950775660025E-2</v>
      </c>
      <c r="E732" s="37">
        <f t="shared" si="22"/>
        <v>50.125254843890318</v>
      </c>
      <c r="F732" s="36">
        <f>LN(CurrentMtgRatesDataTable8[[#This Row],[Combined with Bloomberg Coupon]]/C733)</f>
        <v>-1.3814378497930635E-2</v>
      </c>
      <c r="G732" s="37">
        <f t="shared" si="23"/>
        <v>15.598962523225016</v>
      </c>
      <c r="I732" s="26" t="s">
        <v>23</v>
      </c>
      <c r="J732" s="27">
        <v>85.972662335999999</v>
      </c>
      <c r="K732" s="27" t="s">
        <v>1502</v>
      </c>
      <c r="N732" s="26" t="s">
        <v>23</v>
      </c>
      <c r="O732" s="28">
        <v>85.972662335999999</v>
      </c>
      <c r="P732" s="28" t="s">
        <v>1501</v>
      </c>
      <c r="Q732" s="36">
        <f>VLOOKUP(CurrentMtgRatesDataTable824[[#This Row],[asOfDate]],CurrentMtgRatesDataTable8[],5,0)</f>
        <v>68.930272841866241</v>
      </c>
      <c r="R732" s="36">
        <f>CurrentMtgRatesDataTable824[[#This Row],[Realized Current Coupon Vol]]/CurrentMtgRatesDataTable824[[#This Row],[SeriesNumValue]]</f>
        <v>0.80176966687935791</v>
      </c>
    </row>
    <row r="733" spans="1:18">
      <c r="A733" s="26" t="s">
        <v>689</v>
      </c>
      <c r="B733" s="28">
        <v>3.2359256063250199</v>
      </c>
      <c r="C7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3.2359256063250199</v>
      </c>
      <c r="D733" s="36">
        <f>CurrentMtgRatesDataTable8[[#This Row],[Combined with Bloomberg Coupon]]-C734</f>
        <v>5.1493938785939886E-2</v>
      </c>
      <c r="E733" s="37">
        <f t="shared" si="22"/>
        <v>50.181513213987294</v>
      </c>
      <c r="F733" s="36">
        <f>LN(CurrentMtgRatesDataTable8[[#This Row],[Combined with Bloomberg Coupon]]/C734)</f>
        <v>1.6041176770565123E-2</v>
      </c>
      <c r="G733" s="37">
        <f t="shared" si="23"/>
        <v>15.595405726846703</v>
      </c>
      <c r="I733" s="26" t="s">
        <v>591</v>
      </c>
      <c r="J733" s="27">
        <v>86.347805166000001</v>
      </c>
      <c r="K733" s="27" t="s">
        <v>1502</v>
      </c>
      <c r="N733" s="26" t="s">
        <v>591</v>
      </c>
      <c r="O733" s="28">
        <v>86.347805166000001</v>
      </c>
      <c r="P733" s="28" t="s">
        <v>1501</v>
      </c>
      <c r="Q733" s="36">
        <f>VLOOKUP(CurrentMtgRatesDataTable824[[#This Row],[asOfDate]],CurrentMtgRatesDataTable8[],5,0)</f>
        <v>68.745505592029986</v>
      </c>
      <c r="R733" s="36">
        <f>CurrentMtgRatesDataTable824[[#This Row],[Realized Current Coupon Vol]]/CurrentMtgRatesDataTable824[[#This Row],[SeriesNumValue]]</f>
        <v>0.79614653157506043</v>
      </c>
    </row>
    <row r="734" spans="1:18">
      <c r="A734" s="26" t="s">
        <v>125</v>
      </c>
      <c r="B734" s="28">
        <v>3.18443166753908</v>
      </c>
      <c r="C7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3.18443166753908</v>
      </c>
      <c r="D734" s="36">
        <f>CurrentMtgRatesDataTable8[[#This Row],[Combined with Bloomberg Coupon]]-C735</f>
        <v>1.3088898880650124E-2</v>
      </c>
      <c r="E734" s="37">
        <f t="shared" si="22"/>
        <v>49.191600384637709</v>
      </c>
      <c r="F734" s="36">
        <f>LN(CurrentMtgRatesDataTable8[[#This Row],[Combined with Bloomberg Coupon]]/C735)</f>
        <v>4.1187482392502526E-3</v>
      </c>
      <c r="G734" s="37">
        <f t="shared" si="23"/>
        <v>15.28035892915204</v>
      </c>
      <c r="I734" s="26" t="s">
        <v>446</v>
      </c>
      <c r="J734" s="27">
        <v>88.438194838000001</v>
      </c>
      <c r="K734" s="27" t="s">
        <v>1502</v>
      </c>
      <c r="N734" s="26" t="s">
        <v>446</v>
      </c>
      <c r="O734" s="28">
        <v>88.438194838000001</v>
      </c>
      <c r="P734" s="28" t="s">
        <v>1501</v>
      </c>
      <c r="Q734" s="36">
        <f>VLOOKUP(CurrentMtgRatesDataTable824[[#This Row],[asOfDate]],CurrentMtgRatesDataTable8[],5,0)</f>
        <v>78.983566145206794</v>
      </c>
      <c r="R734" s="36">
        <f>CurrentMtgRatesDataTable824[[#This Row],[Realized Current Coupon Vol]]/CurrentMtgRatesDataTable824[[#This Row],[SeriesNumValue]]</f>
        <v>0.89309337769600472</v>
      </c>
    </row>
    <row r="735" spans="1:18">
      <c r="A735" s="26" t="s">
        <v>270</v>
      </c>
      <c r="B735" s="28">
        <v>3.1713427686584299</v>
      </c>
      <c r="C7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3.1713427686584299</v>
      </c>
      <c r="D735" s="36">
        <f>CurrentMtgRatesDataTable8[[#This Row],[Combined with Bloomberg Coupon]]-C736</f>
        <v>-8.3859361621398953E-3</v>
      </c>
      <c r="E735" s="37">
        <f t="shared" si="22"/>
        <v>49.127384315161081</v>
      </c>
      <c r="F735" s="36">
        <f>LN(CurrentMtgRatesDataTable8[[#This Row],[Combined with Bloomberg Coupon]]/C736)</f>
        <v>-2.6407956738151977E-3</v>
      </c>
      <c r="G735" s="37">
        <f t="shared" si="23"/>
        <v>15.258975845874016</v>
      </c>
      <c r="I735" s="26" t="s">
        <v>313</v>
      </c>
      <c r="J735" s="27">
        <v>87.334213528999996</v>
      </c>
      <c r="K735" s="27" t="s">
        <v>1502</v>
      </c>
      <c r="N735" s="26" t="s">
        <v>313</v>
      </c>
      <c r="O735" s="28">
        <v>87.334213528999996</v>
      </c>
      <c r="P735" s="28" t="s">
        <v>1501</v>
      </c>
      <c r="Q735" s="36">
        <f>VLOOKUP(CurrentMtgRatesDataTable824[[#This Row],[asOfDate]],CurrentMtgRatesDataTable8[],5,0)</f>
        <v>82.939454769201831</v>
      </c>
      <c r="R735" s="36">
        <f>CurrentMtgRatesDataTable824[[#This Row],[Realized Current Coupon Vol]]/CurrentMtgRatesDataTable824[[#This Row],[SeriesNumValue]]</f>
        <v>0.94967884197710384</v>
      </c>
    </row>
    <row r="736" spans="1:18">
      <c r="A736" s="26" t="s">
        <v>401</v>
      </c>
      <c r="B736" s="28">
        <v>3.1797287048205698</v>
      </c>
      <c r="C7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3.1797287048205698</v>
      </c>
      <c r="D736" s="36">
        <f>CurrentMtgRatesDataTable8[[#This Row],[Combined with Bloomberg Coupon]]-C737</f>
        <v>-3.7265456375004113E-3</v>
      </c>
      <c r="E736" s="37">
        <f t="shared" si="22"/>
        <v>49.258373637527839</v>
      </c>
      <c r="F736" s="36">
        <f>LN(CurrentMtgRatesDataTable8[[#This Row],[Combined with Bloomberg Coupon]]/C737)</f>
        <v>-1.1712834611509188E-3</v>
      </c>
      <c r="G736" s="37">
        <f t="shared" si="23"/>
        <v>15.29554616722805</v>
      </c>
      <c r="I736" s="26" t="s">
        <v>170</v>
      </c>
      <c r="J736" s="27">
        <v>87.136225800000005</v>
      </c>
      <c r="K736" s="27" t="s">
        <v>1502</v>
      </c>
      <c r="N736" s="26" t="s">
        <v>170</v>
      </c>
      <c r="O736" s="28">
        <v>87.136225800000005</v>
      </c>
      <c r="P736" s="28" t="s">
        <v>1501</v>
      </c>
      <c r="Q736" s="36">
        <f>VLOOKUP(CurrentMtgRatesDataTable824[[#This Row],[asOfDate]],CurrentMtgRatesDataTable8[],5,0)</f>
        <v>82.853166250943005</v>
      </c>
      <c r="R736" s="36">
        <f>CurrentMtgRatesDataTable824[[#This Row],[Realized Current Coupon Vol]]/CurrentMtgRatesDataTable824[[#This Row],[SeriesNumValue]]</f>
        <v>0.9508463958619493</v>
      </c>
    </row>
    <row r="737" spans="1:18">
      <c r="A737" s="26" t="s">
        <v>546</v>
      </c>
      <c r="B737" s="28">
        <v>3.1834552504580702</v>
      </c>
      <c r="C7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3.1834552504580702</v>
      </c>
      <c r="D737" s="36">
        <f>CurrentMtgRatesDataTable8[[#This Row],[Combined with Bloomberg Coupon]]-C738</f>
        <v>-5.4376574802983413E-4</v>
      </c>
      <c r="E737" s="37">
        <f t="shared" si="22"/>
        <v>49.261662754530455</v>
      </c>
      <c r="F737" s="36">
        <f>LN(CurrentMtgRatesDataTable8[[#This Row],[Combined with Bloomberg Coupon]]/C738)</f>
        <v>-1.7079533721934208E-4</v>
      </c>
      <c r="G737" s="37">
        <f t="shared" si="23"/>
        <v>15.296397419502741</v>
      </c>
      <c r="I737" s="26" t="s">
        <v>24</v>
      </c>
      <c r="J737" s="27">
        <v>87.924655279999996</v>
      </c>
      <c r="K737" s="27" t="s">
        <v>1502</v>
      </c>
      <c r="N737" s="26" t="s">
        <v>24</v>
      </c>
      <c r="O737" s="28">
        <v>87.924655279999996</v>
      </c>
      <c r="P737" s="28" t="s">
        <v>1501</v>
      </c>
      <c r="Q737" s="36">
        <f>VLOOKUP(CurrentMtgRatesDataTable824[[#This Row],[asOfDate]],CurrentMtgRatesDataTable8[],5,0)</f>
        <v>83.698162111767388</v>
      </c>
      <c r="R737" s="36">
        <f>CurrentMtgRatesDataTable824[[#This Row],[Realized Current Coupon Vol]]/CurrentMtgRatesDataTable824[[#This Row],[SeriesNumValue]]</f>
        <v>0.95193051192781875</v>
      </c>
    </row>
    <row r="738" spans="1:18">
      <c r="A738" s="26" t="s">
        <v>688</v>
      </c>
      <c r="B738" s="28">
        <v>3.1839990162061</v>
      </c>
      <c r="C7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3.1839990162061</v>
      </c>
      <c r="D738" s="36">
        <f>CurrentMtgRatesDataTable8[[#This Row],[Combined with Bloomberg Coupon]]-C739</f>
        <v>-5.1880700290539927E-2</v>
      </c>
      <c r="E738" s="37">
        <f t="shared" si="22"/>
        <v>49.977624542148092</v>
      </c>
      <c r="F738" s="36">
        <f>LN(CurrentMtgRatesDataTable8[[#This Row],[Combined with Bloomberg Coupon]]/C739)</f>
        <v>-1.6162869076324485E-2</v>
      </c>
      <c r="G738" s="37">
        <f t="shared" si="23"/>
        <v>15.495625511500025</v>
      </c>
      <c r="I738" s="26" t="s">
        <v>592</v>
      </c>
      <c r="J738" s="27">
        <v>87.430542360000004</v>
      </c>
      <c r="K738" s="27" t="s">
        <v>1502</v>
      </c>
      <c r="N738" s="26" t="s">
        <v>592</v>
      </c>
      <c r="O738" s="28">
        <v>87.430542360000004</v>
      </c>
      <c r="P738" s="28" t="s">
        <v>1501</v>
      </c>
      <c r="Q738" s="36">
        <f>VLOOKUP(CurrentMtgRatesDataTable824[[#This Row],[asOfDate]],CurrentMtgRatesDataTable8[],5,0)</f>
        <v>83.804365748047999</v>
      </c>
      <c r="R738" s="36">
        <f>CurrentMtgRatesDataTable824[[#This Row],[Realized Current Coupon Vol]]/CurrentMtgRatesDataTable824[[#This Row],[SeriesNumValue]]</f>
        <v>0.95852505870292981</v>
      </c>
    </row>
    <row r="739" spans="1:18">
      <c r="A739" s="26" t="s">
        <v>124</v>
      </c>
      <c r="B739" s="28">
        <v>3.23587971649664</v>
      </c>
      <c r="C7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3.23587971649664</v>
      </c>
      <c r="D739" s="36">
        <f>CurrentMtgRatesDataTable8[[#This Row],[Combined with Bloomberg Coupon]]-C740</f>
        <v>3.1184399486301473E-3</v>
      </c>
      <c r="E739" s="37">
        <f t="shared" si="22"/>
        <v>48.976515393129247</v>
      </c>
      <c r="F739" s="36">
        <f>LN(CurrentMtgRatesDataTable8[[#This Row],[Combined with Bloomberg Coupon]]/C740)</f>
        <v>9.6417166869068322E-4</v>
      </c>
      <c r="G739" s="37">
        <f t="shared" si="23"/>
        <v>15.180676276745105</v>
      </c>
      <c r="I739" s="26" t="s">
        <v>447</v>
      </c>
      <c r="J739" s="27">
        <v>88.932019772000004</v>
      </c>
      <c r="K739" s="27" t="s">
        <v>1502</v>
      </c>
      <c r="N739" s="26" t="s">
        <v>447</v>
      </c>
      <c r="O739" s="28">
        <v>88.932019772000004</v>
      </c>
      <c r="P739" s="28" t="s">
        <v>1501</v>
      </c>
      <c r="Q739" s="36">
        <f>VLOOKUP(CurrentMtgRatesDataTable824[[#This Row],[asOfDate]],CurrentMtgRatesDataTable8[],5,0)</f>
        <v>86.18198990025509</v>
      </c>
      <c r="R739" s="36">
        <f>CurrentMtgRatesDataTable824[[#This Row],[Realized Current Coupon Vol]]/CurrentMtgRatesDataTable824[[#This Row],[SeriesNumValue]]</f>
        <v>0.96907716839451841</v>
      </c>
    </row>
    <row r="740" spans="1:18">
      <c r="A740" s="26" t="s">
        <v>269</v>
      </c>
      <c r="B740" s="28">
        <v>3.2327612765480098</v>
      </c>
      <c r="C7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3.2327612765480098</v>
      </c>
      <c r="D740" s="36">
        <f>CurrentMtgRatesDataTable8[[#This Row],[Combined with Bloomberg Coupon]]-C741</f>
        <v>8.9484631958498539E-3</v>
      </c>
      <c r="E740" s="37">
        <f t="shared" si="22"/>
        <v>49.07767575519199</v>
      </c>
      <c r="F740" s="36">
        <f>LN(CurrentMtgRatesDataTable8[[#This Row],[Combined with Bloomberg Coupon]]/C741)</f>
        <v>2.7718938250534792E-3</v>
      </c>
      <c r="G740" s="37">
        <f t="shared" si="23"/>
        <v>15.208610307859669</v>
      </c>
      <c r="I740" s="26" t="s">
        <v>314</v>
      </c>
      <c r="J740" s="27">
        <v>87.845926980000002</v>
      </c>
      <c r="K740" s="27" t="s">
        <v>1502</v>
      </c>
      <c r="N740" s="26" t="s">
        <v>314</v>
      </c>
      <c r="O740" s="28">
        <v>87.845926980000002</v>
      </c>
      <c r="P740" s="28" t="s">
        <v>1501</v>
      </c>
      <c r="Q740" s="36">
        <f>VLOOKUP(CurrentMtgRatesDataTable824[[#This Row],[asOfDate]],CurrentMtgRatesDataTable8[],5,0)</f>
        <v>86.204509580611159</v>
      </c>
      <c r="R740" s="36">
        <f>CurrentMtgRatesDataTable824[[#This Row],[Realized Current Coupon Vol]]/CurrentMtgRatesDataTable824[[#This Row],[SeriesNumValue]]</f>
        <v>0.9813148149741473</v>
      </c>
    </row>
    <row r="741" spans="1:18">
      <c r="A741" s="26" t="s">
        <v>400</v>
      </c>
      <c r="B741" s="28">
        <v>3.22381281335216</v>
      </c>
      <c r="C7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3.22381281335216</v>
      </c>
      <c r="D741" s="36">
        <f>CurrentMtgRatesDataTable8[[#This Row],[Combined with Bloomberg Coupon]]-C742</f>
        <v>3.6408220061369789E-2</v>
      </c>
      <c r="E741" s="37">
        <f t="shared" si="22"/>
        <v>50.539714059435994</v>
      </c>
      <c r="F741" s="36">
        <f>LN(CurrentMtgRatesDataTable8[[#This Row],[Combined with Bloomberg Coupon]]/C742)</f>
        <v>1.1357784064200025E-2</v>
      </c>
      <c r="G741" s="37">
        <f t="shared" si="23"/>
        <v>15.621748962397664</v>
      </c>
      <c r="I741" s="26" t="s">
        <v>171</v>
      </c>
      <c r="J741" s="27">
        <v>89.106374610000003</v>
      </c>
      <c r="K741" s="27" t="s">
        <v>1502</v>
      </c>
      <c r="N741" s="26" t="s">
        <v>171</v>
      </c>
      <c r="O741" s="28">
        <v>89.106374610000003</v>
      </c>
      <c r="P741" s="28" t="s">
        <v>1501</v>
      </c>
      <c r="Q741" s="36">
        <f>VLOOKUP(CurrentMtgRatesDataTable824[[#This Row],[asOfDate]],CurrentMtgRatesDataTable8[],5,0)</f>
        <v>87.068773667803129</v>
      </c>
      <c r="R741" s="36">
        <f>CurrentMtgRatesDataTable824[[#This Row],[Realized Current Coupon Vol]]/CurrentMtgRatesDataTable824[[#This Row],[SeriesNumValue]]</f>
        <v>0.97713293856791916</v>
      </c>
    </row>
    <row r="742" spans="1:18">
      <c r="A742" s="26" t="s">
        <v>545</v>
      </c>
      <c r="B742" s="28">
        <v>3.1874045932907902</v>
      </c>
      <c r="C7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3.1874045932907902</v>
      </c>
      <c r="D742" s="36">
        <f>CurrentMtgRatesDataTable8[[#This Row],[Combined with Bloomberg Coupon]]-C743</f>
        <v>-1.3581853954789835E-2</v>
      </c>
      <c r="E742" s="37">
        <f t="shared" si="22"/>
        <v>50.00499959163183</v>
      </c>
      <c r="F742" s="36">
        <f>LN(CurrentMtgRatesDataTable8[[#This Row],[Combined with Bloomberg Coupon]]/C743)</f>
        <v>-4.2520485461314721E-3</v>
      </c>
      <c r="G742" s="37">
        <f t="shared" si="23"/>
        <v>15.451564158078146</v>
      </c>
      <c r="I742" s="26" t="s">
        <v>25</v>
      </c>
      <c r="J742" s="27">
        <v>89.656149400000004</v>
      </c>
      <c r="K742" s="27" t="s">
        <v>1502</v>
      </c>
      <c r="N742" s="26" t="s">
        <v>25</v>
      </c>
      <c r="O742" s="28">
        <v>89.656149400000004</v>
      </c>
      <c r="P742" s="28" t="s">
        <v>1501</v>
      </c>
      <c r="Q742" s="36">
        <f>VLOOKUP(CurrentMtgRatesDataTable824[[#This Row],[asOfDate]],CurrentMtgRatesDataTable8[],5,0)</f>
        <v>86.913910093241171</v>
      </c>
      <c r="R742" s="36">
        <f>CurrentMtgRatesDataTable824[[#This Row],[Realized Current Coupon Vol]]/CurrentMtgRatesDataTable824[[#This Row],[SeriesNumValue]]</f>
        <v>0.96941381795771353</v>
      </c>
    </row>
    <row r="743" spans="1:18">
      <c r="A743" s="26" t="s">
        <v>687</v>
      </c>
      <c r="B743" s="28">
        <v>3.20098644724558</v>
      </c>
      <c r="C7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3.20098644724558</v>
      </c>
      <c r="D743" s="36">
        <f>CurrentMtgRatesDataTable8[[#This Row],[Combined with Bloomberg Coupon]]-C744</f>
        <v>-1.7522009305179775E-2</v>
      </c>
      <c r="E743" s="37">
        <f t="shared" si="22"/>
        <v>49.952279506733063</v>
      </c>
      <c r="F743" s="36">
        <f>LN(CurrentMtgRatesDataTable8[[#This Row],[Combined with Bloomberg Coupon]]/C744)</f>
        <v>-5.4590129229594598E-3</v>
      </c>
      <c r="G743" s="37">
        <f t="shared" si="23"/>
        <v>15.43467268303303</v>
      </c>
      <c r="I743" s="26" t="s">
        <v>593</v>
      </c>
      <c r="J743" s="27">
        <v>89.595662309999994</v>
      </c>
      <c r="K743" s="27" t="s">
        <v>1502</v>
      </c>
      <c r="N743" s="26" t="s">
        <v>593</v>
      </c>
      <c r="O743" s="28">
        <v>89.595662309999994</v>
      </c>
      <c r="P743" s="28" t="s">
        <v>1501</v>
      </c>
      <c r="Q743" s="36">
        <f>VLOOKUP(CurrentMtgRatesDataTable824[[#This Row],[asOfDate]],CurrentMtgRatesDataTable8[],5,0)</f>
        <v>86.931543461550064</v>
      </c>
      <c r="R743" s="36">
        <f>CurrentMtgRatesDataTable824[[#This Row],[Realized Current Coupon Vol]]/CurrentMtgRatesDataTable824[[#This Row],[SeriesNumValue]]</f>
        <v>0.97026509119122184</v>
      </c>
    </row>
    <row r="744" spans="1:18">
      <c r="A744" s="26" t="s">
        <v>123</v>
      </c>
      <c r="B744" s="28">
        <v>3.2185084565507598</v>
      </c>
      <c r="C7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3.2185084565507598</v>
      </c>
      <c r="D744" s="36">
        <f>CurrentMtgRatesDataTable8[[#This Row],[Combined with Bloomberg Coupon]]-C745</f>
        <v>-1.4433268698970103E-2</v>
      </c>
      <c r="E744" s="37">
        <f t="shared" si="22"/>
        <v>50.150286001631819</v>
      </c>
      <c r="F744" s="36">
        <f>LN(CurrentMtgRatesDataTable8[[#This Row],[Combined with Bloomberg Coupon]]/C745)</f>
        <v>-4.4744336148950462E-3</v>
      </c>
      <c r="G744" s="37">
        <f t="shared" si="23"/>
        <v>15.490362147047218</v>
      </c>
      <c r="I744" s="26" t="s">
        <v>448</v>
      </c>
      <c r="J744" s="27">
        <v>89.127686570999998</v>
      </c>
      <c r="K744" s="27" t="s">
        <v>1502</v>
      </c>
      <c r="N744" s="26" t="s">
        <v>448</v>
      </c>
      <c r="O744" s="28">
        <v>89.127686570999998</v>
      </c>
      <c r="P744" s="28" t="s">
        <v>1501</v>
      </c>
      <c r="Q744" s="36">
        <f>VLOOKUP(CurrentMtgRatesDataTable824[[#This Row],[asOfDate]],CurrentMtgRatesDataTable8[],5,0)</f>
        <v>86.838403954363201</v>
      </c>
      <c r="R744" s="36">
        <f>CurrentMtgRatesDataTable824[[#This Row],[Realized Current Coupon Vol]]/CurrentMtgRatesDataTable824[[#This Row],[SeriesNumValue]]</f>
        <v>0.97431457379056807</v>
      </c>
    </row>
    <row r="745" spans="1:18">
      <c r="A745" s="26" t="s">
        <v>268</v>
      </c>
      <c r="B745" s="28">
        <v>3.2329417252497299</v>
      </c>
      <c r="C7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3.2329417252497299</v>
      </c>
      <c r="D745" s="36">
        <f>CurrentMtgRatesDataTable8[[#This Row],[Combined with Bloomberg Coupon]]-C746</f>
        <v>-3.353420102647009E-2</v>
      </c>
      <c r="E745" s="37">
        <f t="shared" si="22"/>
        <v>50.081550617662671</v>
      </c>
      <c r="F745" s="36">
        <f>LN(CurrentMtgRatesDataTable8[[#This Row],[Combined with Bloomberg Coupon]]/C746)</f>
        <v>-1.0319231784251169E-2</v>
      </c>
      <c r="G745" s="37">
        <f t="shared" si="23"/>
        <v>15.468884469101511</v>
      </c>
      <c r="I745" s="26" t="s">
        <v>315</v>
      </c>
      <c r="J745" s="27">
        <v>89.454315774999998</v>
      </c>
      <c r="K745" s="27" t="s">
        <v>1502</v>
      </c>
      <c r="N745" s="26" t="s">
        <v>315</v>
      </c>
      <c r="O745" s="28">
        <v>89.454315774999998</v>
      </c>
      <c r="P745" s="28" t="s">
        <v>1501</v>
      </c>
      <c r="Q745" s="36">
        <f>VLOOKUP(CurrentMtgRatesDataTable824[[#This Row],[asOfDate]],CurrentMtgRatesDataTable8[],5,0)</f>
        <v>85.840485916082585</v>
      </c>
      <c r="R745" s="36">
        <f>CurrentMtgRatesDataTable824[[#This Row],[Realized Current Coupon Vol]]/CurrentMtgRatesDataTable824[[#This Row],[SeriesNumValue]]</f>
        <v>0.95960139175389703</v>
      </c>
    </row>
    <row r="746" spans="1:18">
      <c r="A746" s="26" t="s">
        <v>399</v>
      </c>
      <c r="B746" s="28">
        <v>3.2664759262762</v>
      </c>
      <c r="C7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3.2664759262762</v>
      </c>
      <c r="D746" s="36">
        <f>CurrentMtgRatesDataTable8[[#This Row],[Combined with Bloomberg Coupon]]-C747</f>
        <v>-1.5221259105670182E-2</v>
      </c>
      <c r="E746" s="37">
        <f t="shared" si="22"/>
        <v>51.06230564533432</v>
      </c>
      <c r="F746" s="36">
        <f>LN(CurrentMtgRatesDataTable8[[#This Row],[Combined with Bloomberg Coupon]]/C747)</f>
        <v>-4.6490177523808331E-3</v>
      </c>
      <c r="G746" s="37">
        <f t="shared" si="23"/>
        <v>15.744984367265339</v>
      </c>
      <c r="I746" s="26" t="s">
        <v>172</v>
      </c>
      <c r="J746" s="27">
        <v>90.998375714999995</v>
      </c>
      <c r="K746" s="27" t="s">
        <v>1502</v>
      </c>
      <c r="N746" s="26" t="s">
        <v>172</v>
      </c>
      <c r="O746" s="28">
        <v>90.998375714999995</v>
      </c>
      <c r="P746" s="28" t="s">
        <v>1501</v>
      </c>
      <c r="Q746" s="36">
        <f>VLOOKUP(CurrentMtgRatesDataTable824[[#This Row],[asOfDate]],CurrentMtgRatesDataTable8[],5,0)</f>
        <v>87.160698303220968</v>
      </c>
      <c r="R746" s="36">
        <f>CurrentMtgRatesDataTable824[[#This Row],[Realized Current Coupon Vol]]/CurrentMtgRatesDataTable824[[#This Row],[SeriesNumValue]]</f>
        <v>0.95782696799118328</v>
      </c>
    </row>
    <row r="747" spans="1:18">
      <c r="A747" s="26" t="s">
        <v>686</v>
      </c>
      <c r="B747" s="28">
        <v>3.2816971853818702</v>
      </c>
      <c r="C7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3.2816971853818702</v>
      </c>
      <c r="D747" s="36">
        <f>CurrentMtgRatesDataTable8[[#This Row],[Combined with Bloomberg Coupon]]-C748</f>
        <v>2.3648610680380155E-2</v>
      </c>
      <c r="E747" s="37">
        <f t="shared" si="22"/>
        <v>50.991349842476133</v>
      </c>
      <c r="F747" s="36">
        <f>LN(CurrentMtgRatesDataTable8[[#This Row],[Combined with Bloomberg Coupon]]/C748)</f>
        <v>7.2323037098520433E-3</v>
      </c>
      <c r="G747" s="37">
        <f t="shared" si="23"/>
        <v>15.723360663424563</v>
      </c>
      <c r="I747" s="26" t="s">
        <v>26</v>
      </c>
      <c r="J747" s="27">
        <v>92.619938344999994</v>
      </c>
      <c r="K747" s="27" t="s">
        <v>1502</v>
      </c>
      <c r="N747" s="26" t="s">
        <v>26</v>
      </c>
      <c r="O747" s="28">
        <v>92.619938344999994</v>
      </c>
      <c r="P747" s="28" t="s">
        <v>1501</v>
      </c>
      <c r="Q747" s="36">
        <f>VLOOKUP(CurrentMtgRatesDataTable824[[#This Row],[asOfDate]],CurrentMtgRatesDataTable8[],5,0)</f>
        <v>90.843324608899906</v>
      </c>
      <c r="R747" s="36">
        <f>CurrentMtgRatesDataTable824[[#This Row],[Realized Current Coupon Vol]]/CurrentMtgRatesDataTable824[[#This Row],[SeriesNumValue]]</f>
        <v>0.98081823667942447</v>
      </c>
    </row>
    <row r="748" spans="1:18">
      <c r="A748" s="26" t="s">
        <v>122</v>
      </c>
      <c r="B748" s="28">
        <v>3.25804857470149</v>
      </c>
      <c r="C7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3.25804857470149</v>
      </c>
      <c r="D748" s="36">
        <f>CurrentMtgRatesDataTable8[[#This Row],[Combined with Bloomberg Coupon]]-C749</f>
        <v>4.7267754403089945E-2</v>
      </c>
      <c r="E748" s="37">
        <f t="shared" si="22"/>
        <v>50.886290450430891</v>
      </c>
      <c r="F748" s="36">
        <f>LN(CurrentMtgRatesDataTable8[[#This Row],[Combined with Bloomberg Coupon]]/C749)</f>
        <v>1.4614265669495852E-2</v>
      </c>
      <c r="G748" s="37">
        <f t="shared" si="23"/>
        <v>15.688192117333333</v>
      </c>
      <c r="I748" s="26" t="s">
        <v>594</v>
      </c>
      <c r="J748" s="27">
        <v>93.717869586000006</v>
      </c>
      <c r="K748" s="27" t="s">
        <v>1502</v>
      </c>
      <c r="N748" s="26" t="s">
        <v>594</v>
      </c>
      <c r="O748" s="28">
        <v>93.717869586000006</v>
      </c>
      <c r="P748" s="28" t="s">
        <v>1501</v>
      </c>
      <c r="Q748" s="36">
        <f>VLOOKUP(CurrentMtgRatesDataTable824[[#This Row],[asOfDate]],CurrentMtgRatesDataTable8[],5,0)</f>
        <v>90.775616035912378</v>
      </c>
      <c r="R748" s="36">
        <f>CurrentMtgRatesDataTable824[[#This Row],[Realized Current Coupon Vol]]/CurrentMtgRatesDataTable824[[#This Row],[SeriesNumValue]]</f>
        <v>0.96860520236871506</v>
      </c>
    </row>
    <row r="749" spans="1:18">
      <c r="A749" s="26" t="s">
        <v>267</v>
      </c>
      <c r="B749" s="28">
        <v>3.2107808202984001</v>
      </c>
      <c r="C7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3.2107808202984001</v>
      </c>
      <c r="D749" s="36">
        <f>CurrentMtgRatesDataTable8[[#This Row],[Combined with Bloomberg Coupon]]-C750</f>
        <v>5.0722200564480069E-2</v>
      </c>
      <c r="E749" s="37">
        <f t="shared" si="22"/>
        <v>50.244631807541062</v>
      </c>
      <c r="F749" s="36">
        <f>LN(CurrentMtgRatesDataTable8[[#This Row],[Combined with Bloomberg Coupon]]/C750)</f>
        <v>1.5923575785772835E-2</v>
      </c>
      <c r="G749" s="37">
        <f t="shared" si="23"/>
        <v>15.476476363548722</v>
      </c>
      <c r="I749" s="26" t="s">
        <v>449</v>
      </c>
      <c r="J749" s="27">
        <v>92.560347418000006</v>
      </c>
      <c r="K749" s="27" t="s">
        <v>1502</v>
      </c>
      <c r="N749" s="26" t="s">
        <v>449</v>
      </c>
      <c r="O749" s="28">
        <v>92.560347418000006</v>
      </c>
      <c r="P749" s="28" t="s">
        <v>1501</v>
      </c>
      <c r="Q749" s="36">
        <f>VLOOKUP(CurrentMtgRatesDataTable824[[#This Row],[asOfDate]],CurrentMtgRatesDataTable8[],5,0)</f>
        <v>90.725193441056177</v>
      </c>
      <c r="R749" s="36">
        <f>CurrentMtgRatesDataTable824[[#This Row],[Realized Current Coupon Vol]]/CurrentMtgRatesDataTable824[[#This Row],[SeriesNumValue]]</f>
        <v>0.98017343248879218</v>
      </c>
    </row>
    <row r="750" spans="1:18">
      <c r="A750" s="26" t="s">
        <v>398</v>
      </c>
      <c r="B750" s="28">
        <v>3.16005861973392</v>
      </c>
      <c r="C7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3.16005861973392</v>
      </c>
      <c r="D750" s="36">
        <f>CurrentMtgRatesDataTable8[[#This Row],[Combined with Bloomberg Coupon]]-C751</f>
        <v>-1.2318206119129815E-2</v>
      </c>
      <c r="E750" s="37">
        <f t="shared" si="22"/>
        <v>50.009325324429064</v>
      </c>
      <c r="F750" s="36">
        <f>LN(CurrentMtgRatesDataTable8[[#This Row],[Combined with Bloomberg Coupon]]/C751)</f>
        <v>-3.8905162989682079E-3</v>
      </c>
      <c r="G750" s="37">
        <f t="shared" si="23"/>
        <v>15.350641744691359</v>
      </c>
      <c r="I750" s="26" t="s">
        <v>316</v>
      </c>
      <c r="J750" s="27">
        <v>92.396350745999996</v>
      </c>
      <c r="K750" s="27" t="s">
        <v>1502</v>
      </c>
      <c r="N750" s="26" t="s">
        <v>316</v>
      </c>
      <c r="O750" s="28">
        <v>92.396350745999996</v>
      </c>
      <c r="P750" s="28" t="s">
        <v>1501</v>
      </c>
      <c r="Q750" s="36">
        <f>VLOOKUP(CurrentMtgRatesDataTable824[[#This Row],[asOfDate]],CurrentMtgRatesDataTable8[],5,0)</f>
        <v>90.62813299912213</v>
      </c>
      <c r="R750" s="36">
        <f>CurrentMtgRatesDataTable824[[#This Row],[Realized Current Coupon Vol]]/CurrentMtgRatesDataTable824[[#This Row],[SeriesNumValue]]</f>
        <v>0.98086268848713798</v>
      </c>
    </row>
    <row r="751" spans="1:18">
      <c r="A751" s="26" t="s">
        <v>544</v>
      </c>
      <c r="B751" s="28">
        <v>3.1723768258530498</v>
      </c>
      <c r="C7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3.1723768258530498</v>
      </c>
      <c r="D751" s="36">
        <f>CurrentMtgRatesDataTable8[[#This Row],[Combined with Bloomberg Coupon]]-C752</f>
        <v>1.8741774509196674E-3</v>
      </c>
      <c r="E751" s="37">
        <f t="shared" si="22"/>
        <v>50.113460085890125</v>
      </c>
      <c r="F751" s="36">
        <f>LN(CurrentMtgRatesDataTable8[[#This Row],[Combined with Bloomberg Coupon]]/C752)</f>
        <v>5.9095479050775104E-4</v>
      </c>
      <c r="G751" s="37">
        <f t="shared" si="23"/>
        <v>15.375696529908273</v>
      </c>
      <c r="I751" s="26" t="s">
        <v>173</v>
      </c>
      <c r="J751" s="27">
        <v>90.599809922999995</v>
      </c>
      <c r="K751" s="27" t="s">
        <v>1502</v>
      </c>
      <c r="N751" s="26" t="s">
        <v>173</v>
      </c>
      <c r="O751" s="28">
        <v>90.599809922999995</v>
      </c>
      <c r="P751" s="28" t="s">
        <v>1501</v>
      </c>
      <c r="Q751" s="36">
        <f>VLOOKUP(CurrentMtgRatesDataTable824[[#This Row],[asOfDate]],CurrentMtgRatesDataTable8[],5,0)</f>
        <v>90.643002670214372</v>
      </c>
      <c r="R751" s="36">
        <f>CurrentMtgRatesDataTable824[[#This Row],[Realized Current Coupon Vol]]/CurrentMtgRatesDataTable824[[#This Row],[SeriesNumValue]]</f>
        <v>1.0004767421394272</v>
      </c>
    </row>
    <row r="752" spans="1:18">
      <c r="A752" s="26" t="s">
        <v>685</v>
      </c>
      <c r="B752" s="28">
        <v>3.1705026484021301</v>
      </c>
      <c r="C7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3.1705026484021301</v>
      </c>
      <c r="D752" s="36">
        <f>CurrentMtgRatesDataTable8[[#This Row],[Combined with Bloomberg Coupon]]-C753</f>
        <v>-2.4394731621010024E-2</v>
      </c>
      <c r="E752" s="37">
        <f t="shared" si="22"/>
        <v>50.7383891386635</v>
      </c>
      <c r="F752" s="36">
        <f>LN(CurrentMtgRatesDataTable8[[#This Row],[Combined with Bloomberg Coupon]]/C753)</f>
        <v>-7.6648289011490463E-3</v>
      </c>
      <c r="G752" s="37">
        <f t="shared" si="23"/>
        <v>15.544613564001116</v>
      </c>
      <c r="I752" s="26" t="s">
        <v>27</v>
      </c>
      <c r="J752" s="27">
        <v>89.981042255999995</v>
      </c>
      <c r="K752" s="27" t="s">
        <v>1502</v>
      </c>
      <c r="N752" s="26" t="s">
        <v>27</v>
      </c>
      <c r="O752" s="28">
        <v>89.981042255999995</v>
      </c>
      <c r="P752" s="28" t="s">
        <v>1501</v>
      </c>
      <c r="Q752" s="36">
        <f>VLOOKUP(CurrentMtgRatesDataTable824[[#This Row],[asOfDate]],CurrentMtgRatesDataTable8[],5,0)</f>
        <v>93.424852230344968</v>
      </c>
      <c r="R752" s="36">
        <f>CurrentMtgRatesDataTable824[[#This Row],[Realized Current Coupon Vol]]/CurrentMtgRatesDataTable824[[#This Row],[SeriesNumValue]]</f>
        <v>1.0382726170757968</v>
      </c>
    </row>
    <row r="753" spans="1:18">
      <c r="A753" s="26" t="s">
        <v>121</v>
      </c>
      <c r="B753" s="28">
        <v>3.1948973800231402</v>
      </c>
      <c r="C7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3.1948973800231402</v>
      </c>
      <c r="D753" s="36">
        <f>CurrentMtgRatesDataTable8[[#This Row],[Combined with Bloomberg Coupon]]-C754</f>
        <v>-2.3155019066089633E-2</v>
      </c>
      <c r="E753" s="37">
        <f t="shared" si="22"/>
        <v>50.962006462808773</v>
      </c>
      <c r="F753" s="36">
        <f>LN(CurrentMtgRatesDataTable8[[#This Row],[Combined with Bloomberg Coupon]]/C754)</f>
        <v>-7.2213631753616685E-3</v>
      </c>
      <c r="G753" s="37">
        <f t="shared" si="23"/>
        <v>15.59788593265321</v>
      </c>
      <c r="I753" s="26" t="s">
        <v>595</v>
      </c>
      <c r="J753" s="27">
        <v>90.013276332000004</v>
      </c>
      <c r="K753" s="27" t="s">
        <v>1502</v>
      </c>
      <c r="N753" s="26" t="s">
        <v>595</v>
      </c>
      <c r="O753" s="28">
        <v>90.013276332000004</v>
      </c>
      <c r="P753" s="28" t="s">
        <v>1501</v>
      </c>
      <c r="Q753" s="36">
        <f>VLOOKUP(CurrentMtgRatesDataTable824[[#This Row],[asOfDate]],CurrentMtgRatesDataTable8[],5,0)</f>
        <v>92.78652770392965</v>
      </c>
      <c r="R753" s="36">
        <f>CurrentMtgRatesDataTable824[[#This Row],[Realized Current Coupon Vol]]/CurrentMtgRatesDataTable824[[#This Row],[SeriesNumValue]]</f>
        <v>1.030809359296077</v>
      </c>
    </row>
    <row r="754" spans="1:18">
      <c r="A754" s="26" t="s">
        <v>266</v>
      </c>
      <c r="B754" s="28">
        <v>3.2180523990892298</v>
      </c>
      <c r="C7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3.2180523990892298</v>
      </c>
      <c r="D754" s="36">
        <f>CurrentMtgRatesDataTable8[[#This Row],[Combined with Bloomberg Coupon]]-C755</f>
        <v>-2.3953535927260017E-2</v>
      </c>
      <c r="E754" s="37">
        <f t="shared" si="22"/>
        <v>50.975714355246836</v>
      </c>
      <c r="F754" s="36">
        <f>LN(CurrentMtgRatesDataTable8[[#This Row],[Combined with Bloomberg Coupon]]/C755)</f>
        <v>-7.4159224165400318E-3</v>
      </c>
      <c r="G754" s="37">
        <f t="shared" si="23"/>
        <v>15.59521414820072</v>
      </c>
      <c r="I754" s="26" t="s">
        <v>450</v>
      </c>
      <c r="J754" s="27">
        <v>90.225088346000007</v>
      </c>
      <c r="K754" s="27" t="s">
        <v>1502</v>
      </c>
      <c r="N754" s="26" t="s">
        <v>450</v>
      </c>
      <c r="O754" s="28">
        <v>90.225088346000007</v>
      </c>
      <c r="P754" s="28" t="s">
        <v>1501</v>
      </c>
      <c r="Q754" s="36">
        <f>VLOOKUP(CurrentMtgRatesDataTable824[[#This Row],[asOfDate]],CurrentMtgRatesDataTable8[],5,0)</f>
        <v>92.782627465191297</v>
      </c>
      <c r="R754" s="36">
        <f>CurrentMtgRatesDataTable824[[#This Row],[Realized Current Coupon Vol]]/CurrentMtgRatesDataTable824[[#This Row],[SeriesNumValue]]</f>
        <v>1.0283462079791321</v>
      </c>
    </row>
    <row r="755" spans="1:18">
      <c r="A755" s="26" t="s">
        <v>397</v>
      </c>
      <c r="B755" s="28">
        <v>3.2420059350164898</v>
      </c>
      <c r="C7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3.2420059350164898</v>
      </c>
      <c r="D755" s="36">
        <f>CurrentMtgRatesDataTable8[[#This Row],[Combined with Bloomberg Coupon]]-C756</f>
        <v>3.2966677746300022E-3</v>
      </c>
      <c r="E755" s="37">
        <f t="shared" si="22"/>
        <v>51.132256680241106</v>
      </c>
      <c r="F755" s="36">
        <f>LN(CurrentMtgRatesDataTable8[[#This Row],[Combined with Bloomberg Coupon]]/C756)</f>
        <v>1.0173778529366227E-3</v>
      </c>
      <c r="G755" s="37">
        <f t="shared" si="23"/>
        <v>15.633115230942932</v>
      </c>
      <c r="I755" s="26" t="s">
        <v>317</v>
      </c>
      <c r="J755" s="27">
        <v>90.209029139999998</v>
      </c>
      <c r="K755" s="27" t="s">
        <v>1502</v>
      </c>
      <c r="N755" s="26" t="s">
        <v>317</v>
      </c>
      <c r="O755" s="28">
        <v>90.209029139999998</v>
      </c>
      <c r="P755" s="28" t="s">
        <v>1501</v>
      </c>
      <c r="Q755" s="36">
        <f>VLOOKUP(CurrentMtgRatesDataTable824[[#This Row],[asOfDate]],CurrentMtgRatesDataTable8[],5,0)</f>
        <v>90.098373090677384</v>
      </c>
      <c r="R755" s="36">
        <f>CurrentMtgRatesDataTable824[[#This Row],[Realized Current Coupon Vol]]/CurrentMtgRatesDataTable824[[#This Row],[SeriesNumValue]]</f>
        <v>0.99877333732135742</v>
      </c>
    </row>
    <row r="756" spans="1:18">
      <c r="A756" s="26" t="s">
        <v>543</v>
      </c>
      <c r="B756" s="28">
        <v>3.2387092672418598</v>
      </c>
      <c r="C7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3.2387092672418598</v>
      </c>
      <c r="D756" s="36">
        <f>CurrentMtgRatesDataTable8[[#This Row],[Combined with Bloomberg Coupon]]-C757</f>
        <v>-1.9903804770500244E-3</v>
      </c>
      <c r="E756" s="37">
        <f t="shared" si="22"/>
        <v>51.192880948690046</v>
      </c>
      <c r="F756" s="36">
        <f>LN(CurrentMtgRatesDataTable8[[#This Row],[Combined with Bloomberg Coupon]]/C757)</f>
        <v>-6.1437102235059246E-4</v>
      </c>
      <c r="G756" s="37">
        <f t="shared" si="23"/>
        <v>15.64952654833505</v>
      </c>
      <c r="I756" s="26" t="s">
        <v>174</v>
      </c>
      <c r="J756" s="27">
        <v>90.474617832000007</v>
      </c>
      <c r="K756" s="27" t="s">
        <v>1502</v>
      </c>
      <c r="N756" s="26" t="s">
        <v>174</v>
      </c>
      <c r="O756" s="28">
        <v>90.474617832000007</v>
      </c>
      <c r="P756" s="28" t="s">
        <v>1501</v>
      </c>
      <c r="Q756" s="36">
        <f>VLOOKUP(CurrentMtgRatesDataTable824[[#This Row],[asOfDate]],CurrentMtgRatesDataTable8[],5,0)</f>
        <v>88.210551698986549</v>
      </c>
      <c r="R756" s="36">
        <f>CurrentMtgRatesDataTable824[[#This Row],[Realized Current Coupon Vol]]/CurrentMtgRatesDataTable824[[#This Row],[SeriesNumValue]]</f>
        <v>0.97497567619221626</v>
      </c>
    </row>
    <row r="757" spans="1:18">
      <c r="A757" s="26" t="s">
        <v>684</v>
      </c>
      <c r="B757" s="28">
        <v>3.2406996477189098</v>
      </c>
      <c r="C7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3.2406996477189098</v>
      </c>
      <c r="D757" s="36">
        <f>CurrentMtgRatesDataTable8[[#This Row],[Combined with Bloomberg Coupon]]-C758</f>
        <v>-1.4751087201819946E-2</v>
      </c>
      <c r="E757" s="37">
        <f t="shared" si="22"/>
        <v>51.491742634856116</v>
      </c>
      <c r="F757" s="36">
        <f>LN(CurrentMtgRatesDataTable8[[#This Row],[Combined with Bloomberg Coupon]]/C758)</f>
        <v>-4.5414935574350588E-3</v>
      </c>
      <c r="G757" s="37">
        <f t="shared" si="23"/>
        <v>15.731726405795399</v>
      </c>
      <c r="I757" s="26" t="s">
        <v>28</v>
      </c>
      <c r="J757" s="27">
        <v>90.867470972000007</v>
      </c>
      <c r="K757" s="27" t="s">
        <v>1502</v>
      </c>
      <c r="N757" s="26" t="s">
        <v>28</v>
      </c>
      <c r="O757" s="28">
        <v>90.867470972000007</v>
      </c>
      <c r="P757" s="28" t="s">
        <v>1501</v>
      </c>
      <c r="Q757" s="36">
        <f>VLOOKUP(CurrentMtgRatesDataTable824[[#This Row],[asOfDate]],CurrentMtgRatesDataTable8[],5,0)</f>
        <v>88.426076721914384</v>
      </c>
      <c r="R757" s="36">
        <f>CurrentMtgRatesDataTable824[[#This Row],[Realized Current Coupon Vol]]/CurrentMtgRatesDataTable824[[#This Row],[SeriesNumValue]]</f>
        <v>0.97313236272595371</v>
      </c>
    </row>
    <row r="758" spans="1:18">
      <c r="A758" s="26" t="s">
        <v>120</v>
      </c>
      <c r="B758" s="28">
        <v>3.2554507349207298</v>
      </c>
      <c r="C7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3.2554507349207298</v>
      </c>
      <c r="D758" s="36">
        <f>CurrentMtgRatesDataTable8[[#This Row],[Combined with Bloomberg Coupon]]-C759</f>
        <v>-4.0072965915130432E-2</v>
      </c>
      <c r="E758" s="37">
        <f t="shared" si="22"/>
        <v>51.441754347318245</v>
      </c>
      <c r="F758" s="36">
        <f>LN(CurrentMtgRatesDataTable8[[#This Row],[Combined with Bloomberg Coupon]]/C759)</f>
        <v>-1.2234352659525605E-2</v>
      </c>
      <c r="G758" s="37">
        <f t="shared" si="23"/>
        <v>15.715876663131519</v>
      </c>
      <c r="I758" s="26" t="s">
        <v>596</v>
      </c>
      <c r="J758" s="27">
        <v>91.247666338000002</v>
      </c>
      <c r="K758" s="27" t="s">
        <v>1502</v>
      </c>
      <c r="N758" s="26" t="s">
        <v>596</v>
      </c>
      <c r="O758" s="28">
        <v>91.247666338000002</v>
      </c>
      <c r="P758" s="28" t="s">
        <v>1501</v>
      </c>
      <c r="Q758" s="36">
        <f>VLOOKUP(CurrentMtgRatesDataTable824[[#This Row],[asOfDate]],CurrentMtgRatesDataTable8[],5,0)</f>
        <v>88.297022868188137</v>
      </c>
      <c r="R758" s="36">
        <f>CurrentMtgRatesDataTable824[[#This Row],[Realized Current Coupon Vol]]/CurrentMtgRatesDataTable824[[#This Row],[SeriesNumValue]]</f>
        <v>0.96766335416314009</v>
      </c>
    </row>
    <row r="759" spans="1:18">
      <c r="A759" s="26" t="s">
        <v>265</v>
      </c>
      <c r="B759" s="28">
        <v>3.2955237008358602</v>
      </c>
      <c r="C7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3.2955237008358602</v>
      </c>
      <c r="D759" s="36">
        <f>CurrentMtgRatesDataTable8[[#This Row],[Combined with Bloomberg Coupon]]-C760</f>
        <v>5.5325692201710019E-2</v>
      </c>
      <c r="E759" s="37">
        <f t="shared" si="22"/>
        <v>50.875457191993057</v>
      </c>
      <c r="F759" s="36">
        <f>LN(CurrentMtgRatesDataTable8[[#This Row],[Combined with Bloomberg Coupon]]/C760)</f>
        <v>1.6930651650516559E-2</v>
      </c>
      <c r="G759" s="37">
        <f t="shared" si="23"/>
        <v>15.542310326090236</v>
      </c>
      <c r="I759" s="26" t="s">
        <v>451</v>
      </c>
      <c r="J759" s="27">
        <v>90.598586687999997</v>
      </c>
      <c r="K759" s="27" t="s">
        <v>1502</v>
      </c>
      <c r="N759" s="26" t="s">
        <v>451</v>
      </c>
      <c r="O759" s="28">
        <v>90.598586687999997</v>
      </c>
      <c r="P759" s="28" t="s">
        <v>1501</v>
      </c>
      <c r="Q759" s="36">
        <f>VLOOKUP(CurrentMtgRatesDataTable824[[#This Row],[asOfDate]],CurrentMtgRatesDataTable8[],5,0)</f>
        <v>89.010603841223684</v>
      </c>
      <c r="R759" s="36">
        <f>CurrentMtgRatesDataTable824[[#This Row],[Realized Current Coupon Vol]]/CurrentMtgRatesDataTable824[[#This Row],[SeriesNumValue]]</f>
        <v>0.98247232208770596</v>
      </c>
    </row>
    <row r="760" spans="1:18">
      <c r="A760" s="26" t="s">
        <v>396</v>
      </c>
      <c r="B760" s="28">
        <v>3.2401980086341502</v>
      </c>
      <c r="C7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3.2401980086341502</v>
      </c>
      <c r="D760" s="36">
        <f>CurrentMtgRatesDataTable8[[#This Row],[Combined with Bloomberg Coupon]]-C761</f>
        <v>-1.3007607262779608E-2</v>
      </c>
      <c r="E760" s="37">
        <f t="shared" si="22"/>
        <v>49.80770319206821</v>
      </c>
      <c r="F760" s="36">
        <f>LN(CurrentMtgRatesDataTable8[[#This Row],[Combined with Bloomberg Coupon]]/C761)</f>
        <v>-4.0064118647290614E-3</v>
      </c>
      <c r="G760" s="37">
        <f t="shared" si="23"/>
        <v>15.202455347247565</v>
      </c>
      <c r="I760" s="26" t="s">
        <v>175</v>
      </c>
      <c r="J760" s="27">
        <v>89.637392879999993</v>
      </c>
      <c r="K760" s="27" t="s">
        <v>1502</v>
      </c>
      <c r="N760" s="26" t="s">
        <v>175</v>
      </c>
      <c r="O760" s="28">
        <v>89.637392879999993</v>
      </c>
      <c r="P760" s="28" t="s">
        <v>1501</v>
      </c>
      <c r="Q760" s="36">
        <f>VLOOKUP(CurrentMtgRatesDataTable824[[#This Row],[asOfDate]],CurrentMtgRatesDataTable8[],5,0)</f>
        <v>89.097913307092142</v>
      </c>
      <c r="R760" s="36">
        <f>CurrentMtgRatesDataTable824[[#This Row],[Realized Current Coupon Vol]]/CurrentMtgRatesDataTable824[[#This Row],[SeriesNumValue]]</f>
        <v>0.99398153431760261</v>
      </c>
    </row>
    <row r="761" spans="1:18">
      <c r="A761" s="26" t="s">
        <v>542</v>
      </c>
      <c r="B761" s="28">
        <v>3.2532056158969298</v>
      </c>
      <c r="C7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3.2532056158969298</v>
      </c>
      <c r="D761" s="36">
        <f>CurrentMtgRatesDataTable8[[#This Row],[Combined with Bloomberg Coupon]]-C762</f>
        <v>1.6380362370239876E-2</v>
      </c>
      <c r="E761" s="37">
        <f t="shared" si="22"/>
        <v>49.899048356177637</v>
      </c>
      <c r="F761" s="36">
        <f>LN(CurrentMtgRatesDataTable8[[#This Row],[Combined with Bloomberg Coupon]]/C762)</f>
        <v>5.0478641726161115E-3</v>
      </c>
      <c r="G761" s="37">
        <f t="shared" si="23"/>
        <v>15.225979044141177</v>
      </c>
      <c r="I761" s="26" t="s">
        <v>29</v>
      </c>
      <c r="J761" s="27">
        <v>88.772699693999996</v>
      </c>
      <c r="K761" s="27" t="s">
        <v>1502</v>
      </c>
      <c r="N761" s="26" t="s">
        <v>29</v>
      </c>
      <c r="O761" s="28">
        <v>88.772699693999996</v>
      </c>
      <c r="P761" s="28" t="s">
        <v>1501</v>
      </c>
      <c r="Q761" s="36">
        <f>VLOOKUP(CurrentMtgRatesDataTable824[[#This Row],[asOfDate]],CurrentMtgRatesDataTable8[],5,0)</f>
        <v>88.86900923795271</v>
      </c>
      <c r="R761" s="36">
        <f>CurrentMtgRatesDataTable824[[#This Row],[Realized Current Coupon Vol]]/CurrentMtgRatesDataTable824[[#This Row],[SeriesNumValue]]</f>
        <v>1.0010849004737346</v>
      </c>
    </row>
    <row r="762" spans="1:18">
      <c r="A762" s="26" t="s">
        <v>683</v>
      </c>
      <c r="B762" s="28">
        <v>3.2368252535266899</v>
      </c>
      <c r="C7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3.2368252535266899</v>
      </c>
      <c r="D762" s="36">
        <f>CurrentMtgRatesDataTable8[[#This Row],[Combined with Bloomberg Coupon]]-C763</f>
        <v>-4.6771538722989892E-2</v>
      </c>
      <c r="E762" s="37">
        <f t="shared" si="22"/>
        <v>52.478366283242082</v>
      </c>
      <c r="F762" s="36">
        <f>LN(CurrentMtgRatesDataTable8[[#This Row],[Combined with Bloomberg Coupon]]/C763)</f>
        <v>-1.4346415186093472E-2</v>
      </c>
      <c r="G762" s="37">
        <f t="shared" si="23"/>
        <v>15.94161245609107</v>
      </c>
      <c r="I762" s="26" t="s">
        <v>597</v>
      </c>
      <c r="J762" s="27">
        <v>89.757768644999999</v>
      </c>
      <c r="K762" s="27" t="s">
        <v>1502</v>
      </c>
      <c r="N762" s="26" t="s">
        <v>597</v>
      </c>
      <c r="O762" s="28">
        <v>89.757768644999999</v>
      </c>
      <c r="P762" s="28" t="s">
        <v>1501</v>
      </c>
      <c r="Q762" s="36">
        <f>VLOOKUP(CurrentMtgRatesDataTable824[[#This Row],[asOfDate]],CurrentMtgRatesDataTable8[],5,0)</f>
        <v>89.00989781732244</v>
      </c>
      <c r="R762" s="36">
        <f>CurrentMtgRatesDataTable824[[#This Row],[Realized Current Coupon Vol]]/CurrentMtgRatesDataTable824[[#This Row],[SeriesNumValue]]</f>
        <v>0.99166789862351135</v>
      </c>
    </row>
    <row r="763" spans="1:18">
      <c r="A763" s="26" t="s">
        <v>119</v>
      </c>
      <c r="B763" s="28">
        <v>3.2835967922496798</v>
      </c>
      <c r="C7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3.2835967922496798</v>
      </c>
      <c r="D763" s="36">
        <f>CurrentMtgRatesDataTable8[[#This Row],[Combined with Bloomberg Coupon]]-C764</f>
        <v>-2.7755513377401009E-3</v>
      </c>
      <c r="E763" s="37">
        <f t="shared" si="22"/>
        <v>51.855560858870845</v>
      </c>
      <c r="F763" s="36">
        <f>LN(CurrentMtgRatesDataTable8[[#This Row],[Combined with Bloomberg Coupon]]/C764)</f>
        <v>-8.4492071286010361E-4</v>
      </c>
      <c r="G763" s="37">
        <f t="shared" si="23"/>
        <v>15.743262976517336</v>
      </c>
      <c r="I763" s="26" t="s">
        <v>452</v>
      </c>
      <c r="J763" s="27">
        <v>88.795051744000006</v>
      </c>
      <c r="K763" s="27" t="s">
        <v>1502</v>
      </c>
      <c r="N763" s="26" t="s">
        <v>452</v>
      </c>
      <c r="O763" s="28">
        <v>88.795051744000006</v>
      </c>
      <c r="P763" s="28" t="s">
        <v>1501</v>
      </c>
      <c r="Q763" s="36">
        <f>VLOOKUP(CurrentMtgRatesDataTable824[[#This Row],[asOfDate]],CurrentMtgRatesDataTable8[],5,0)</f>
        <v>90.084936986759772</v>
      </c>
      <c r="R763" s="36">
        <f>CurrentMtgRatesDataTable824[[#This Row],[Realized Current Coupon Vol]]/CurrentMtgRatesDataTable824[[#This Row],[SeriesNumValue]]</f>
        <v>1.0145265441871532</v>
      </c>
    </row>
    <row r="764" spans="1:18">
      <c r="A764" s="26" t="s">
        <v>264</v>
      </c>
      <c r="B764" s="28">
        <v>3.2863723435874199</v>
      </c>
      <c r="C7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3.2863723435874199</v>
      </c>
      <c r="D764" s="36">
        <f>CurrentMtgRatesDataTable8[[#This Row],[Combined with Bloomberg Coupon]]-C765</f>
        <v>2.1588808553079986E-2</v>
      </c>
      <c r="E764" s="37">
        <f t="shared" si="22"/>
        <v>53.109034744648675</v>
      </c>
      <c r="F764" s="36">
        <f>LN(CurrentMtgRatesDataTable8[[#This Row],[Combined with Bloomberg Coupon]]/C765)</f>
        <v>6.5908633845900184E-3</v>
      </c>
      <c r="G764" s="37">
        <f t="shared" si="23"/>
        <v>16.103000297995528</v>
      </c>
      <c r="I764" s="26" t="s">
        <v>318</v>
      </c>
      <c r="J764" s="27">
        <v>88.906901740999999</v>
      </c>
      <c r="K764" s="27" t="s">
        <v>1502</v>
      </c>
      <c r="N764" s="26" t="s">
        <v>318</v>
      </c>
      <c r="O764" s="28">
        <v>88.906901740999999</v>
      </c>
      <c r="P764" s="28" t="s">
        <v>1501</v>
      </c>
      <c r="Q764" s="36">
        <f>VLOOKUP(CurrentMtgRatesDataTable824[[#This Row],[asOfDate]],CurrentMtgRatesDataTable8[],5,0)</f>
        <v>90.032151144011308</v>
      </c>
      <c r="R764" s="36">
        <f>CurrentMtgRatesDataTable824[[#This Row],[Realized Current Coupon Vol]]/CurrentMtgRatesDataTable824[[#This Row],[SeriesNumValue]]</f>
        <v>1.0126564910144922</v>
      </c>
    </row>
    <row r="765" spans="1:18">
      <c r="A765" s="26" t="s">
        <v>395</v>
      </c>
      <c r="B765" s="28">
        <v>3.2647835350343399</v>
      </c>
      <c r="C7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3.2647835350343399</v>
      </c>
      <c r="D765" s="36">
        <f>CurrentMtgRatesDataTable8[[#This Row],[Combined with Bloomberg Coupon]]-C766</f>
        <v>1.5249758817009962E-2</v>
      </c>
      <c r="E765" s="37">
        <f t="shared" si="22"/>
        <v>53.006358204723156</v>
      </c>
      <c r="F765" s="36">
        <f>LN(CurrentMtgRatesDataTable8[[#This Row],[Combined with Bloomberg Coupon]]/C766)</f>
        <v>4.6819293396941535E-3</v>
      </c>
      <c r="G765" s="37">
        <f t="shared" si="23"/>
        <v>16.070029508570162</v>
      </c>
      <c r="I765" s="26" t="s">
        <v>176</v>
      </c>
      <c r="J765" s="27">
        <v>88.883397680000002</v>
      </c>
      <c r="K765" s="27" t="s">
        <v>1502</v>
      </c>
      <c r="N765" s="26" t="s">
        <v>176</v>
      </c>
      <c r="O765" s="28">
        <v>88.883397680000002</v>
      </c>
      <c r="P765" s="28" t="s">
        <v>1501</v>
      </c>
      <c r="Q765" s="36">
        <f>VLOOKUP(CurrentMtgRatesDataTable824[[#This Row],[asOfDate]],CurrentMtgRatesDataTable8[],5,0)</f>
        <v>90.081881344419671</v>
      </c>
      <c r="R765" s="36">
        <f>CurrentMtgRatesDataTable824[[#This Row],[Realized Current Coupon Vol]]/CurrentMtgRatesDataTable824[[#This Row],[SeriesNumValue]]</f>
        <v>1.0134837741997047</v>
      </c>
    </row>
    <row r="766" spans="1:18">
      <c r="A766" s="26" t="s">
        <v>541</v>
      </c>
      <c r="B766" s="28">
        <v>3.24953377621733</v>
      </c>
      <c r="C7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3.24953377621733</v>
      </c>
      <c r="D766" s="36">
        <f>CurrentMtgRatesDataTable8[[#This Row],[Combined with Bloomberg Coupon]]-C767</f>
        <v>1.1770965717159854E-2</v>
      </c>
      <c r="E766" s="37">
        <f t="shared" si="22"/>
        <v>54.223656234357897</v>
      </c>
      <c r="F766" s="36">
        <f>LN(CurrentMtgRatesDataTable8[[#This Row],[Combined with Bloomberg Coupon]]/C767)</f>
        <v>3.6289318601697997E-3</v>
      </c>
      <c r="G766" s="37">
        <f t="shared" si="23"/>
        <v>16.41914503479406</v>
      </c>
      <c r="I766" s="26" t="s">
        <v>30</v>
      </c>
      <c r="J766" s="27">
        <v>90.321767567999999</v>
      </c>
      <c r="K766" s="27" t="s">
        <v>1502</v>
      </c>
      <c r="N766" s="26" t="s">
        <v>30</v>
      </c>
      <c r="O766" s="28">
        <v>90.321767567999999</v>
      </c>
      <c r="P766" s="28" t="s">
        <v>1501</v>
      </c>
      <c r="Q766" s="36">
        <f>VLOOKUP(CurrentMtgRatesDataTable824[[#This Row],[asOfDate]],CurrentMtgRatesDataTable8[],5,0)</f>
        <v>90.379776038435907</v>
      </c>
      <c r="R766" s="36">
        <f>CurrentMtgRatesDataTable824[[#This Row],[Realized Current Coupon Vol]]/CurrentMtgRatesDataTable824[[#This Row],[SeriesNumValue]]</f>
        <v>1.0006422424183876</v>
      </c>
    </row>
    <row r="767" spans="1:18">
      <c r="A767" s="26" t="s">
        <v>682</v>
      </c>
      <c r="B767" s="28">
        <v>3.2377628105001701</v>
      </c>
      <c r="C7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3.2377628105001701</v>
      </c>
      <c r="D767" s="36">
        <f>CurrentMtgRatesDataTable8[[#This Row],[Combined with Bloomberg Coupon]]-C768</f>
        <v>-2.576265520781007E-2</v>
      </c>
      <c r="E767" s="37">
        <f t="shared" si="22"/>
        <v>54.542524575543418</v>
      </c>
      <c r="F767" s="36">
        <f>LN(CurrentMtgRatesDataTable8[[#This Row],[Combined with Bloomberg Coupon]]/C768)</f>
        <v>-7.9254415324460058E-3</v>
      </c>
      <c r="G767" s="37">
        <f t="shared" si="23"/>
        <v>16.505807332645194</v>
      </c>
      <c r="I767" s="26" t="s">
        <v>598</v>
      </c>
      <c r="J767" s="27">
        <v>88.028804334</v>
      </c>
      <c r="K767" s="27" t="s">
        <v>1502</v>
      </c>
      <c r="N767" s="26" t="s">
        <v>598</v>
      </c>
      <c r="O767" s="28">
        <v>88.028804334</v>
      </c>
      <c r="P767" s="28" t="s">
        <v>1501</v>
      </c>
      <c r="Q767" s="36">
        <f>VLOOKUP(CurrentMtgRatesDataTable824[[#This Row],[asOfDate]],CurrentMtgRatesDataTable8[],5,0)</f>
        <v>100.9422765893959</v>
      </c>
      <c r="R767" s="36">
        <f>CurrentMtgRatesDataTable824[[#This Row],[Realized Current Coupon Vol]]/CurrentMtgRatesDataTable824[[#This Row],[SeriesNumValue]]</f>
        <v>1.1466959860820038</v>
      </c>
    </row>
    <row r="768" spans="1:18">
      <c r="A768" s="26" t="s">
        <v>118</v>
      </c>
      <c r="B768" s="28">
        <v>3.2635254657079802</v>
      </c>
      <c r="C7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3.2635254657079802</v>
      </c>
      <c r="D768" s="36">
        <f>CurrentMtgRatesDataTable8[[#This Row],[Combined with Bloomberg Coupon]]-C769</f>
        <v>4.0703448559602506E-3</v>
      </c>
      <c r="E768" s="37">
        <f t="shared" si="22"/>
        <v>54.345279402914045</v>
      </c>
      <c r="F768" s="36">
        <f>LN(CurrentMtgRatesDataTable8[[#This Row],[Combined with Bloomberg Coupon]]/C769)</f>
        <v>1.2480016858080296E-3</v>
      </c>
      <c r="G768" s="37">
        <f t="shared" si="23"/>
        <v>16.443616646586577</v>
      </c>
      <c r="I768" s="26" t="s">
        <v>453</v>
      </c>
      <c r="J768" s="27">
        <v>89.594948312</v>
      </c>
      <c r="K768" s="27" t="s">
        <v>1502</v>
      </c>
      <c r="N768" s="26" t="s">
        <v>453</v>
      </c>
      <c r="O768" s="28">
        <v>89.594948312</v>
      </c>
      <c r="P768" s="28" t="s">
        <v>1501</v>
      </c>
      <c r="Q768" s="36">
        <f>VLOOKUP(CurrentMtgRatesDataTable824[[#This Row],[asOfDate]],CurrentMtgRatesDataTable8[],5,0)</f>
        <v>101.40547164035509</v>
      </c>
      <c r="R768" s="36">
        <f>CurrentMtgRatesDataTable824[[#This Row],[Realized Current Coupon Vol]]/CurrentMtgRatesDataTable824[[#This Row],[SeriesNumValue]]</f>
        <v>1.1318213085767608</v>
      </c>
    </row>
    <row r="769" spans="1:18">
      <c r="A769" s="26" t="s">
        <v>263</v>
      </c>
      <c r="B769" s="28">
        <v>3.2594551208520199</v>
      </c>
      <c r="C7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3.2594551208520199</v>
      </c>
      <c r="D769" s="36">
        <f>CurrentMtgRatesDataTable8[[#This Row],[Combined with Bloomberg Coupon]]-C770</f>
        <v>5.171929774645978E-2</v>
      </c>
      <c r="E769" s="37">
        <f t="shared" si="22"/>
        <v>54.377001379555267</v>
      </c>
      <c r="F769" s="36">
        <f>LN(CurrentMtgRatesDataTable8[[#This Row],[Combined with Bloomberg Coupon]]/C770)</f>
        <v>1.5994703358718297E-2</v>
      </c>
      <c r="G769" s="37">
        <f t="shared" si="23"/>
        <v>16.451638640378246</v>
      </c>
      <c r="I769" s="26" t="s">
        <v>319</v>
      </c>
      <c r="J769" s="27">
        <v>88.603701328</v>
      </c>
      <c r="K769" s="27" t="s">
        <v>1502</v>
      </c>
      <c r="N769" s="26" t="s">
        <v>319</v>
      </c>
      <c r="O769" s="28">
        <v>88.603701328</v>
      </c>
      <c r="P769" s="28" t="s">
        <v>1501</v>
      </c>
      <c r="Q769" s="36">
        <f>VLOOKUP(CurrentMtgRatesDataTable824[[#This Row],[asOfDate]],CurrentMtgRatesDataTable8[],5,0)</f>
        <v>101.37729201613305</v>
      </c>
      <c r="R769" s="36">
        <f>CurrentMtgRatesDataTable824[[#This Row],[Realized Current Coupon Vol]]/CurrentMtgRatesDataTable824[[#This Row],[SeriesNumValue]]</f>
        <v>1.1441654298486561</v>
      </c>
    </row>
    <row r="770" spans="1:18">
      <c r="A770" s="26" t="s">
        <v>394</v>
      </c>
      <c r="B770" s="28">
        <v>3.2077358231055602</v>
      </c>
      <c r="C7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3.2077358231055602</v>
      </c>
      <c r="D770" s="36">
        <f>CurrentMtgRatesDataTable8[[#This Row],[Combined with Bloomberg Coupon]]-C771</f>
        <v>7.5018773816810214E-2</v>
      </c>
      <c r="E770" s="37">
        <f t="shared" si="22"/>
        <v>53.846765547100084</v>
      </c>
      <c r="F770" s="36">
        <f>LN(CurrentMtgRatesDataTable8[[#This Row],[Combined with Bloomberg Coupon]]/C771)</f>
        <v>2.3664642342037075E-2</v>
      </c>
      <c r="G770" s="37">
        <f t="shared" si="23"/>
        <v>16.261641718669107</v>
      </c>
      <c r="I770" s="26" t="s">
        <v>177</v>
      </c>
      <c r="J770" s="27">
        <v>87.559410400000004</v>
      </c>
      <c r="K770" s="27" t="s">
        <v>1502</v>
      </c>
      <c r="N770" s="26" t="s">
        <v>177</v>
      </c>
      <c r="O770" s="28">
        <v>87.559410400000004</v>
      </c>
      <c r="P770" s="28" t="s">
        <v>1501</v>
      </c>
      <c r="Q770" s="36">
        <f>VLOOKUP(CurrentMtgRatesDataTable824[[#This Row],[asOfDate]],CurrentMtgRatesDataTable8[],5,0)</f>
        <v>100.6227070490153</v>
      </c>
      <c r="R770" s="36">
        <f>CurrentMtgRatesDataTable824[[#This Row],[Realized Current Coupon Vol]]/CurrentMtgRatesDataTable824[[#This Row],[SeriesNumValue]]</f>
        <v>1.1491935200264356</v>
      </c>
    </row>
    <row r="771" spans="1:18">
      <c r="A771" s="26" t="s">
        <v>540</v>
      </c>
      <c r="B771" s="28">
        <v>3.1327170492887499</v>
      </c>
      <c r="C7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3.1327170492887499</v>
      </c>
      <c r="D771" s="36">
        <f>CurrentMtgRatesDataTable8[[#This Row],[Combined with Bloomberg Coupon]]-C772</f>
        <v>9.1170109198199789E-3</v>
      </c>
      <c r="E771" s="37">
        <f t="shared" si="22"/>
        <v>51.611768381655629</v>
      </c>
      <c r="F771" s="36">
        <f>LN(CurrentMtgRatesDataTable8[[#This Row],[Combined with Bloomberg Coupon]]/C772)</f>
        <v>2.9144997753915492E-3</v>
      </c>
      <c r="G771" s="37">
        <f t="shared" si="23"/>
        <v>15.514981960901281</v>
      </c>
      <c r="I771" s="26" t="s">
        <v>31</v>
      </c>
      <c r="J771" s="27">
        <v>86.710577504</v>
      </c>
      <c r="K771" s="27" t="s">
        <v>1502</v>
      </c>
      <c r="N771" s="26" t="s">
        <v>31</v>
      </c>
      <c r="O771" s="28">
        <v>86.710577504</v>
      </c>
      <c r="P771" s="28" t="s">
        <v>1501</v>
      </c>
      <c r="Q771" s="36">
        <f>VLOOKUP(CurrentMtgRatesDataTable824[[#This Row],[asOfDate]],CurrentMtgRatesDataTable8[],5,0)</f>
        <v>99.73030710375518</v>
      </c>
      <c r="R771" s="36">
        <f>CurrentMtgRatesDataTable824[[#This Row],[Realized Current Coupon Vol]]/CurrentMtgRatesDataTable824[[#This Row],[SeriesNumValue]]</f>
        <v>1.1501515729053307</v>
      </c>
    </row>
    <row r="772" spans="1:18">
      <c r="A772" s="26" t="s">
        <v>681</v>
      </c>
      <c r="B772" s="28">
        <v>3.12360003836893</v>
      </c>
      <c r="C7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3.12360003836893</v>
      </c>
      <c r="D772" s="36">
        <f>CurrentMtgRatesDataTable8[[#This Row],[Combined with Bloomberg Coupon]]-C773</f>
        <v>2.7017584002119843E-2</v>
      </c>
      <c r="E772" s="37">
        <f t="shared" si="22"/>
        <v>51.55985620938187</v>
      </c>
      <c r="F772" s="36">
        <f>LN(CurrentMtgRatesDataTable8[[#This Row],[Combined with Bloomberg Coupon]]/C773)</f>
        <v>8.6871258014985069E-3</v>
      </c>
      <c r="G772" s="37">
        <f t="shared" si="23"/>
        <v>15.497109056380795</v>
      </c>
      <c r="I772" s="26" t="s">
        <v>599</v>
      </c>
      <c r="J772" s="27">
        <v>86.449687155000007</v>
      </c>
      <c r="K772" s="27" t="s">
        <v>1502</v>
      </c>
      <c r="N772" s="26" t="s">
        <v>599</v>
      </c>
      <c r="O772" s="28">
        <v>86.449687155000007</v>
      </c>
      <c r="P772" s="28" t="s">
        <v>1501</v>
      </c>
      <c r="Q772" s="36">
        <f>VLOOKUP(CurrentMtgRatesDataTable824[[#This Row],[asOfDate]],CurrentMtgRatesDataTable8[],5,0)</f>
        <v>99.553816180305972</v>
      </c>
      <c r="R772" s="36">
        <f>CurrentMtgRatesDataTable824[[#This Row],[Realized Current Coupon Vol]]/CurrentMtgRatesDataTable824[[#This Row],[SeriesNumValue]]</f>
        <v>1.1515809883939883</v>
      </c>
    </row>
    <row r="773" spans="1:18">
      <c r="A773" s="26" t="s">
        <v>117</v>
      </c>
      <c r="B773" s="28">
        <v>3.0965824543668101</v>
      </c>
      <c r="C7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3.0965824543668101</v>
      </c>
      <c r="D773" s="36">
        <f>CurrentMtgRatesDataTable8[[#This Row],[Combined with Bloomberg Coupon]]-C774</f>
        <v>-8.9753695496159747E-2</v>
      </c>
      <c r="E773" s="37">
        <f t="shared" ref="E773:E836" si="24">STDEVA(D773:D832)*SQRT(250)*100</f>
        <v>53.569920317473894</v>
      </c>
      <c r="F773" s="36">
        <f>LN(CurrentMtgRatesDataTable8[[#This Row],[Combined with Bloomberg Coupon]]/C774)</f>
        <v>-2.8572645065354993E-2</v>
      </c>
      <c r="G773" s="37">
        <f t="shared" ref="G773:G836" si="25">STDEVA(F773:F832)*SQRT(250)*100</f>
        <v>16.074311856617545</v>
      </c>
      <c r="I773" s="26" t="s">
        <v>454</v>
      </c>
      <c r="J773" s="27">
        <v>86.344231295</v>
      </c>
      <c r="K773" s="27" t="s">
        <v>1502</v>
      </c>
      <c r="N773" s="26" t="s">
        <v>454</v>
      </c>
      <c r="O773" s="28">
        <v>86.344231295</v>
      </c>
      <c r="P773" s="28" t="s">
        <v>1501</v>
      </c>
      <c r="Q773" s="36">
        <f>VLOOKUP(CurrentMtgRatesDataTable824[[#This Row],[asOfDate]],CurrentMtgRatesDataTable8[],5,0)</f>
        <v>100.3767987638002</v>
      </c>
      <c r="R773" s="36">
        <f>CurrentMtgRatesDataTable824[[#This Row],[Realized Current Coupon Vol]]/CurrentMtgRatesDataTable824[[#This Row],[SeriesNumValue]]</f>
        <v>1.162518876575056</v>
      </c>
    </row>
    <row r="774" spans="1:18">
      <c r="A774" s="26" t="s">
        <v>262</v>
      </c>
      <c r="B774" s="28">
        <v>3.1863361498629699</v>
      </c>
      <c r="C7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3.1863361498629699</v>
      </c>
      <c r="D774" s="36">
        <f>CurrentMtgRatesDataTable8[[#This Row],[Combined with Bloomberg Coupon]]-C775</f>
        <v>-1.9948881636940197E-2</v>
      </c>
      <c r="E774" s="37">
        <f t="shared" si="24"/>
        <v>50.74575537199464</v>
      </c>
      <c r="F774" s="36">
        <f>LN(CurrentMtgRatesDataTable8[[#This Row],[Combined with Bloomberg Coupon]]/C775)</f>
        <v>-6.2412415273249986E-3</v>
      </c>
      <c r="G774" s="37">
        <f t="shared" si="25"/>
        <v>15.105650872285265</v>
      </c>
      <c r="I774" s="26" t="s">
        <v>320</v>
      </c>
      <c r="J774" s="27">
        <v>85.414046249999998</v>
      </c>
      <c r="K774" s="27" t="s">
        <v>1502</v>
      </c>
      <c r="N774" s="26" t="s">
        <v>320</v>
      </c>
      <c r="O774" s="28">
        <v>85.414046249999998</v>
      </c>
      <c r="P774" s="28" t="s">
        <v>1501</v>
      </c>
      <c r="Q774" s="36">
        <f>VLOOKUP(CurrentMtgRatesDataTable824[[#This Row],[asOfDate]],CurrentMtgRatesDataTable8[],5,0)</f>
        <v>100.62218281002919</v>
      </c>
      <c r="R774" s="36">
        <f>CurrentMtgRatesDataTable824[[#This Row],[Realized Current Coupon Vol]]/CurrentMtgRatesDataTable824[[#This Row],[SeriesNumValue]]</f>
        <v>1.1780519390864146</v>
      </c>
    </row>
    <row r="775" spans="1:18">
      <c r="A775" s="26" t="s">
        <v>539</v>
      </c>
      <c r="B775" s="28">
        <v>3.2062850314999101</v>
      </c>
      <c r="C7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3.2062850314999101</v>
      </c>
      <c r="D775" s="36">
        <f>CurrentMtgRatesDataTable8[[#This Row],[Combined with Bloomberg Coupon]]-C776</f>
        <v>-8.1461798226998283E-3</v>
      </c>
      <c r="E775" s="37">
        <f t="shared" si="24"/>
        <v>50.737825901345033</v>
      </c>
      <c r="F775" s="36">
        <f>LN(CurrentMtgRatesDataTable8[[#This Row],[Combined with Bloomberg Coupon]]/C776)</f>
        <v>-2.5374689942852997E-3</v>
      </c>
      <c r="G775" s="37">
        <f t="shared" si="25"/>
        <v>15.099611430979657</v>
      </c>
      <c r="I775" s="26" t="s">
        <v>178</v>
      </c>
      <c r="J775" s="27">
        <v>85.538403669999994</v>
      </c>
      <c r="K775" s="27" t="s">
        <v>1502</v>
      </c>
      <c r="N775" s="26" t="s">
        <v>178</v>
      </c>
      <c r="O775" s="28">
        <v>85.538403669999994</v>
      </c>
      <c r="P775" s="28" t="s">
        <v>1501</v>
      </c>
      <c r="Q775" s="36">
        <f>VLOOKUP(CurrentMtgRatesDataTable824[[#This Row],[asOfDate]],CurrentMtgRatesDataTable8[],5,0)</f>
        <v>99.809267576272518</v>
      </c>
      <c r="R775" s="36">
        <f>CurrentMtgRatesDataTable824[[#This Row],[Realized Current Coupon Vol]]/CurrentMtgRatesDataTable824[[#This Row],[SeriesNumValue]]</f>
        <v>1.1668357520597219</v>
      </c>
    </row>
    <row r="776" spans="1:18">
      <c r="A776" s="26" t="s">
        <v>680</v>
      </c>
      <c r="B776" s="28">
        <v>3.2144312113226099</v>
      </c>
      <c r="C7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3.2144312113226099</v>
      </c>
      <c r="D776" s="36">
        <f>CurrentMtgRatesDataTable8[[#This Row],[Combined with Bloomberg Coupon]]-C777</f>
        <v>1.4058279162080023E-2</v>
      </c>
      <c r="E776" s="37">
        <f t="shared" si="24"/>
        <v>50.934972902726614</v>
      </c>
      <c r="F776" s="36">
        <f>LN(CurrentMtgRatesDataTable8[[#This Row],[Combined with Bloomberg Coupon]]/C777)</f>
        <v>4.3830805599734202E-3</v>
      </c>
      <c r="G776" s="37">
        <f t="shared" si="25"/>
        <v>15.157932174247305</v>
      </c>
      <c r="I776" s="26" t="s">
        <v>32</v>
      </c>
      <c r="J776" s="27">
        <v>84.609054447000005</v>
      </c>
      <c r="K776" s="27" t="s">
        <v>1502</v>
      </c>
      <c r="N776" s="26" t="s">
        <v>32</v>
      </c>
      <c r="O776" s="28">
        <v>84.609054447000005</v>
      </c>
      <c r="P776" s="28" t="s">
        <v>1501</v>
      </c>
      <c r="Q776" s="36">
        <f>VLOOKUP(CurrentMtgRatesDataTable824[[#This Row],[asOfDate]],CurrentMtgRatesDataTable8[],5,0)</f>
        <v>98.818865688915452</v>
      </c>
      <c r="R776" s="36">
        <f>CurrentMtgRatesDataTable824[[#This Row],[Realized Current Coupon Vol]]/CurrentMtgRatesDataTable824[[#This Row],[SeriesNumValue]]</f>
        <v>1.1679466971329484</v>
      </c>
    </row>
    <row r="777" spans="1:18">
      <c r="A777" s="26" t="s">
        <v>116</v>
      </c>
      <c r="B777" s="28">
        <v>3.2003729321605299</v>
      </c>
      <c r="C7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3.2003729321605299</v>
      </c>
      <c r="D777" s="36">
        <f>CurrentMtgRatesDataTable8[[#This Row],[Combined with Bloomberg Coupon]]-C778</f>
        <v>9.7479968914599979E-3</v>
      </c>
      <c r="E777" s="37">
        <f t="shared" si="24"/>
        <v>50.875129285072816</v>
      </c>
      <c r="F777" s="36">
        <f>LN(CurrentMtgRatesDataTable8[[#This Row],[Combined with Bloomberg Coupon]]/C778)</f>
        <v>3.0505422323964079E-3</v>
      </c>
      <c r="G777" s="37">
        <f t="shared" si="25"/>
        <v>15.136746531286768</v>
      </c>
      <c r="I777" s="26" t="s">
        <v>600</v>
      </c>
      <c r="J777" s="27">
        <v>84.609169944000001</v>
      </c>
      <c r="K777" s="27" t="s">
        <v>1502</v>
      </c>
      <c r="N777" s="26" t="s">
        <v>600</v>
      </c>
      <c r="O777" s="28">
        <v>84.609169944000001</v>
      </c>
      <c r="P777" s="28" t="s">
        <v>1501</v>
      </c>
      <c r="Q777" s="36">
        <f>VLOOKUP(CurrentMtgRatesDataTable824[[#This Row],[asOfDate]],CurrentMtgRatesDataTable8[],5,0)</f>
        <v>99.940181836359017</v>
      </c>
      <c r="R777" s="36">
        <f>CurrentMtgRatesDataTable824[[#This Row],[Realized Current Coupon Vol]]/CurrentMtgRatesDataTable824[[#This Row],[SeriesNumValue]]</f>
        <v>1.1811979942895801</v>
      </c>
    </row>
    <row r="778" spans="1:18">
      <c r="A778" s="26" t="s">
        <v>261</v>
      </c>
      <c r="B778" s="28">
        <v>3.1906249352690699</v>
      </c>
      <c r="C7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3.1906249352690699</v>
      </c>
      <c r="D778" s="36">
        <f>CurrentMtgRatesDataTable8[[#This Row],[Combined with Bloomberg Coupon]]-C779</f>
        <v>-3.4346246227560329E-2</v>
      </c>
      <c r="E778" s="37">
        <f t="shared" si="24"/>
        <v>51.84144193094432</v>
      </c>
      <c r="F778" s="36">
        <f>LN(CurrentMtgRatesDataTable8[[#This Row],[Combined with Bloomberg Coupon]]/C779)</f>
        <v>-1.0707212154732288E-2</v>
      </c>
      <c r="G778" s="37">
        <f t="shared" si="25"/>
        <v>15.413593052951722</v>
      </c>
      <c r="I778" s="26" t="s">
        <v>455</v>
      </c>
      <c r="J778" s="27">
        <v>84.744438467999998</v>
      </c>
      <c r="K778" s="27" t="s">
        <v>1502</v>
      </c>
      <c r="N778" s="26" t="s">
        <v>455</v>
      </c>
      <c r="O778" s="28">
        <v>84.744438467999998</v>
      </c>
      <c r="P778" s="28" t="s">
        <v>1501</v>
      </c>
      <c r="Q778" s="36">
        <f>VLOOKUP(CurrentMtgRatesDataTable824[[#This Row],[asOfDate]],CurrentMtgRatesDataTable8[],5,0)</f>
        <v>99.871366154839336</v>
      </c>
      <c r="R778" s="36">
        <f>CurrentMtgRatesDataTable824[[#This Row],[Realized Current Coupon Vol]]/CurrentMtgRatesDataTable824[[#This Row],[SeriesNumValue]]</f>
        <v>1.1785005359679308</v>
      </c>
    </row>
    <row r="779" spans="1:18">
      <c r="A779" s="26" t="s">
        <v>393</v>
      </c>
      <c r="B779" s="28">
        <v>3.2249711814966302</v>
      </c>
      <c r="C7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3.2249711814966302</v>
      </c>
      <c r="D779" s="36">
        <f>CurrentMtgRatesDataTable8[[#This Row],[Combined with Bloomberg Coupon]]-C780</f>
        <v>1.7798887717340062E-2</v>
      </c>
      <c r="E779" s="37">
        <f t="shared" si="24"/>
        <v>51.493762221242569</v>
      </c>
      <c r="F779" s="36">
        <f>LN(CurrentMtgRatesDataTable8[[#This Row],[Combined with Bloomberg Coupon]]/C780)</f>
        <v>5.5343706856959387E-3</v>
      </c>
      <c r="G779" s="37">
        <f t="shared" si="25"/>
        <v>15.297641194440839</v>
      </c>
      <c r="I779" s="26" t="s">
        <v>321</v>
      </c>
      <c r="J779" s="27">
        <v>84.499713937999999</v>
      </c>
      <c r="K779" s="27" t="s">
        <v>1502</v>
      </c>
      <c r="N779" s="26" t="s">
        <v>321</v>
      </c>
      <c r="O779" s="28">
        <v>84.499713937999999</v>
      </c>
      <c r="P779" s="28" t="s">
        <v>1501</v>
      </c>
      <c r="Q779" s="36">
        <f>VLOOKUP(CurrentMtgRatesDataTable824[[#This Row],[asOfDate]],CurrentMtgRatesDataTable8[],5,0)</f>
        <v>99.373789303515721</v>
      </c>
      <c r="R779" s="36">
        <f>CurrentMtgRatesDataTable824[[#This Row],[Realized Current Coupon Vol]]/CurrentMtgRatesDataTable824[[#This Row],[SeriesNumValue]]</f>
        <v>1.1760251564452546</v>
      </c>
    </row>
    <row r="780" spans="1:18">
      <c r="A780" s="26" t="s">
        <v>538</v>
      </c>
      <c r="B780" s="28">
        <v>3.2071722937792901</v>
      </c>
      <c r="C7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3.2071722937792901</v>
      </c>
      <c r="D780" s="36">
        <f>CurrentMtgRatesDataTable8[[#This Row],[Combined with Bloomberg Coupon]]-C781</f>
        <v>2.7662520325260065E-2</v>
      </c>
      <c r="E780" s="37">
        <f t="shared" si="24"/>
        <v>51.380867417130474</v>
      </c>
      <c r="F780" s="36">
        <f>LN(CurrentMtgRatesDataTable8[[#This Row],[Combined with Bloomberg Coupon]]/C781)</f>
        <v>8.6626179349416094E-3</v>
      </c>
      <c r="G780" s="37">
        <f t="shared" si="25"/>
        <v>15.258167100688938</v>
      </c>
      <c r="I780" s="26" t="s">
        <v>179</v>
      </c>
      <c r="J780" s="27">
        <v>84.464524474000001</v>
      </c>
      <c r="K780" s="27" t="s">
        <v>1502</v>
      </c>
      <c r="N780" s="26" t="s">
        <v>179</v>
      </c>
      <c r="O780" s="28">
        <v>84.464524474000001</v>
      </c>
      <c r="P780" s="28" t="s">
        <v>1501</v>
      </c>
      <c r="Q780" s="36">
        <f>VLOOKUP(CurrentMtgRatesDataTable824[[#This Row],[asOfDate]],CurrentMtgRatesDataTable8[],5,0)</f>
        <v>100.3720738402025</v>
      </c>
      <c r="R780" s="36">
        <f>CurrentMtgRatesDataTable824[[#This Row],[Realized Current Coupon Vol]]/CurrentMtgRatesDataTable824[[#This Row],[SeriesNumValue]]</f>
        <v>1.1883340901433617</v>
      </c>
    </row>
    <row r="781" spans="1:18">
      <c r="A781" s="26" t="s">
        <v>679</v>
      </c>
      <c r="B781" s="28">
        <v>3.1795097734540301</v>
      </c>
      <c r="C7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3.1795097734540301</v>
      </c>
      <c r="D781" s="36">
        <f>CurrentMtgRatesDataTable8[[#This Row],[Combined with Bloomberg Coupon]]-C782</f>
        <v>-1.7579453820280033E-2</v>
      </c>
      <c r="E781" s="37">
        <f t="shared" si="24"/>
        <v>51.207760862277006</v>
      </c>
      <c r="F781" s="36">
        <f>LN(CurrentMtgRatesDataTable8[[#This Row],[Combined with Bloomberg Coupon]]/C782)</f>
        <v>-5.5137537596561008E-3</v>
      </c>
      <c r="G781" s="37">
        <f t="shared" si="25"/>
        <v>15.192407759054696</v>
      </c>
      <c r="I781" s="26" t="s">
        <v>33</v>
      </c>
      <c r="J781" s="27">
        <v>84.109324072000007</v>
      </c>
      <c r="K781" s="27" t="s">
        <v>1502</v>
      </c>
      <c r="N781" s="26" t="s">
        <v>33</v>
      </c>
      <c r="O781" s="28">
        <v>84.109324072000007</v>
      </c>
      <c r="P781" s="28" t="s">
        <v>1501</v>
      </c>
      <c r="Q781" s="36">
        <f>VLOOKUP(CurrentMtgRatesDataTable824[[#This Row],[asOfDate]],CurrentMtgRatesDataTable8[],5,0)</f>
        <v>101.76674217114538</v>
      </c>
      <c r="R781" s="36">
        <f>CurrentMtgRatesDataTable824[[#This Row],[Realized Current Coupon Vol]]/CurrentMtgRatesDataTable824[[#This Row],[SeriesNumValue]]</f>
        <v>1.2099341338664202</v>
      </c>
    </row>
    <row r="782" spans="1:18">
      <c r="A782" s="26" t="s">
        <v>115</v>
      </c>
      <c r="B782" s="28">
        <v>3.1970892272743101</v>
      </c>
      <c r="C7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3.1970892272743101</v>
      </c>
      <c r="D782" s="36">
        <f>CurrentMtgRatesDataTable8[[#This Row],[Combined with Bloomberg Coupon]]-C783</f>
        <v>-7.5713434876290009E-2</v>
      </c>
      <c r="E782" s="37">
        <f t="shared" si="24"/>
        <v>51.334183723807847</v>
      </c>
      <c r="F782" s="36">
        <f>LN(CurrentMtgRatesDataTable8[[#This Row],[Combined with Bloomberg Coupon]]/C783)</f>
        <v>-2.3405921672759393E-2</v>
      </c>
      <c r="G782" s="37">
        <f t="shared" si="25"/>
        <v>15.225900627322577</v>
      </c>
      <c r="I782" s="26" t="s">
        <v>601</v>
      </c>
      <c r="J782" s="27">
        <v>84.423371528000004</v>
      </c>
      <c r="K782" s="27" t="s">
        <v>1502</v>
      </c>
      <c r="N782" s="26" t="s">
        <v>601</v>
      </c>
      <c r="O782" s="28">
        <v>84.423371528000004</v>
      </c>
      <c r="P782" s="28" t="s">
        <v>1501</v>
      </c>
      <c r="Q782" s="36">
        <f>VLOOKUP(CurrentMtgRatesDataTable824[[#This Row],[asOfDate]],CurrentMtgRatesDataTable8[],5,0)</f>
        <v>103.74448403266115</v>
      </c>
      <c r="R782" s="36">
        <f>CurrentMtgRatesDataTable824[[#This Row],[Realized Current Coupon Vol]]/CurrentMtgRatesDataTable824[[#This Row],[SeriesNumValue]]</f>
        <v>1.2288597595069166</v>
      </c>
    </row>
    <row r="783" spans="1:18">
      <c r="A783" s="26" t="s">
        <v>260</v>
      </c>
      <c r="B783" s="28">
        <v>3.2728026621506001</v>
      </c>
      <c r="C7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3.2728026621506001</v>
      </c>
      <c r="D783" s="36">
        <f>CurrentMtgRatesDataTable8[[#This Row],[Combined with Bloomberg Coupon]]-C784</f>
        <v>-2.2928717523249986E-2</v>
      </c>
      <c r="E783" s="37">
        <f t="shared" si="24"/>
        <v>49.254395106391271</v>
      </c>
      <c r="F783" s="36">
        <f>LN(CurrentMtgRatesDataTable8[[#This Row],[Combined with Bloomberg Coupon]]/C784)</f>
        <v>-6.9814087910990055E-3</v>
      </c>
      <c r="G783" s="37">
        <f t="shared" si="25"/>
        <v>14.547616536157889</v>
      </c>
      <c r="I783" s="26" t="s">
        <v>456</v>
      </c>
      <c r="J783" s="27">
        <v>84.498752031999999</v>
      </c>
      <c r="K783" s="27" t="s">
        <v>1502</v>
      </c>
      <c r="N783" s="26" t="s">
        <v>456</v>
      </c>
      <c r="O783" s="28">
        <v>84.498752031999999</v>
      </c>
      <c r="P783" s="28" t="s">
        <v>1501</v>
      </c>
      <c r="Q783" s="36">
        <f>VLOOKUP(CurrentMtgRatesDataTable824[[#This Row],[asOfDate]],CurrentMtgRatesDataTable8[],5,0)</f>
        <v>104.06016443184024</v>
      </c>
      <c r="R783" s="36">
        <f>CurrentMtgRatesDataTable824[[#This Row],[Realized Current Coupon Vol]]/CurrentMtgRatesDataTable824[[#This Row],[SeriesNumValue]]</f>
        <v>1.2314994237125805</v>
      </c>
    </row>
    <row r="784" spans="1:18">
      <c r="A784" s="26" t="s">
        <v>392</v>
      </c>
      <c r="B784" s="28">
        <v>3.2957313796738501</v>
      </c>
      <c r="C7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3.2957313796738501</v>
      </c>
      <c r="D784" s="36">
        <f>CurrentMtgRatesDataTable8[[#This Row],[Combined with Bloomberg Coupon]]-C785</f>
        <v>2.7796963385330109E-2</v>
      </c>
      <c r="E784" s="37">
        <f t="shared" si="24"/>
        <v>49.448446235040869</v>
      </c>
      <c r="F784" s="36">
        <f>LN(CurrentMtgRatesDataTable8[[#This Row],[Combined with Bloomberg Coupon]]/C785)</f>
        <v>8.4700014994325418E-3</v>
      </c>
      <c r="G784" s="37">
        <f t="shared" si="25"/>
        <v>14.599955576778875</v>
      </c>
      <c r="I784" s="26" t="s">
        <v>180</v>
      </c>
      <c r="J784" s="27">
        <v>83.785495080000004</v>
      </c>
      <c r="K784" s="27" t="s">
        <v>1502</v>
      </c>
      <c r="N784" s="26" t="s">
        <v>180</v>
      </c>
      <c r="O784" s="28">
        <v>83.785495080000004</v>
      </c>
      <c r="P784" s="28" t="s">
        <v>1501</v>
      </c>
      <c r="Q784" s="36">
        <f>VLOOKUP(CurrentMtgRatesDataTable824[[#This Row],[asOfDate]],CurrentMtgRatesDataTable8[],5,0)</f>
        <v>103.37669152781821</v>
      </c>
      <c r="R784" s="36">
        <f>CurrentMtgRatesDataTable824[[#This Row],[Realized Current Coupon Vol]]/CurrentMtgRatesDataTable824[[#This Row],[SeriesNumValue]]</f>
        <v>1.2338256332926381</v>
      </c>
    </row>
    <row r="785" spans="1:18">
      <c r="A785" s="26" t="s">
        <v>537</v>
      </c>
      <c r="B785" s="28">
        <v>3.26793441628852</v>
      </c>
      <c r="C7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3.26793441628852</v>
      </c>
      <c r="D785" s="36">
        <f>CurrentMtgRatesDataTable8[[#This Row],[Combined with Bloomberg Coupon]]-C786</f>
        <v>3.7733486250199899E-2</v>
      </c>
      <c r="E785" s="37">
        <f t="shared" si="24"/>
        <v>49.684870270659538</v>
      </c>
      <c r="F785" s="36">
        <f>LN(CurrentMtgRatesDataTable8[[#This Row],[Combined with Bloomberg Coupon]]/C786)</f>
        <v>1.1613765599250189E-2</v>
      </c>
      <c r="G785" s="37">
        <f t="shared" si="25"/>
        <v>14.659137528563631</v>
      </c>
      <c r="I785" s="26" t="s">
        <v>34</v>
      </c>
      <c r="J785" s="27">
        <v>82.958566619999999</v>
      </c>
      <c r="K785" s="27" t="s">
        <v>1502</v>
      </c>
      <c r="N785" s="26" t="s">
        <v>34</v>
      </c>
      <c r="O785" s="28">
        <v>82.958566619999999</v>
      </c>
      <c r="P785" s="28" t="s">
        <v>1501</v>
      </c>
      <c r="Q785" s="36">
        <f>VLOOKUP(CurrentMtgRatesDataTable824[[#This Row],[asOfDate]],CurrentMtgRatesDataTable8[],5,0)</f>
        <v>103.24315220498947</v>
      </c>
      <c r="R785" s="36">
        <f>CurrentMtgRatesDataTable824[[#This Row],[Realized Current Coupon Vol]]/CurrentMtgRatesDataTable824[[#This Row],[SeriesNumValue]]</f>
        <v>1.2445146584789133</v>
      </c>
    </row>
    <row r="786" spans="1:18">
      <c r="A786" s="26" t="s">
        <v>678</v>
      </c>
      <c r="B786" s="28">
        <v>3.2302009300383201</v>
      </c>
      <c r="C7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3.2302009300383201</v>
      </c>
      <c r="D786" s="36">
        <f>CurrentMtgRatesDataTable8[[#This Row],[Combined with Bloomberg Coupon]]-C787</f>
        <v>-6.3583811790399736E-3</v>
      </c>
      <c r="E786" s="37">
        <f t="shared" si="24"/>
        <v>50.142426029498978</v>
      </c>
      <c r="F786" s="36">
        <f>LN(CurrentMtgRatesDataTable8[[#This Row],[Combined with Bloomberg Coupon]]/C787)</f>
        <v>-1.9664818211415419E-3</v>
      </c>
      <c r="G786" s="37">
        <f t="shared" si="25"/>
        <v>14.773219660919127</v>
      </c>
      <c r="I786" s="26" t="s">
        <v>602</v>
      </c>
      <c r="J786" s="27">
        <v>82.855616080999994</v>
      </c>
      <c r="K786" s="27" t="s">
        <v>1502</v>
      </c>
      <c r="N786" s="26" t="s">
        <v>602</v>
      </c>
      <c r="O786" s="28">
        <v>82.855616080999994</v>
      </c>
      <c r="P786" s="28" t="s">
        <v>1501</v>
      </c>
      <c r="Q786" s="36">
        <f>VLOOKUP(CurrentMtgRatesDataTable824[[#This Row],[asOfDate]],CurrentMtgRatesDataTable8[],5,0)</f>
        <v>103.02140100935655</v>
      </c>
      <c r="R786" s="36">
        <f>CurrentMtgRatesDataTable824[[#This Row],[Realized Current Coupon Vol]]/CurrentMtgRatesDataTable824[[#This Row],[SeriesNumValue]]</f>
        <v>1.2433846476820885</v>
      </c>
    </row>
    <row r="787" spans="1:18">
      <c r="A787" s="26" t="s">
        <v>114</v>
      </c>
      <c r="B787" s="28">
        <v>3.2365593112173601</v>
      </c>
      <c r="C7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3.2365593112173601</v>
      </c>
      <c r="D787" s="36">
        <f>CurrentMtgRatesDataTable8[[#This Row],[Combined with Bloomberg Coupon]]-C788</f>
        <v>-3.1133564423009741E-2</v>
      </c>
      <c r="E787" s="37">
        <f t="shared" si="24"/>
        <v>50.876106945827779</v>
      </c>
      <c r="F787" s="36">
        <f>LN(CurrentMtgRatesDataTable8[[#This Row],[Combined with Bloomberg Coupon]]/C788)</f>
        <v>-9.5733687161043621E-3</v>
      </c>
      <c r="G787" s="37">
        <f t="shared" si="25"/>
        <v>14.993031856325384</v>
      </c>
      <c r="I787" s="26" t="s">
        <v>457</v>
      </c>
      <c r="J787" s="27">
        <v>82.517008892000007</v>
      </c>
      <c r="K787" s="27" t="s">
        <v>1502</v>
      </c>
      <c r="N787" s="26" t="s">
        <v>457</v>
      </c>
      <c r="O787" s="28">
        <v>82.517008892000007</v>
      </c>
      <c r="P787" s="28" t="s">
        <v>1501</v>
      </c>
      <c r="Q787" s="36">
        <f>VLOOKUP(CurrentMtgRatesDataTable824[[#This Row],[asOfDate]],CurrentMtgRatesDataTable8[],5,0)</f>
        <v>102.42665301055266</v>
      </c>
      <c r="R787" s="36">
        <f>CurrentMtgRatesDataTable824[[#This Row],[Realized Current Coupon Vol]]/CurrentMtgRatesDataTable824[[#This Row],[SeriesNumValue]]</f>
        <v>1.2412792754595698</v>
      </c>
    </row>
    <row r="788" spans="1:18">
      <c r="A788" s="26" t="s">
        <v>259</v>
      </c>
      <c r="B788" s="28">
        <v>3.2676928756403698</v>
      </c>
      <c r="C7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3.2676928756403698</v>
      </c>
      <c r="D788" s="36">
        <f>CurrentMtgRatesDataTable8[[#This Row],[Combined with Bloomberg Coupon]]-C789</f>
        <v>-2.0806543811690226E-2</v>
      </c>
      <c r="E788" s="37">
        <f t="shared" si="24"/>
        <v>50.526333718470781</v>
      </c>
      <c r="F788" s="36">
        <f>LN(CurrentMtgRatesDataTable8[[#This Row],[Combined with Bloomberg Coupon]]/C789)</f>
        <v>-6.3471639412111544E-3</v>
      </c>
      <c r="G788" s="37">
        <f t="shared" si="25"/>
        <v>14.880359678856077</v>
      </c>
      <c r="I788" s="26" t="s">
        <v>322</v>
      </c>
      <c r="J788" s="27">
        <v>83.078128367999994</v>
      </c>
      <c r="K788" s="27" t="s">
        <v>1502</v>
      </c>
      <c r="N788" s="26" t="s">
        <v>322</v>
      </c>
      <c r="O788" s="28">
        <v>83.078128367999994</v>
      </c>
      <c r="P788" s="28" t="s">
        <v>1501</v>
      </c>
      <c r="Q788" s="36">
        <f>VLOOKUP(CurrentMtgRatesDataTable824[[#This Row],[asOfDate]],CurrentMtgRatesDataTable8[],5,0)</f>
        <v>102.5607803856615</v>
      </c>
      <c r="R788" s="36">
        <f>CurrentMtgRatesDataTable824[[#This Row],[Realized Current Coupon Vol]]/CurrentMtgRatesDataTable824[[#This Row],[SeriesNumValue]]</f>
        <v>1.2345100016139245</v>
      </c>
    </row>
    <row r="789" spans="1:18">
      <c r="A789" s="26" t="s">
        <v>391</v>
      </c>
      <c r="B789" s="28">
        <v>3.28849941945206</v>
      </c>
      <c r="C7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3.28849941945206</v>
      </c>
      <c r="D789" s="36">
        <f>CurrentMtgRatesDataTable8[[#This Row],[Combined with Bloomberg Coupon]]-C790</f>
        <v>1.2678191358300062E-2</v>
      </c>
      <c r="E789" s="37">
        <f t="shared" si="24"/>
        <v>50.89647401216051</v>
      </c>
      <c r="F789" s="36">
        <f>LN(CurrentMtgRatesDataTable8[[#This Row],[Combined with Bloomberg Coupon]]/C790)</f>
        <v>3.8627628975572048E-3</v>
      </c>
      <c r="G789" s="37">
        <f t="shared" si="25"/>
        <v>14.988910682748113</v>
      </c>
      <c r="I789" s="26" t="s">
        <v>181</v>
      </c>
      <c r="J789" s="27">
        <v>83.446250969999994</v>
      </c>
      <c r="K789" s="27" t="s">
        <v>1502</v>
      </c>
      <c r="N789" s="26" t="s">
        <v>181</v>
      </c>
      <c r="O789" s="28">
        <v>83.446250969999994</v>
      </c>
      <c r="P789" s="28" t="s">
        <v>1501</v>
      </c>
      <c r="Q789" s="36">
        <f>VLOOKUP(CurrentMtgRatesDataTable824[[#This Row],[asOfDate]],CurrentMtgRatesDataTable8[],5,0)</f>
        <v>102.28687049557657</v>
      </c>
      <c r="R789" s="36">
        <f>CurrentMtgRatesDataTable824[[#This Row],[Realized Current Coupon Vol]]/CurrentMtgRatesDataTable824[[#This Row],[SeriesNumValue]]</f>
        <v>1.2257814977493717</v>
      </c>
    </row>
    <row r="790" spans="1:18">
      <c r="A790" s="26" t="s">
        <v>536</v>
      </c>
      <c r="B790" s="28">
        <v>3.27582122809376</v>
      </c>
      <c r="C7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3.27582122809376</v>
      </c>
      <c r="D790" s="36">
        <f>CurrentMtgRatesDataTable8[[#This Row],[Combined with Bloomberg Coupon]]-C791</f>
        <v>-1.1704304565760104E-2</v>
      </c>
      <c r="E790" s="37">
        <f t="shared" si="24"/>
        <v>51.032845981934805</v>
      </c>
      <c r="F790" s="36">
        <f>LN(CurrentMtgRatesDataTable8[[#This Row],[Combined with Bloomberg Coupon]]/C791)</f>
        <v>-3.5665697393036087E-3</v>
      </c>
      <c r="G790" s="37">
        <f t="shared" si="25"/>
        <v>15.028550699469534</v>
      </c>
      <c r="I790" s="26" t="s">
        <v>35</v>
      </c>
      <c r="J790" s="27">
        <v>85.783608064000006</v>
      </c>
      <c r="K790" s="27" t="s">
        <v>1502</v>
      </c>
      <c r="N790" s="26" t="s">
        <v>35</v>
      </c>
      <c r="O790" s="28">
        <v>85.783608064000006</v>
      </c>
      <c r="P790" s="28" t="s">
        <v>1501</v>
      </c>
      <c r="Q790" s="36">
        <f>VLOOKUP(CurrentMtgRatesDataTable824[[#This Row],[asOfDate]],CurrentMtgRatesDataTable8[],5,0)</f>
        <v>104.45084831615392</v>
      </c>
      <c r="R790" s="36">
        <f>CurrentMtgRatesDataTable824[[#This Row],[Realized Current Coupon Vol]]/CurrentMtgRatesDataTable824[[#This Row],[SeriesNumValue]]</f>
        <v>1.2176084764145962</v>
      </c>
    </row>
    <row r="791" spans="1:18">
      <c r="A791" s="26" t="s">
        <v>677</v>
      </c>
      <c r="B791" s="28">
        <v>3.2875255326595201</v>
      </c>
      <c r="C7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3.2875255326595201</v>
      </c>
      <c r="D791" s="36">
        <f>CurrentMtgRatesDataTable8[[#This Row],[Combined with Bloomberg Coupon]]-C792</f>
        <v>-3.9901432360879951E-2</v>
      </c>
      <c r="E791" s="37">
        <f t="shared" si="24"/>
        <v>51.938026332538278</v>
      </c>
      <c r="F791" s="36">
        <f>LN(CurrentMtgRatesDataTable8[[#This Row],[Combined with Bloomberg Coupon]]/C792)</f>
        <v>-1.2064158079615816E-2</v>
      </c>
      <c r="G791" s="37">
        <f t="shared" si="25"/>
        <v>15.30443852343101</v>
      </c>
      <c r="I791" s="26" t="s">
        <v>603</v>
      </c>
      <c r="J791" s="27">
        <v>85.555013635999998</v>
      </c>
      <c r="K791" s="27" t="s">
        <v>1502</v>
      </c>
      <c r="N791" s="26" t="s">
        <v>603</v>
      </c>
      <c r="O791" s="28">
        <v>85.555013635999998</v>
      </c>
      <c r="P791" s="28" t="s">
        <v>1501</v>
      </c>
      <c r="Q791" s="36">
        <f>VLOOKUP(CurrentMtgRatesDataTable824[[#This Row],[asOfDate]],CurrentMtgRatesDataTable8[],5,0)</f>
        <v>104.58192378832396</v>
      </c>
      <c r="R791" s="36">
        <f>CurrentMtgRatesDataTable824[[#This Row],[Realized Current Coupon Vol]]/CurrentMtgRatesDataTable824[[#This Row],[SeriesNumValue]]</f>
        <v>1.2223938649963324</v>
      </c>
    </row>
    <row r="792" spans="1:18">
      <c r="A792" s="26" t="s">
        <v>113</v>
      </c>
      <c r="B792" s="28">
        <v>3.3274269650204</v>
      </c>
      <c r="C7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3.3274269650204</v>
      </c>
      <c r="D792" s="36">
        <f>CurrentMtgRatesDataTable8[[#This Row],[Combined with Bloomberg Coupon]]-C793</f>
        <v>-4.5947373755999887E-2</v>
      </c>
      <c r="E792" s="37">
        <f t="shared" si="24"/>
        <v>51.925504173607941</v>
      </c>
      <c r="F792" s="36">
        <f>LN(CurrentMtgRatesDataTable8[[#This Row],[Combined with Bloomberg Coupon]]/C793)</f>
        <v>-1.3714208739297882E-2</v>
      </c>
      <c r="G792" s="37">
        <f t="shared" si="25"/>
        <v>15.302549038721095</v>
      </c>
      <c r="I792" s="26" t="s">
        <v>458</v>
      </c>
      <c r="J792" s="27">
        <v>84.538750296000003</v>
      </c>
      <c r="K792" s="27" t="s">
        <v>1502</v>
      </c>
      <c r="N792" s="26" t="s">
        <v>458</v>
      </c>
      <c r="O792" s="28">
        <v>84.538750296000003</v>
      </c>
      <c r="P792" s="28" t="s">
        <v>1501</v>
      </c>
      <c r="Q792" s="36">
        <f>VLOOKUP(CurrentMtgRatesDataTable824[[#This Row],[asOfDate]],CurrentMtgRatesDataTable8[],5,0)</f>
        <v>105.39466181473249</v>
      </c>
      <c r="R792" s="36">
        <f>CurrentMtgRatesDataTable824[[#This Row],[Realized Current Coupon Vol]]/CurrentMtgRatesDataTable824[[#This Row],[SeriesNumValue]]</f>
        <v>1.2467023873159773</v>
      </c>
    </row>
    <row r="793" spans="1:18">
      <c r="A793" s="26" t="s">
        <v>258</v>
      </c>
      <c r="B793" s="28">
        <v>3.3733743387763999</v>
      </c>
      <c r="C7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3.3733743387763999</v>
      </c>
      <c r="D793" s="36">
        <f>CurrentMtgRatesDataTable8[[#This Row],[Combined with Bloomberg Coupon]]-C794</f>
        <v>2.191319813556003E-2</v>
      </c>
      <c r="E793" s="37">
        <f t="shared" si="24"/>
        <v>53.041562736993257</v>
      </c>
      <c r="F793" s="36">
        <f>LN(CurrentMtgRatesDataTable8[[#This Row],[Combined with Bloomberg Coupon]]/C794)</f>
        <v>6.5171187495117848E-3</v>
      </c>
      <c r="G793" s="37">
        <f t="shared" si="25"/>
        <v>15.655904917054468</v>
      </c>
      <c r="I793" s="26" t="s">
        <v>323</v>
      </c>
      <c r="J793" s="27">
        <v>85.484688800000001</v>
      </c>
      <c r="K793" s="27" t="s">
        <v>1502</v>
      </c>
      <c r="N793" s="26" t="s">
        <v>323</v>
      </c>
      <c r="O793" s="28">
        <v>85.484688800000001</v>
      </c>
      <c r="P793" s="28" t="s">
        <v>1501</v>
      </c>
      <c r="Q793" s="36">
        <f>VLOOKUP(CurrentMtgRatesDataTable824[[#This Row],[asOfDate]],CurrentMtgRatesDataTable8[],5,0)</f>
        <v>105.50295915014061</v>
      </c>
      <c r="R793" s="36">
        <f>CurrentMtgRatesDataTable824[[#This Row],[Realized Current Coupon Vol]]/CurrentMtgRatesDataTable824[[#This Row],[SeriesNumValue]]</f>
        <v>1.2341737524128487</v>
      </c>
    </row>
    <row r="794" spans="1:18">
      <c r="A794" s="26" t="s">
        <v>390</v>
      </c>
      <c r="B794" s="28">
        <v>3.3514611406408399</v>
      </c>
      <c r="C7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3.3514611406408399</v>
      </c>
      <c r="D794" s="36">
        <f>CurrentMtgRatesDataTable8[[#This Row],[Combined with Bloomberg Coupon]]-C795</f>
        <v>7.3888112548798901E-3</v>
      </c>
      <c r="E794" s="37">
        <f t="shared" si="24"/>
        <v>53.221944720361904</v>
      </c>
      <c r="F794" s="36">
        <f>LN(CurrentMtgRatesDataTable8[[#This Row],[Combined with Bloomberg Coupon]]/C795)</f>
        <v>2.207087541968964E-3</v>
      </c>
      <c r="G794" s="37">
        <f t="shared" si="25"/>
        <v>15.710395435932364</v>
      </c>
      <c r="I794" s="26" t="s">
        <v>182</v>
      </c>
      <c r="J794" s="27">
        <v>84.923178726000003</v>
      </c>
      <c r="K794" s="27" t="s">
        <v>1502</v>
      </c>
      <c r="N794" s="26" t="s">
        <v>182</v>
      </c>
      <c r="O794" s="28">
        <v>84.923178726000003</v>
      </c>
      <c r="P794" s="28" t="s">
        <v>1501</v>
      </c>
      <c r="Q794" s="36">
        <f>VLOOKUP(CurrentMtgRatesDataTable824[[#This Row],[asOfDate]],CurrentMtgRatesDataTable8[],5,0)</f>
        <v>98.526656976737613</v>
      </c>
      <c r="R794" s="36">
        <f>CurrentMtgRatesDataTable824[[#This Row],[Realized Current Coupon Vol]]/CurrentMtgRatesDataTable824[[#This Row],[SeriesNumValue]]</f>
        <v>1.1601856931736916</v>
      </c>
    </row>
    <row r="795" spans="1:18">
      <c r="A795" s="26" t="s">
        <v>535</v>
      </c>
      <c r="B795" s="28">
        <v>3.34407232938596</v>
      </c>
      <c r="C7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3.34407232938596</v>
      </c>
      <c r="D795" s="36">
        <f>CurrentMtgRatesDataTable8[[#This Row],[Combined with Bloomberg Coupon]]-C796</f>
        <v>-2.1242588449419841E-2</v>
      </c>
      <c r="E795" s="37">
        <f t="shared" si="24"/>
        <v>53.239652943574796</v>
      </c>
      <c r="F795" s="36">
        <f>LN(CurrentMtgRatesDataTable8[[#This Row],[Combined with Bloomberg Coupon]]/C796)</f>
        <v>-6.3322204091100127E-3</v>
      </c>
      <c r="G795" s="37">
        <f t="shared" si="25"/>
        <v>15.715616222257992</v>
      </c>
      <c r="I795" s="26" t="s">
        <v>36</v>
      </c>
      <c r="J795" s="27">
        <v>84.881761019999999</v>
      </c>
      <c r="K795" s="27" t="s">
        <v>1502</v>
      </c>
      <c r="N795" s="26" t="s">
        <v>36</v>
      </c>
      <c r="O795" s="28">
        <v>84.881761019999999</v>
      </c>
      <c r="P795" s="28" t="s">
        <v>1501</v>
      </c>
      <c r="Q795" s="36">
        <f>VLOOKUP(CurrentMtgRatesDataTable824[[#This Row],[asOfDate]],CurrentMtgRatesDataTable8[],5,0)</f>
        <v>95.25052730589745</v>
      </c>
      <c r="R795" s="36">
        <f>CurrentMtgRatesDataTable824[[#This Row],[Realized Current Coupon Vol]]/CurrentMtgRatesDataTable824[[#This Row],[SeriesNumValue]]</f>
        <v>1.1221554096109569</v>
      </c>
    </row>
    <row r="796" spans="1:18">
      <c r="A796" s="26" t="s">
        <v>676</v>
      </c>
      <c r="B796" s="28">
        <v>3.3653149178353798</v>
      </c>
      <c r="C7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3.3653149178353798</v>
      </c>
      <c r="D796" s="36">
        <f>CurrentMtgRatesDataTable8[[#This Row],[Combined with Bloomberg Coupon]]-C797</f>
        <v>-5.9445377568003721E-3</v>
      </c>
      <c r="E796" s="37">
        <f t="shared" si="24"/>
        <v>54.177569086396772</v>
      </c>
      <c r="F796" s="36">
        <f>LN(CurrentMtgRatesDataTable8[[#This Row],[Combined with Bloomberg Coupon]]/C797)</f>
        <v>-1.7648552425130566E-3</v>
      </c>
      <c r="G796" s="37">
        <f t="shared" si="25"/>
        <v>15.991435336374579</v>
      </c>
      <c r="I796" s="26" t="s">
        <v>604</v>
      </c>
      <c r="J796" s="27">
        <v>85.539982194000004</v>
      </c>
      <c r="K796" s="27" t="s">
        <v>1502</v>
      </c>
      <c r="N796" s="26" t="s">
        <v>604</v>
      </c>
      <c r="O796" s="28">
        <v>85.539982194000004</v>
      </c>
      <c r="P796" s="28" t="s">
        <v>1501</v>
      </c>
      <c r="Q796" s="36">
        <f>VLOOKUP(CurrentMtgRatesDataTable824[[#This Row],[asOfDate]],CurrentMtgRatesDataTable8[],5,0)</f>
        <v>95.796649358895408</v>
      </c>
      <c r="R796" s="36">
        <f>CurrentMtgRatesDataTable824[[#This Row],[Realized Current Coupon Vol]]/CurrentMtgRatesDataTable824[[#This Row],[SeriesNumValue]]</f>
        <v>1.1199049485611752</v>
      </c>
    </row>
    <row r="797" spans="1:18">
      <c r="A797" s="26" t="s">
        <v>112</v>
      </c>
      <c r="B797" s="28">
        <v>3.3712594555921802</v>
      </c>
      <c r="C7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3.3712594555921802</v>
      </c>
      <c r="D797" s="36">
        <f>CurrentMtgRatesDataTable8[[#This Row],[Combined with Bloomberg Coupon]]-C798</f>
        <v>-4.4552094901639805E-2</v>
      </c>
      <c r="E797" s="37">
        <f t="shared" si="24"/>
        <v>54.201742508530792</v>
      </c>
      <c r="F797" s="36">
        <f>LN(CurrentMtgRatesDataTable8[[#This Row],[Combined with Bloomberg Coupon]]/C798)</f>
        <v>-1.3128707446091908E-2</v>
      </c>
      <c r="G797" s="37">
        <f t="shared" si="25"/>
        <v>15.998326436987448</v>
      </c>
      <c r="I797" s="26" t="s">
        <v>459</v>
      </c>
      <c r="J797" s="27">
        <v>84.682539102000007</v>
      </c>
      <c r="K797" s="27" t="s">
        <v>1502</v>
      </c>
      <c r="N797" s="26" t="s">
        <v>459</v>
      </c>
      <c r="O797" s="28">
        <v>84.682539102000007</v>
      </c>
      <c r="P797" s="28" t="s">
        <v>1501</v>
      </c>
      <c r="Q797" s="36">
        <f>VLOOKUP(CurrentMtgRatesDataTable824[[#This Row],[asOfDate]],CurrentMtgRatesDataTable8[],5,0)</f>
        <v>96.249105046567422</v>
      </c>
      <c r="R797" s="36">
        <f>CurrentMtgRatesDataTable824[[#This Row],[Realized Current Coupon Vol]]/CurrentMtgRatesDataTable824[[#This Row],[SeriesNumValue]]</f>
        <v>1.1365873776013671</v>
      </c>
    </row>
    <row r="798" spans="1:18">
      <c r="A798" s="26" t="s">
        <v>257</v>
      </c>
      <c r="B798" s="28">
        <v>3.41581155049382</v>
      </c>
      <c r="C7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3.41581155049382</v>
      </c>
      <c r="D798" s="36">
        <f>CurrentMtgRatesDataTable8[[#This Row],[Combined with Bloomberg Coupon]]-C799</f>
        <v>-5.6829192099301373E-3</v>
      </c>
      <c r="E798" s="37">
        <f t="shared" si="24"/>
        <v>54.150372051028171</v>
      </c>
      <c r="F798" s="36">
        <f>LN(CurrentMtgRatesDataTable8[[#This Row],[Combined with Bloomberg Coupon]]/C799)</f>
        <v>-1.6623273850233449E-3</v>
      </c>
      <c r="G798" s="37">
        <f t="shared" si="25"/>
        <v>15.981972578611092</v>
      </c>
      <c r="I798" s="26" t="s">
        <v>324</v>
      </c>
      <c r="J798" s="27">
        <v>84.123158411999995</v>
      </c>
      <c r="K798" s="27" t="s">
        <v>1502</v>
      </c>
      <c r="N798" s="26" t="s">
        <v>324</v>
      </c>
      <c r="O798" s="28">
        <v>84.123158411999995</v>
      </c>
      <c r="P798" s="28" t="s">
        <v>1501</v>
      </c>
      <c r="Q798" s="36">
        <f>VLOOKUP(CurrentMtgRatesDataTable824[[#This Row],[asOfDate]],CurrentMtgRatesDataTable8[],5,0)</f>
        <v>96.261887657723932</v>
      </c>
      <c r="R798" s="36">
        <f>CurrentMtgRatesDataTable824[[#This Row],[Realized Current Coupon Vol]]/CurrentMtgRatesDataTable824[[#This Row],[SeriesNumValue]]</f>
        <v>1.1442971171656862</v>
      </c>
    </row>
    <row r="799" spans="1:18">
      <c r="A799" s="26" t="s">
        <v>389</v>
      </c>
      <c r="B799" s="28">
        <v>3.4214944697037502</v>
      </c>
      <c r="C7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3.4214944697037502</v>
      </c>
      <c r="D799" s="36">
        <f>CurrentMtgRatesDataTable8[[#This Row],[Combined with Bloomberg Coupon]]-C800</f>
        <v>1.3473538119470163E-2</v>
      </c>
      <c r="E799" s="37">
        <f t="shared" si="24"/>
        <v>54.89069657525539</v>
      </c>
      <c r="F799" s="36">
        <f>LN(CurrentMtgRatesDataTable8[[#This Row],[Combined with Bloomberg Coupon]]/C800)</f>
        <v>3.9456842273378964E-3</v>
      </c>
      <c r="G799" s="37">
        <f t="shared" si="25"/>
        <v>16.198497691532602</v>
      </c>
      <c r="I799" s="26" t="s">
        <v>37</v>
      </c>
      <c r="J799" s="27">
        <v>84.235662558000001</v>
      </c>
      <c r="K799" s="27" t="s">
        <v>1502</v>
      </c>
      <c r="N799" s="26" t="s">
        <v>37</v>
      </c>
      <c r="O799" s="28">
        <v>84.235662558000001</v>
      </c>
      <c r="P799" s="28" t="s">
        <v>1501</v>
      </c>
      <c r="Q799" s="36">
        <f>VLOOKUP(CurrentMtgRatesDataTable824[[#This Row],[asOfDate]],CurrentMtgRatesDataTable8[],5,0)</f>
        <v>94.501045492668737</v>
      </c>
      <c r="R799" s="36">
        <f>CurrentMtgRatesDataTable824[[#This Row],[Realized Current Coupon Vol]]/CurrentMtgRatesDataTable824[[#This Row],[SeriesNumValue]]</f>
        <v>1.1218650465009468</v>
      </c>
    </row>
    <row r="800" spans="1:18">
      <c r="A800" s="26" t="s">
        <v>675</v>
      </c>
      <c r="B800" s="28">
        <v>3.40802093158428</v>
      </c>
      <c r="C8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3.40802093158428</v>
      </c>
      <c r="D800" s="36">
        <f>CurrentMtgRatesDataTable8[[#This Row],[Combined with Bloomberg Coupon]]-C801</f>
        <v>5.7219909792129986E-2</v>
      </c>
      <c r="E800" s="37">
        <f t="shared" si="24"/>
        <v>55.956866221150094</v>
      </c>
      <c r="F800" s="36">
        <f>LN(CurrentMtgRatesDataTable8[[#This Row],[Combined with Bloomberg Coupon]]/C801)</f>
        <v>1.6932322607772204E-2</v>
      </c>
      <c r="G800" s="37">
        <f t="shared" si="25"/>
        <v>16.501018829545909</v>
      </c>
      <c r="I800" s="26" t="s">
        <v>605</v>
      </c>
      <c r="J800" s="27">
        <v>84.651777050000007</v>
      </c>
      <c r="K800" s="27" t="s">
        <v>1502</v>
      </c>
      <c r="N800" s="26" t="s">
        <v>605</v>
      </c>
      <c r="O800" s="28">
        <v>84.651777050000007</v>
      </c>
      <c r="P800" s="28" t="s">
        <v>1501</v>
      </c>
      <c r="Q800" s="36">
        <f>VLOOKUP(CurrentMtgRatesDataTable824[[#This Row],[asOfDate]],CurrentMtgRatesDataTable8[],5,0)</f>
        <v>96.423695178661234</v>
      </c>
      <c r="R800" s="36">
        <f>CurrentMtgRatesDataTable824[[#This Row],[Realized Current Coupon Vol]]/CurrentMtgRatesDataTable824[[#This Row],[SeriesNumValue]]</f>
        <v>1.1390628589132639</v>
      </c>
    </row>
    <row r="801" spans="1:18">
      <c r="A801" s="26" t="s">
        <v>111</v>
      </c>
      <c r="B801" s="28">
        <v>3.35080102179215</v>
      </c>
      <c r="C8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3.35080102179215</v>
      </c>
      <c r="D801" s="36">
        <f>CurrentMtgRatesDataTable8[[#This Row],[Combined with Bloomberg Coupon]]-C802</f>
        <v>1.2869725917100006E-2</v>
      </c>
      <c r="E801" s="37">
        <f t="shared" si="24"/>
        <v>55.682842614193952</v>
      </c>
      <c r="F801" s="36">
        <f>LN(CurrentMtgRatesDataTable8[[#This Row],[Combined with Bloomberg Coupon]]/C802)</f>
        <v>3.8481856315032838E-3</v>
      </c>
      <c r="G801" s="37">
        <f t="shared" si="25"/>
        <v>16.406622869348521</v>
      </c>
      <c r="I801" s="26" t="s">
        <v>460</v>
      </c>
      <c r="J801" s="27">
        <v>84.834733256000007</v>
      </c>
      <c r="K801" s="27" t="s">
        <v>1502</v>
      </c>
      <c r="N801" s="26" t="s">
        <v>460</v>
      </c>
      <c r="O801" s="28">
        <v>84.834733256000007</v>
      </c>
      <c r="P801" s="28" t="s">
        <v>1501</v>
      </c>
      <c r="Q801" s="36">
        <f>VLOOKUP(CurrentMtgRatesDataTable824[[#This Row],[asOfDate]],CurrentMtgRatesDataTable8[],5,0)</f>
        <v>95.926035416235095</v>
      </c>
      <c r="R801" s="36">
        <f>CurrentMtgRatesDataTable824[[#This Row],[Realized Current Coupon Vol]]/CurrentMtgRatesDataTable824[[#This Row],[SeriesNumValue]]</f>
        <v>1.1307401076722388</v>
      </c>
    </row>
    <row r="802" spans="1:18">
      <c r="A802" s="26" t="s">
        <v>256</v>
      </c>
      <c r="B802" s="28">
        <v>3.33793129587505</v>
      </c>
      <c r="C8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3.33793129587505</v>
      </c>
      <c r="D802" s="36">
        <f>CurrentMtgRatesDataTable8[[#This Row],[Combined with Bloomberg Coupon]]-C803</f>
        <v>-2.8959464759599207E-3</v>
      </c>
      <c r="E802" s="37">
        <f t="shared" si="24"/>
        <v>55.613749839525141</v>
      </c>
      <c r="F802" s="36">
        <f>LN(CurrentMtgRatesDataTable8[[#This Row],[Combined with Bloomberg Coupon]]/C803)</f>
        <v>-8.6721106651103648E-4</v>
      </c>
      <c r="G802" s="37">
        <f t="shared" si="25"/>
        <v>16.385552737417576</v>
      </c>
      <c r="I802" s="26" t="s">
        <v>325</v>
      </c>
      <c r="J802" s="27">
        <v>84.534942012000002</v>
      </c>
      <c r="K802" s="27" t="s">
        <v>1502</v>
      </c>
      <c r="N802" s="26" t="s">
        <v>325</v>
      </c>
      <c r="O802" s="28">
        <v>84.534942012000002</v>
      </c>
      <c r="P802" s="28" t="s">
        <v>1501</v>
      </c>
      <c r="Q802" s="36">
        <f>VLOOKUP(CurrentMtgRatesDataTable824[[#This Row],[asOfDate]],CurrentMtgRatesDataTable8[],5,0)</f>
        <v>96.310048547500443</v>
      </c>
      <c r="R802" s="36">
        <f>CurrentMtgRatesDataTable824[[#This Row],[Realized Current Coupon Vol]]/CurrentMtgRatesDataTable824[[#This Row],[SeriesNumValue]]</f>
        <v>1.1392927735589968</v>
      </c>
    </row>
    <row r="803" spans="1:18">
      <c r="A803" s="26" t="s">
        <v>388</v>
      </c>
      <c r="B803" s="28">
        <v>3.3408272423510099</v>
      </c>
      <c r="C8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3.3408272423510099</v>
      </c>
      <c r="D803" s="36">
        <f>CurrentMtgRatesDataTable8[[#This Row],[Combined with Bloomberg Coupon]]-C804</f>
        <v>2.4654477121099916E-2</v>
      </c>
      <c r="E803" s="37">
        <f t="shared" si="24"/>
        <v>55.739013131240114</v>
      </c>
      <c r="F803" s="36">
        <f>LN(CurrentMtgRatesDataTable8[[#This Row],[Combined with Bloomberg Coupon]]/C804)</f>
        <v>7.4071172648453127E-3</v>
      </c>
      <c r="G803" s="37">
        <f t="shared" si="25"/>
        <v>16.421206528913743</v>
      </c>
      <c r="I803" s="26" t="s">
        <v>183</v>
      </c>
      <c r="J803" s="27">
        <v>85.057554600000003</v>
      </c>
      <c r="K803" s="27" t="s">
        <v>1502</v>
      </c>
      <c r="N803" s="26" t="s">
        <v>183</v>
      </c>
      <c r="O803" s="28">
        <v>85.057554600000003</v>
      </c>
      <c r="P803" s="28" t="s">
        <v>1501</v>
      </c>
      <c r="Q803" s="36">
        <f>VLOOKUP(CurrentMtgRatesDataTable824[[#This Row],[asOfDate]],CurrentMtgRatesDataTable8[],5,0)</f>
        <v>98.703791938307702</v>
      </c>
      <c r="R803" s="36">
        <f>CurrentMtgRatesDataTable824[[#This Row],[Realized Current Coupon Vol]]/CurrentMtgRatesDataTable824[[#This Row],[SeriesNumValue]]</f>
        <v>1.1604353358438511</v>
      </c>
    </row>
    <row r="804" spans="1:18">
      <c r="A804" s="26" t="s">
        <v>534</v>
      </c>
      <c r="B804" s="28">
        <v>3.31617276522991</v>
      </c>
      <c r="C8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3.31617276522991</v>
      </c>
      <c r="D804" s="36">
        <f>CurrentMtgRatesDataTable8[[#This Row],[Combined with Bloomberg Coupon]]-C805</f>
        <v>6.4844007053022068E-4</v>
      </c>
      <c r="E804" s="37">
        <f t="shared" si="24"/>
        <v>55.932046697919482</v>
      </c>
      <c r="F804" s="36">
        <f>LN(CurrentMtgRatesDataTable8[[#This Row],[Combined with Bloomberg Coupon]]/C805)</f>
        <v>1.9555780783070366E-4</v>
      </c>
      <c r="G804" s="37">
        <f t="shared" si="25"/>
        <v>16.468295430352477</v>
      </c>
      <c r="I804" s="26" t="s">
        <v>38</v>
      </c>
      <c r="J804" s="27">
        <v>82.826718560000003</v>
      </c>
      <c r="K804" s="27" t="s">
        <v>1502</v>
      </c>
      <c r="N804" s="26" t="s">
        <v>38</v>
      </c>
      <c r="O804" s="28">
        <v>82.826718560000003</v>
      </c>
      <c r="P804" s="28" t="s">
        <v>1501</v>
      </c>
      <c r="Q804" s="36">
        <f>VLOOKUP(CurrentMtgRatesDataTable824[[#This Row],[asOfDate]],CurrentMtgRatesDataTable8[],5,0)</f>
        <v>103.51594110496045</v>
      </c>
      <c r="R804" s="36">
        <f>CurrentMtgRatesDataTable824[[#This Row],[Realized Current Coupon Vol]]/CurrentMtgRatesDataTable824[[#This Row],[SeriesNumValue]]</f>
        <v>1.2497892335306402</v>
      </c>
    </row>
    <row r="805" spans="1:18">
      <c r="A805" s="26" t="s">
        <v>674</v>
      </c>
      <c r="B805" s="28">
        <v>3.3155243251593798</v>
      </c>
      <c r="C8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3.3155243251593798</v>
      </c>
      <c r="D805" s="36">
        <f>CurrentMtgRatesDataTable8[[#This Row],[Combined with Bloomberg Coupon]]-C806</f>
        <v>-5.9569852315100036E-2</v>
      </c>
      <c r="E805" s="37">
        <f t="shared" si="24"/>
        <v>56.004249138007523</v>
      </c>
      <c r="F805" s="36">
        <f>LN(CurrentMtgRatesDataTable8[[#This Row],[Combined with Bloomberg Coupon]]/C806)</f>
        <v>-1.7807449772491123E-2</v>
      </c>
      <c r="G805" s="37">
        <f t="shared" si="25"/>
        <v>16.48858148702249</v>
      </c>
      <c r="I805" s="26" t="s">
        <v>606</v>
      </c>
      <c r="J805" s="27">
        <v>82.252199551999993</v>
      </c>
      <c r="K805" s="27" t="s">
        <v>1502</v>
      </c>
      <c r="N805" s="26" t="s">
        <v>606</v>
      </c>
      <c r="O805" s="28">
        <v>82.252199551999993</v>
      </c>
      <c r="P805" s="28" t="s">
        <v>1501</v>
      </c>
      <c r="Q805" s="36">
        <f>VLOOKUP(CurrentMtgRatesDataTable824[[#This Row],[asOfDate]],CurrentMtgRatesDataTable8[],5,0)</f>
        <v>103.78547372747067</v>
      </c>
      <c r="R805" s="36">
        <f>CurrentMtgRatesDataTable824[[#This Row],[Realized Current Coupon Vol]]/CurrentMtgRatesDataTable824[[#This Row],[SeriesNumValue]]</f>
        <v>1.2617957245247564</v>
      </c>
    </row>
    <row r="806" spans="1:18">
      <c r="A806" s="26" t="s">
        <v>110</v>
      </c>
      <c r="B806" s="28">
        <v>3.3750941774744798</v>
      </c>
      <c r="C8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3.3750941774744798</v>
      </c>
      <c r="D806" s="36">
        <f>CurrentMtgRatesDataTable8[[#This Row],[Combined with Bloomberg Coupon]]-C807</f>
        <v>1.9114153433399395E-3</v>
      </c>
      <c r="E806" s="37">
        <f t="shared" si="24"/>
        <v>56.049982479048765</v>
      </c>
      <c r="F806" s="36">
        <f>LN(CurrentMtgRatesDataTable8[[#This Row],[Combined with Bloomberg Coupon]]/C807)</f>
        <v>5.6648990892423253E-4</v>
      </c>
      <c r="G806" s="37">
        <f t="shared" si="25"/>
        <v>16.477678159472731</v>
      </c>
      <c r="I806" s="26" t="s">
        <v>461</v>
      </c>
      <c r="J806" s="27">
        <v>83.308104064000005</v>
      </c>
      <c r="K806" s="27" t="s">
        <v>1502</v>
      </c>
      <c r="N806" s="26" t="s">
        <v>461</v>
      </c>
      <c r="O806" s="28">
        <v>83.308104064000005</v>
      </c>
      <c r="P806" s="28" t="s">
        <v>1501</v>
      </c>
      <c r="Q806" s="36">
        <f>VLOOKUP(CurrentMtgRatesDataTable824[[#This Row],[asOfDate]],CurrentMtgRatesDataTable8[],5,0)</f>
        <v>102.61182971031108</v>
      </c>
      <c r="R806" s="36">
        <f>CurrentMtgRatesDataTable824[[#This Row],[Realized Current Coupon Vol]]/CurrentMtgRatesDataTable824[[#This Row],[SeriesNumValue]]</f>
        <v>1.2317148597149843</v>
      </c>
    </row>
    <row r="807" spans="1:18">
      <c r="A807" s="26" t="s">
        <v>255</v>
      </c>
      <c r="B807" s="28">
        <v>3.3731827621311399</v>
      </c>
      <c r="C8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3.3731827621311399</v>
      </c>
      <c r="D807" s="36">
        <f>CurrentMtgRatesDataTable8[[#This Row],[Combined with Bloomberg Coupon]]-C808</f>
        <v>-2.1913517315930164E-2</v>
      </c>
      <c r="E807" s="37">
        <f t="shared" si="24"/>
        <v>56.777636200074745</v>
      </c>
      <c r="F807" s="36">
        <f>LN(CurrentMtgRatesDataTable8[[#This Row],[Combined with Bloomberg Coupon]]/C808)</f>
        <v>-6.4753813345371823E-3</v>
      </c>
      <c r="G807" s="37">
        <f t="shared" si="25"/>
        <v>16.685621293096002</v>
      </c>
      <c r="I807" s="26" t="s">
        <v>184</v>
      </c>
      <c r="J807" s="27">
        <v>82.997916160000003</v>
      </c>
      <c r="K807" s="27" t="s">
        <v>1502</v>
      </c>
      <c r="N807" s="26" t="s">
        <v>184</v>
      </c>
      <c r="O807" s="28">
        <v>82.997916160000003</v>
      </c>
      <c r="P807" s="28" t="s">
        <v>1501</v>
      </c>
      <c r="Q807" s="36">
        <f>VLOOKUP(CurrentMtgRatesDataTable824[[#This Row],[asOfDate]],CurrentMtgRatesDataTable8[],5,0)</f>
        <v>98.500319156513982</v>
      </c>
      <c r="R807" s="36">
        <f>CurrentMtgRatesDataTable824[[#This Row],[Realized Current Coupon Vol]]/CurrentMtgRatesDataTable824[[#This Row],[SeriesNumValue]]</f>
        <v>1.1867806291260263</v>
      </c>
    </row>
    <row r="808" spans="1:18">
      <c r="A808" s="26" t="s">
        <v>387</v>
      </c>
      <c r="B808" s="28">
        <v>3.39509627944707</v>
      </c>
      <c r="C8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3.39509627944707</v>
      </c>
      <c r="D808" s="36">
        <f>CurrentMtgRatesDataTable8[[#This Row],[Combined with Bloomberg Coupon]]-C809</f>
        <v>-3.4459773255299808E-2</v>
      </c>
      <c r="E808" s="37">
        <f t="shared" si="24"/>
        <v>60.314317908300993</v>
      </c>
      <c r="F808" s="36">
        <f>LN(CurrentMtgRatesDataTable8[[#This Row],[Combined with Bloomberg Coupon]]/C809)</f>
        <v>-1.0098702304287768E-2</v>
      </c>
      <c r="G808" s="37">
        <f t="shared" si="25"/>
        <v>17.652965961488281</v>
      </c>
      <c r="I808" s="26" t="s">
        <v>39</v>
      </c>
      <c r="J808" s="27">
        <v>83.487952930000006</v>
      </c>
      <c r="K808" s="27" t="s">
        <v>1502</v>
      </c>
      <c r="N808" s="26" t="s">
        <v>39</v>
      </c>
      <c r="O808" s="28">
        <v>83.487952930000006</v>
      </c>
      <c r="P808" s="28" t="s">
        <v>1501</v>
      </c>
      <c r="Q808" s="36">
        <f>VLOOKUP(CurrentMtgRatesDataTable824[[#This Row],[asOfDate]],CurrentMtgRatesDataTable8[],5,0)</f>
        <v>98.921605038364945</v>
      </c>
      <c r="R808" s="36">
        <f>CurrentMtgRatesDataTable824[[#This Row],[Realized Current Coupon Vol]]/CurrentMtgRatesDataTable824[[#This Row],[SeriesNumValue]]</f>
        <v>1.1848608280203636</v>
      </c>
    </row>
    <row r="809" spans="1:18">
      <c r="A809" s="26" t="s">
        <v>533</v>
      </c>
      <c r="B809" s="28">
        <v>3.4295560527023699</v>
      </c>
      <c r="C8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3.4295560527023699</v>
      </c>
      <c r="D809" s="36">
        <f>CurrentMtgRatesDataTable8[[#This Row],[Combined with Bloomberg Coupon]]-C810</f>
        <v>-5.4475760781790061E-2</v>
      </c>
      <c r="E809" s="37">
        <f t="shared" si="24"/>
        <v>60.084514926075272</v>
      </c>
      <c r="F809" s="36">
        <f>LN(CurrentMtgRatesDataTable8[[#This Row],[Combined with Bloomberg Coupon]]/C810)</f>
        <v>-1.5759368156645377E-2</v>
      </c>
      <c r="G809" s="37">
        <f t="shared" si="25"/>
        <v>17.581464170049387</v>
      </c>
      <c r="I809" s="26" t="s">
        <v>462</v>
      </c>
      <c r="J809" s="27">
        <v>83.724269543999995</v>
      </c>
      <c r="K809" s="27" t="s">
        <v>1502</v>
      </c>
      <c r="N809" s="26" t="s">
        <v>462</v>
      </c>
      <c r="O809" s="28">
        <v>83.724269543999995</v>
      </c>
      <c r="P809" s="28" t="s">
        <v>1501</v>
      </c>
      <c r="Q809" s="36">
        <f>VLOOKUP(CurrentMtgRatesDataTable824[[#This Row],[asOfDate]],CurrentMtgRatesDataTable8[],5,0)</f>
        <v>99.049730337366668</v>
      </c>
      <c r="R809" s="36">
        <f>CurrentMtgRatesDataTable824[[#This Row],[Realized Current Coupon Vol]]/CurrentMtgRatesDataTable824[[#This Row],[SeriesNumValue]]</f>
        <v>1.1830468139863868</v>
      </c>
    </row>
    <row r="810" spans="1:18">
      <c r="A810" s="26" t="s">
        <v>673</v>
      </c>
      <c r="B810" s="28">
        <v>3.4840318134841599</v>
      </c>
      <c r="C8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3.4840318134841599</v>
      </c>
      <c r="D810" s="36">
        <f>CurrentMtgRatesDataTable8[[#This Row],[Combined with Bloomberg Coupon]]-C811</f>
        <v>-2.2595128300470169E-2</v>
      </c>
      <c r="E810" s="37">
        <f t="shared" si="24"/>
        <v>60.191275398301222</v>
      </c>
      <c r="F810" s="36">
        <f>LN(CurrentMtgRatesDataTable8[[#This Row],[Combined with Bloomberg Coupon]]/C811)</f>
        <v>-6.4643999302733774E-3</v>
      </c>
      <c r="G810" s="37">
        <f t="shared" si="25"/>
        <v>17.592766557366843</v>
      </c>
      <c r="I810" s="26" t="s">
        <v>424</v>
      </c>
      <c r="J810" s="27">
        <v>83.682566139000002</v>
      </c>
      <c r="K810" s="27" t="s">
        <v>1502</v>
      </c>
      <c r="N810" s="26" t="s">
        <v>424</v>
      </c>
      <c r="O810" s="28">
        <v>83.682566139000002</v>
      </c>
      <c r="P810" s="28" t="s">
        <v>1501</v>
      </c>
      <c r="Q810" s="36">
        <f>VLOOKUP(CurrentMtgRatesDataTable824[[#This Row],[asOfDate]],CurrentMtgRatesDataTable8[],5,0)</f>
        <v>99.49200345075441</v>
      </c>
      <c r="R810" s="36">
        <f>CurrentMtgRatesDataTable824[[#This Row],[Realized Current Coupon Vol]]/CurrentMtgRatesDataTable824[[#This Row],[SeriesNumValue]]</f>
        <v>1.1889215166453466</v>
      </c>
    </row>
    <row r="811" spans="1:18">
      <c r="A811" s="26" t="s">
        <v>109</v>
      </c>
      <c r="B811" s="28">
        <v>3.5066269417846301</v>
      </c>
      <c r="C8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3.5066269417846301</v>
      </c>
      <c r="D811" s="36">
        <f>CurrentMtgRatesDataTable8[[#This Row],[Combined with Bloomberg Coupon]]-C812</f>
        <v>3.3925308581310265E-2</v>
      </c>
      <c r="E811" s="37">
        <f t="shared" si="24"/>
        <v>60.39797740432077</v>
      </c>
      <c r="F811" s="36">
        <f>LN(CurrentMtgRatesDataTable8[[#This Row],[Combined with Bloomberg Coupon]]/C812)</f>
        <v>9.7217305109619564E-3</v>
      </c>
      <c r="G811" s="37">
        <f t="shared" si="25"/>
        <v>17.646859187969863</v>
      </c>
      <c r="I811" s="26" t="s">
        <v>185</v>
      </c>
      <c r="J811" s="27">
        <v>84.171707850000004</v>
      </c>
      <c r="K811" s="27" t="s">
        <v>1502</v>
      </c>
      <c r="N811" s="26" t="s">
        <v>185</v>
      </c>
      <c r="O811" s="28">
        <v>84.171707850000004</v>
      </c>
      <c r="P811" s="28" t="s">
        <v>1501</v>
      </c>
      <c r="Q811" s="36">
        <f>VLOOKUP(CurrentMtgRatesDataTable824[[#This Row],[asOfDate]],CurrentMtgRatesDataTable8[],5,0)</f>
        <v>99.832156592841798</v>
      </c>
      <c r="R811" s="36">
        <f>CurrentMtgRatesDataTable824[[#This Row],[Realized Current Coupon Vol]]/CurrentMtgRatesDataTable824[[#This Row],[SeriesNumValue]]</f>
        <v>1.1860535938126602</v>
      </c>
    </row>
    <row r="812" spans="1:18">
      <c r="A812" s="26" t="s">
        <v>254</v>
      </c>
      <c r="B812" s="28">
        <v>3.4727016332033198</v>
      </c>
      <c r="C8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3.4727016332033198</v>
      </c>
      <c r="D812" s="36">
        <f>CurrentMtgRatesDataTable8[[#This Row],[Combined with Bloomberg Coupon]]-C813</f>
        <v>2.5842282556309826E-2</v>
      </c>
      <c r="E812" s="37">
        <f t="shared" si="24"/>
        <v>60.176573166554057</v>
      </c>
      <c r="F812" s="36">
        <f>LN(CurrentMtgRatesDataTable8[[#This Row],[Combined with Bloomberg Coupon]]/C813)</f>
        <v>7.4693763852941974E-3</v>
      </c>
      <c r="G812" s="37">
        <f t="shared" si="25"/>
        <v>17.581219292342031</v>
      </c>
      <c r="I812" s="26" t="s">
        <v>40</v>
      </c>
      <c r="J812" s="27">
        <v>84.305456543999995</v>
      </c>
      <c r="K812" s="27" t="s">
        <v>1502</v>
      </c>
      <c r="N812" s="26" t="s">
        <v>40</v>
      </c>
      <c r="O812" s="28">
        <v>84.305456543999995</v>
      </c>
      <c r="P812" s="28" t="s">
        <v>1501</v>
      </c>
      <c r="Q812" s="36">
        <f>VLOOKUP(CurrentMtgRatesDataTable824[[#This Row],[asOfDate]],CurrentMtgRatesDataTable8[],5,0)</f>
        <v>98.788575840617426</v>
      </c>
      <c r="R812" s="36">
        <f>CurrentMtgRatesDataTable824[[#This Row],[Realized Current Coupon Vol]]/CurrentMtgRatesDataTable824[[#This Row],[SeriesNumValue]]</f>
        <v>1.1717933795786815</v>
      </c>
    </row>
    <row r="813" spans="1:18">
      <c r="A813" s="26" t="s">
        <v>386</v>
      </c>
      <c r="B813" s="28">
        <v>3.44685935064701</v>
      </c>
      <c r="C8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3.44685935064701</v>
      </c>
      <c r="D813" s="36">
        <f>CurrentMtgRatesDataTable8[[#This Row],[Combined with Bloomberg Coupon]]-C814</f>
        <v>1.6249922929960192E-2</v>
      </c>
      <c r="E813" s="37">
        <f t="shared" si="24"/>
        <v>59.908256862162787</v>
      </c>
      <c r="F813" s="36">
        <f>LN(CurrentMtgRatesDataTable8[[#This Row],[Combined with Bloomberg Coupon]]/C814)</f>
        <v>4.7255621779740816E-3</v>
      </c>
      <c r="G813" s="37">
        <f t="shared" si="25"/>
        <v>17.50454480806329</v>
      </c>
      <c r="I813" s="26" t="s">
        <v>765</v>
      </c>
      <c r="J813" s="27">
        <v>84.302021429999996</v>
      </c>
      <c r="K813" s="27" t="s">
        <v>1502</v>
      </c>
      <c r="N813" s="26" t="s">
        <v>765</v>
      </c>
      <c r="O813" s="28">
        <v>84.302021429999996</v>
      </c>
      <c r="P813" s="28" t="s">
        <v>1501</v>
      </c>
      <c r="Q813" s="36">
        <f>VLOOKUP(CurrentMtgRatesDataTable824[[#This Row],[asOfDate]],CurrentMtgRatesDataTable8[],5,0)</f>
        <v>98.62427401923982</v>
      </c>
      <c r="R813" s="36">
        <f>CurrentMtgRatesDataTable824[[#This Row],[Realized Current Coupon Vol]]/CurrentMtgRatesDataTable824[[#This Row],[SeriesNumValue]]</f>
        <v>1.1698921609030726</v>
      </c>
    </row>
    <row r="814" spans="1:18">
      <c r="A814" s="26" t="s">
        <v>532</v>
      </c>
      <c r="B814" s="28">
        <v>3.4306094277170498</v>
      </c>
      <c r="C8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3.4306094277170498</v>
      </c>
      <c r="D814" s="36">
        <f>CurrentMtgRatesDataTable8[[#This Row],[Combined with Bloomberg Coupon]]-C815</f>
        <v>2.5342229872339583E-2</v>
      </c>
      <c r="E814" s="37">
        <f t="shared" si="24"/>
        <v>59.812735025766194</v>
      </c>
      <c r="F814" s="36">
        <f>LN(CurrentMtgRatesDataTable8[[#This Row],[Combined with Bloomberg Coupon]]/C815)</f>
        <v>7.4145123908607264E-3</v>
      </c>
      <c r="G814" s="37">
        <f t="shared" si="25"/>
        <v>17.476467679724202</v>
      </c>
      <c r="I814" s="26" t="s">
        <v>463</v>
      </c>
      <c r="J814" s="27">
        <v>84.158596884999994</v>
      </c>
      <c r="K814" s="27" t="s">
        <v>1502</v>
      </c>
      <c r="N814" s="26" t="s">
        <v>463</v>
      </c>
      <c r="O814" s="28">
        <v>84.158596884999994</v>
      </c>
      <c r="P814" s="28" t="s">
        <v>1501</v>
      </c>
      <c r="Q814" s="36">
        <f>VLOOKUP(CurrentMtgRatesDataTable824[[#This Row],[asOfDate]],CurrentMtgRatesDataTable8[],5,0)</f>
        <v>98.385914050338826</v>
      </c>
      <c r="R814" s="36">
        <f>CurrentMtgRatesDataTable824[[#This Row],[Realized Current Coupon Vol]]/CurrentMtgRatesDataTable824[[#This Row],[SeriesNumValue]]</f>
        <v>1.1690536402927441</v>
      </c>
    </row>
    <row r="815" spans="1:18">
      <c r="A815" s="26" t="s">
        <v>672</v>
      </c>
      <c r="B815" s="28">
        <v>3.4052671978447102</v>
      </c>
      <c r="C8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3.4052671978447102</v>
      </c>
      <c r="D815" s="36">
        <f>CurrentMtgRatesDataTable8[[#This Row],[Combined with Bloomberg Coupon]]-C816</f>
        <v>-1.6473356626799607E-2</v>
      </c>
      <c r="E815" s="37">
        <f t="shared" si="24"/>
        <v>59.690716353354176</v>
      </c>
      <c r="F815" s="36">
        <f>LN(CurrentMtgRatesDataTable8[[#This Row],[Combined with Bloomberg Coupon]]/C816)</f>
        <v>-4.825946943714435E-3</v>
      </c>
      <c r="G815" s="37">
        <f t="shared" si="25"/>
        <v>17.437169759894669</v>
      </c>
      <c r="I815" s="26" t="s">
        <v>326</v>
      </c>
      <c r="J815" s="27">
        <v>83.595359819999999</v>
      </c>
      <c r="K815" s="27" t="s">
        <v>1502</v>
      </c>
      <c r="N815" s="26" t="s">
        <v>326</v>
      </c>
      <c r="O815" s="28">
        <v>83.595359819999999</v>
      </c>
      <c r="P815" s="28" t="s">
        <v>1501</v>
      </c>
      <c r="Q815" s="36">
        <f>VLOOKUP(CurrentMtgRatesDataTable824[[#This Row],[asOfDate]],CurrentMtgRatesDataTable8[],5,0)</f>
        <v>99.05210574766113</v>
      </c>
      <c r="R815" s="36">
        <f>CurrentMtgRatesDataTable824[[#This Row],[Realized Current Coupon Vol]]/CurrentMtgRatesDataTable824[[#This Row],[SeriesNumValue]]</f>
        <v>1.1848995681212815</v>
      </c>
    </row>
    <row r="816" spans="1:18">
      <c r="A816" s="26" t="s">
        <v>108</v>
      </c>
      <c r="B816" s="28">
        <v>3.4217405544715098</v>
      </c>
      <c r="C8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3.4217405544715098</v>
      </c>
      <c r="D816" s="36">
        <f>CurrentMtgRatesDataTable8[[#This Row],[Combined with Bloomberg Coupon]]-C817</f>
        <v>-3.0228871274480262E-2</v>
      </c>
      <c r="E816" s="37">
        <f t="shared" si="24"/>
        <v>59.982699018642037</v>
      </c>
      <c r="F816" s="36">
        <f>LN(CurrentMtgRatesDataTable8[[#This Row],[Combined with Bloomberg Coupon]]/C817)</f>
        <v>-8.7955605463234145E-3</v>
      </c>
      <c r="G816" s="37">
        <f t="shared" si="25"/>
        <v>17.512156475315592</v>
      </c>
      <c r="I816" s="26" t="s">
        <v>186</v>
      </c>
      <c r="J816" s="27">
        <v>82.726961856000003</v>
      </c>
      <c r="K816" s="27" t="s">
        <v>1502</v>
      </c>
      <c r="N816" s="26" t="s">
        <v>186</v>
      </c>
      <c r="O816" s="28">
        <v>82.726961856000003</v>
      </c>
      <c r="P816" s="28" t="s">
        <v>1501</v>
      </c>
      <c r="Q816" s="36">
        <f>VLOOKUP(CurrentMtgRatesDataTable824[[#This Row],[asOfDate]],CurrentMtgRatesDataTable8[],5,0)</f>
        <v>100.4003417883105</v>
      </c>
      <c r="R816" s="36">
        <f>CurrentMtgRatesDataTable824[[#This Row],[Realized Current Coupon Vol]]/CurrentMtgRatesDataTable824[[#This Row],[SeriesNumValue]]</f>
        <v>1.2136350657126023</v>
      </c>
    </row>
    <row r="817" spans="1:18">
      <c r="A817" s="26" t="s">
        <v>253</v>
      </c>
      <c r="B817" s="28">
        <v>3.4519694257459901</v>
      </c>
      <c r="C8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3.4519694257459901</v>
      </c>
      <c r="D817" s="36">
        <f>CurrentMtgRatesDataTable8[[#This Row],[Combined with Bloomberg Coupon]]-C818</f>
        <v>-6.9812308875993878E-4</v>
      </c>
      <c r="E817" s="37">
        <f t="shared" si="24"/>
        <v>59.71861366893387</v>
      </c>
      <c r="F817" s="36">
        <f>LN(CurrentMtgRatesDataTable8[[#This Row],[Combined with Bloomberg Coupon]]/C818)</f>
        <v>-2.0221862313953362E-4</v>
      </c>
      <c r="G817" s="37">
        <f t="shared" si="25"/>
        <v>17.435186588316814</v>
      </c>
      <c r="I817" s="26" t="s">
        <v>41</v>
      </c>
      <c r="J817" s="27">
        <v>82.231835352000004</v>
      </c>
      <c r="K817" s="27" t="s">
        <v>1502</v>
      </c>
      <c r="N817" s="26" t="s">
        <v>41</v>
      </c>
      <c r="O817" s="28">
        <v>82.231835352000004</v>
      </c>
      <c r="P817" s="28" t="s">
        <v>1501</v>
      </c>
      <c r="Q817" s="36">
        <f>VLOOKUP(CurrentMtgRatesDataTable824[[#This Row],[asOfDate]],CurrentMtgRatesDataTable8[],5,0)</f>
        <v>99.563043047888087</v>
      </c>
      <c r="R817" s="36">
        <f>CurrentMtgRatesDataTable824[[#This Row],[Realized Current Coupon Vol]]/CurrentMtgRatesDataTable824[[#This Row],[SeriesNumValue]]</f>
        <v>1.2107603171168495</v>
      </c>
    </row>
    <row r="818" spans="1:18">
      <c r="A818" s="26" t="s">
        <v>385</v>
      </c>
      <c r="B818" s="28">
        <v>3.45266754883475</v>
      </c>
      <c r="C8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3.45266754883475</v>
      </c>
      <c r="D818" s="36">
        <f>CurrentMtgRatesDataTable8[[#This Row],[Combined with Bloomberg Coupon]]-C819</f>
        <v>3.1392686183995266E-4</v>
      </c>
      <c r="E818" s="37">
        <f t="shared" si="24"/>
        <v>59.722030502295134</v>
      </c>
      <c r="F818" s="36">
        <f>LN(CurrentMtgRatesDataTable8[[#This Row],[Combined with Bloomberg Coupon]]/C819)</f>
        <v>9.0927125142942008E-5</v>
      </c>
      <c r="G818" s="37">
        <f t="shared" si="25"/>
        <v>17.436115265198442</v>
      </c>
      <c r="I818" s="26" t="s">
        <v>607</v>
      </c>
      <c r="J818" s="27">
        <v>82.115788391999999</v>
      </c>
      <c r="K818" s="27" t="s">
        <v>1502</v>
      </c>
      <c r="N818" s="26" t="s">
        <v>607</v>
      </c>
      <c r="O818" s="28">
        <v>82.115788391999999</v>
      </c>
      <c r="P818" s="28" t="s">
        <v>1501</v>
      </c>
      <c r="Q818" s="36">
        <f>VLOOKUP(CurrentMtgRatesDataTable824[[#This Row],[asOfDate]],CurrentMtgRatesDataTable8[],5,0)</f>
        <v>99.555563363642648</v>
      </c>
      <c r="R818" s="36">
        <f>CurrentMtgRatesDataTable824[[#This Row],[Realized Current Coupon Vol]]/CurrentMtgRatesDataTable824[[#This Row],[SeriesNumValue]]</f>
        <v>1.2123802902358993</v>
      </c>
    </row>
    <row r="819" spans="1:18">
      <c r="A819" s="26" t="s">
        <v>531</v>
      </c>
      <c r="B819" s="28">
        <v>3.4523536219729101</v>
      </c>
      <c r="C8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3.4523536219729101</v>
      </c>
      <c r="D819" s="36">
        <f>CurrentMtgRatesDataTable8[[#This Row],[Combined with Bloomberg Coupon]]-C820</f>
        <v>-3.3456077669359985E-2</v>
      </c>
      <c r="E819" s="37">
        <f t="shared" si="24"/>
        <v>61.427548654384246</v>
      </c>
      <c r="F819" s="36">
        <f>LN(CurrentMtgRatesDataTable8[[#This Row],[Combined with Bloomberg Coupon]]/C820)</f>
        <v>-9.6441480055878513E-3</v>
      </c>
      <c r="G819" s="37">
        <f t="shared" si="25"/>
        <v>17.893865093610479</v>
      </c>
      <c r="I819" s="26" t="s">
        <v>464</v>
      </c>
      <c r="J819" s="27">
        <v>82.172159124999993</v>
      </c>
      <c r="K819" s="27" t="s">
        <v>1502</v>
      </c>
      <c r="N819" s="26" t="s">
        <v>464</v>
      </c>
      <c r="O819" s="28">
        <v>82.172159124999993</v>
      </c>
      <c r="P819" s="28" t="s">
        <v>1501</v>
      </c>
      <c r="Q819" s="36">
        <f>VLOOKUP(CurrentMtgRatesDataTable824[[#This Row],[asOfDate]],CurrentMtgRatesDataTable8[],5,0)</f>
        <v>98.81157321507547</v>
      </c>
      <c r="R819" s="36">
        <f>CurrentMtgRatesDataTable824[[#This Row],[Realized Current Coupon Vol]]/CurrentMtgRatesDataTable824[[#This Row],[SeriesNumValue]]</f>
        <v>1.2024945464164287</v>
      </c>
    </row>
    <row r="820" spans="1:18">
      <c r="A820" s="26" t="s">
        <v>671</v>
      </c>
      <c r="B820" s="28">
        <v>3.4858096996422701</v>
      </c>
      <c r="C8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3.4858096996422701</v>
      </c>
      <c r="D820" s="36">
        <f>CurrentMtgRatesDataTable8[[#This Row],[Combined with Bloomberg Coupon]]-C821</f>
        <v>1.3400070104370165E-2</v>
      </c>
      <c r="E820" s="37">
        <f t="shared" si="24"/>
        <v>61.240586548245112</v>
      </c>
      <c r="F820" s="36">
        <f>LN(CurrentMtgRatesDataTable8[[#This Row],[Combined with Bloomberg Coupon]]/C821)</f>
        <v>3.8515850208057428E-3</v>
      </c>
      <c r="G820" s="37">
        <f t="shared" si="25"/>
        <v>17.83875772429673</v>
      </c>
      <c r="I820" s="26" t="s">
        <v>327</v>
      </c>
      <c r="J820" s="27">
        <v>81.835567221999995</v>
      </c>
      <c r="K820" s="27" t="s">
        <v>1502</v>
      </c>
      <c r="N820" s="26" t="s">
        <v>327</v>
      </c>
      <c r="O820" s="28">
        <v>81.835567221999995</v>
      </c>
      <c r="P820" s="28" t="s">
        <v>1501</v>
      </c>
      <c r="Q820" s="36">
        <f>VLOOKUP(CurrentMtgRatesDataTable824[[#This Row],[asOfDate]],CurrentMtgRatesDataTable8[],5,0)</f>
        <v>98.798845997113261</v>
      </c>
      <c r="R820" s="36">
        <f>CurrentMtgRatesDataTable824[[#This Row],[Realized Current Coupon Vol]]/CurrentMtgRatesDataTable824[[#This Row],[SeriesNumValue]]</f>
        <v>1.2072849171937188</v>
      </c>
    </row>
    <row r="821" spans="1:18">
      <c r="A821" s="26" t="s">
        <v>107</v>
      </c>
      <c r="B821" s="28">
        <v>3.4724096295378999</v>
      </c>
      <c r="C8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3.4724096295378999</v>
      </c>
      <c r="D821" s="36">
        <f>CurrentMtgRatesDataTable8[[#This Row],[Combined with Bloomberg Coupon]]-C822</f>
        <v>7.818128437856009E-2</v>
      </c>
      <c r="E821" s="37">
        <f t="shared" si="24"/>
        <v>62.723109563096756</v>
      </c>
      <c r="F821" s="36">
        <f>LN(CurrentMtgRatesDataTable8[[#This Row],[Combined with Bloomberg Coupon]]/C822)</f>
        <v>2.2772327078949512E-2</v>
      </c>
      <c r="G821" s="37">
        <f t="shared" si="25"/>
        <v>18.240836020670773</v>
      </c>
      <c r="I821" s="26" t="s">
        <v>187</v>
      </c>
      <c r="J821" s="27">
        <v>81.514792009000004</v>
      </c>
      <c r="K821" s="27" t="s">
        <v>1502</v>
      </c>
      <c r="N821" s="26" t="s">
        <v>187</v>
      </c>
      <c r="O821" s="28">
        <v>81.514792009000004</v>
      </c>
      <c r="P821" s="28" t="s">
        <v>1501</v>
      </c>
      <c r="Q821" s="36">
        <f>VLOOKUP(CurrentMtgRatesDataTable824[[#This Row],[asOfDate]],CurrentMtgRatesDataTable8[],5,0)</f>
        <v>98.778979592005214</v>
      </c>
      <c r="R821" s="36">
        <f>CurrentMtgRatesDataTable824[[#This Row],[Realized Current Coupon Vol]]/CurrentMtgRatesDataTable824[[#This Row],[SeriesNumValue]]</f>
        <v>1.2117920828541042</v>
      </c>
    </row>
    <row r="822" spans="1:18">
      <c r="A822" s="26" t="s">
        <v>252</v>
      </c>
      <c r="B822" s="28">
        <v>3.3942283451593398</v>
      </c>
      <c r="C8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3.3942283451593398</v>
      </c>
      <c r="D822" s="36">
        <f>CurrentMtgRatesDataTable8[[#This Row],[Combined with Bloomberg Coupon]]-C823</f>
        <v>-2.3233377799640298E-2</v>
      </c>
      <c r="E822" s="37">
        <f t="shared" si="24"/>
        <v>61.349080722676497</v>
      </c>
      <c r="F822" s="36">
        <f>LN(CurrentMtgRatesDataTable8[[#This Row],[Combined with Bloomberg Coupon]]/C823)</f>
        <v>-6.821645630979002E-3</v>
      </c>
      <c r="G822" s="37">
        <f t="shared" si="25"/>
        <v>17.823060158152167</v>
      </c>
      <c r="I822" s="26" t="s">
        <v>42</v>
      </c>
      <c r="J822" s="27">
        <v>81.511970742000003</v>
      </c>
      <c r="K822" s="27" t="s">
        <v>1502</v>
      </c>
      <c r="N822" s="26" t="s">
        <v>42</v>
      </c>
      <c r="O822" s="28">
        <v>81.511970742000003</v>
      </c>
      <c r="P822" s="28" t="s">
        <v>1501</v>
      </c>
      <c r="Q822" s="36">
        <f>VLOOKUP(CurrentMtgRatesDataTable824[[#This Row],[asOfDate]],CurrentMtgRatesDataTable8[],5,0)</f>
        <v>97.891239891667297</v>
      </c>
      <c r="R822" s="36">
        <f>CurrentMtgRatesDataTable824[[#This Row],[Realized Current Coupon Vol]]/CurrentMtgRatesDataTable824[[#This Row],[SeriesNumValue]]</f>
        <v>1.2009431130245962</v>
      </c>
    </row>
    <row r="823" spans="1:18">
      <c r="A823" s="26" t="s">
        <v>384</v>
      </c>
      <c r="B823" s="28">
        <v>3.4174617229589801</v>
      </c>
      <c r="C8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3.4174617229589801</v>
      </c>
      <c r="D823" s="36">
        <f>CurrentMtgRatesDataTable8[[#This Row],[Combined with Bloomberg Coupon]]-C824</f>
        <v>5.3974193031609996E-2</v>
      </c>
      <c r="E823" s="37">
        <f t="shared" si="24"/>
        <v>61.86794588730293</v>
      </c>
      <c r="F823" s="36">
        <f>LN(CurrentMtgRatesDataTable8[[#This Row],[Combined with Bloomberg Coupon]]/C824)</f>
        <v>1.5919698241171173E-2</v>
      </c>
      <c r="G823" s="37">
        <f t="shared" si="25"/>
        <v>17.964296519631418</v>
      </c>
      <c r="I823" s="26" t="s">
        <v>608</v>
      </c>
      <c r="J823" s="27">
        <v>81.519009233999995</v>
      </c>
      <c r="K823" s="27" t="s">
        <v>1502</v>
      </c>
      <c r="N823" s="26" t="s">
        <v>608</v>
      </c>
      <c r="O823" s="28">
        <v>81.519009233999995</v>
      </c>
      <c r="P823" s="28" t="s">
        <v>1501</v>
      </c>
      <c r="Q823" s="36">
        <f>VLOOKUP(CurrentMtgRatesDataTable824[[#This Row],[asOfDate]],CurrentMtgRatesDataTable8[],5,0)</f>
        <v>96.851762081420304</v>
      </c>
      <c r="R823" s="36">
        <f>CurrentMtgRatesDataTable824[[#This Row],[Realized Current Coupon Vol]]/CurrentMtgRatesDataTable824[[#This Row],[SeriesNumValue]]</f>
        <v>1.1880880667159202</v>
      </c>
    </row>
    <row r="824" spans="1:18">
      <c r="A824" s="26" t="s">
        <v>530</v>
      </c>
      <c r="B824" s="28">
        <v>3.3634875299273701</v>
      </c>
      <c r="C8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3.3634875299273701</v>
      </c>
      <c r="D824" s="36">
        <f>CurrentMtgRatesDataTable8[[#This Row],[Combined with Bloomberg Coupon]]-C825</f>
        <v>1.5048770175380088E-2</v>
      </c>
      <c r="E824" s="37">
        <f t="shared" si="24"/>
        <v>61.069922986826029</v>
      </c>
      <c r="F824" s="36">
        <f>LN(CurrentMtgRatesDataTable8[[#This Row],[Combined with Bloomberg Coupon]]/C825)</f>
        <v>4.4841956668229569E-3</v>
      </c>
      <c r="G824" s="37">
        <f t="shared" si="25"/>
        <v>17.719356308533747</v>
      </c>
      <c r="I824" s="26" t="s">
        <v>465</v>
      </c>
      <c r="J824" s="27">
        <v>81.999816756000001</v>
      </c>
      <c r="K824" s="27" t="s">
        <v>1502</v>
      </c>
      <c r="N824" s="26" t="s">
        <v>465</v>
      </c>
      <c r="O824" s="28">
        <v>81.999816756000001</v>
      </c>
      <c r="P824" s="28" t="s">
        <v>1501</v>
      </c>
      <c r="Q824" s="36">
        <f>VLOOKUP(CurrentMtgRatesDataTable824[[#This Row],[asOfDate]],CurrentMtgRatesDataTable8[],5,0)</f>
        <v>97.676129008640302</v>
      </c>
      <c r="R824" s="36">
        <f>CurrentMtgRatesDataTable824[[#This Row],[Realized Current Coupon Vol]]/CurrentMtgRatesDataTable824[[#This Row],[SeriesNumValue]]</f>
        <v>1.1911749668817797</v>
      </c>
    </row>
    <row r="825" spans="1:18">
      <c r="A825" s="26" t="s">
        <v>670</v>
      </c>
      <c r="B825" s="28">
        <v>3.34843875975199</v>
      </c>
      <c r="C8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3.34843875975199</v>
      </c>
      <c r="D825" s="36">
        <f>CurrentMtgRatesDataTable8[[#This Row],[Combined with Bloomberg Coupon]]-C826</f>
        <v>-6.0150577307819919E-2</v>
      </c>
      <c r="E825" s="37">
        <f t="shared" si="24"/>
        <v>60.965180510285919</v>
      </c>
      <c r="F825" s="36">
        <f>LN(CurrentMtgRatesDataTable8[[#This Row],[Combined with Bloomberg Coupon]]/C826)</f>
        <v>-1.7804326217214669E-2</v>
      </c>
      <c r="G825" s="37">
        <f t="shared" si="25"/>
        <v>17.687433638678655</v>
      </c>
      <c r="I825" s="26" t="s">
        <v>328</v>
      </c>
      <c r="J825" s="27">
        <v>81.773098031999993</v>
      </c>
      <c r="K825" s="27" t="s">
        <v>1502</v>
      </c>
      <c r="N825" s="26" t="s">
        <v>328</v>
      </c>
      <c r="O825" s="28">
        <v>81.773098031999993</v>
      </c>
      <c r="P825" s="28" t="s">
        <v>1501</v>
      </c>
      <c r="Q825" s="36">
        <f>VLOOKUP(CurrentMtgRatesDataTable824[[#This Row],[asOfDate]],CurrentMtgRatesDataTable8[],5,0)</f>
        <v>97.871868540011221</v>
      </c>
      <c r="R825" s="36">
        <f>CurrentMtgRatesDataTable824[[#This Row],[Realized Current Coupon Vol]]/CurrentMtgRatesDataTable824[[#This Row],[SeriesNumValue]]</f>
        <v>1.1968712314374019</v>
      </c>
    </row>
    <row r="826" spans="1:18">
      <c r="A826" s="26" t="s">
        <v>106</v>
      </c>
      <c r="B826" s="28">
        <v>3.4085893370598099</v>
      </c>
      <c r="C8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3.4085893370598099</v>
      </c>
      <c r="D826" s="36">
        <f>CurrentMtgRatesDataTable8[[#This Row],[Combined with Bloomberg Coupon]]-C827</f>
        <v>-3.5260028491149953E-2</v>
      </c>
      <c r="E826" s="37">
        <f t="shared" si="24"/>
        <v>59.847160676967562</v>
      </c>
      <c r="F826" s="36">
        <f>LN(CurrentMtgRatesDataTable8[[#This Row],[Combined with Bloomberg Coupon]]/C827)</f>
        <v>-1.0291325825469223E-2</v>
      </c>
      <c r="G826" s="37">
        <f t="shared" si="25"/>
        <v>17.347703886423215</v>
      </c>
      <c r="I826" s="26" t="s">
        <v>188</v>
      </c>
      <c r="J826" s="27">
        <v>82.063174543000002</v>
      </c>
      <c r="K826" s="27" t="s">
        <v>1502</v>
      </c>
      <c r="N826" s="26" t="s">
        <v>188</v>
      </c>
      <c r="O826" s="28">
        <v>82.063174543000002</v>
      </c>
      <c r="P826" s="28" t="s">
        <v>1501</v>
      </c>
      <c r="Q826" s="36">
        <f>VLOOKUP(CurrentMtgRatesDataTable824[[#This Row],[asOfDate]],CurrentMtgRatesDataTable8[],5,0)</f>
        <v>97.524047320808123</v>
      </c>
      <c r="R826" s="36">
        <f>CurrentMtgRatesDataTable824[[#This Row],[Realized Current Coupon Vol]]/CurrentMtgRatesDataTable824[[#This Row],[SeriesNumValue]]</f>
        <v>1.1884020800305115</v>
      </c>
    </row>
    <row r="827" spans="1:18">
      <c r="A827" s="26" t="s">
        <v>251</v>
      </c>
      <c r="B827" s="28">
        <v>3.4438493655509599</v>
      </c>
      <c r="C8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3.4438493655509599</v>
      </c>
      <c r="D827" s="36">
        <f>CurrentMtgRatesDataTable8[[#This Row],[Combined with Bloomberg Coupon]]-C828</f>
        <v>-2.7177742055899401E-3</v>
      </c>
      <c r="E827" s="37">
        <f t="shared" si="24"/>
        <v>59.742057348540776</v>
      </c>
      <c r="F827" s="36">
        <f>LN(CurrentMtgRatesDataTable8[[#This Row],[Combined with Bloomberg Coupon]]/C828)</f>
        <v>-7.888563323956647E-4</v>
      </c>
      <c r="G827" s="37">
        <f t="shared" si="25"/>
        <v>17.311818636191862</v>
      </c>
      <c r="I827" s="26" t="s">
        <v>43</v>
      </c>
      <c r="J827" s="27">
        <v>83.231344206000003</v>
      </c>
      <c r="K827" s="27" t="s">
        <v>1502</v>
      </c>
      <c r="N827" s="26" t="s">
        <v>43</v>
      </c>
      <c r="O827" s="28">
        <v>83.231344206000003</v>
      </c>
      <c r="P827" s="28" t="s">
        <v>1501</v>
      </c>
      <c r="Q827" s="36">
        <f>VLOOKUP(CurrentMtgRatesDataTable824[[#This Row],[asOfDate]],CurrentMtgRatesDataTable8[],5,0)</f>
        <v>86.87133495813309</v>
      </c>
      <c r="R827" s="36">
        <f>CurrentMtgRatesDataTable824[[#This Row],[Realized Current Coupon Vol]]/CurrentMtgRatesDataTable824[[#This Row],[SeriesNumValue]]</f>
        <v>1.0437334130171441</v>
      </c>
    </row>
    <row r="828" spans="1:18">
      <c r="A828" s="26" t="s">
        <v>383</v>
      </c>
      <c r="B828" s="28">
        <v>3.4465671397565498</v>
      </c>
      <c r="C8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3.4465671397565498</v>
      </c>
      <c r="D828" s="36">
        <f>CurrentMtgRatesDataTable8[[#This Row],[Combined with Bloomberg Coupon]]-C829</f>
        <v>-1.4799630840840017E-2</v>
      </c>
      <c r="E828" s="37">
        <f t="shared" si="24"/>
        <v>60.680268557964567</v>
      </c>
      <c r="F828" s="36">
        <f>LN(CurrentMtgRatesDataTable8[[#This Row],[Combined with Bloomberg Coupon]]/C829)</f>
        <v>-4.2848277577687902E-3</v>
      </c>
      <c r="G828" s="37">
        <f t="shared" si="25"/>
        <v>17.577680814027516</v>
      </c>
      <c r="I828" s="26" t="s">
        <v>609</v>
      </c>
      <c r="J828" s="27">
        <v>83.812695615999999</v>
      </c>
      <c r="K828" s="27" t="s">
        <v>1502</v>
      </c>
      <c r="N828" s="26" t="s">
        <v>609</v>
      </c>
      <c r="O828" s="28">
        <v>83.812695615999999</v>
      </c>
      <c r="P828" s="28" t="s">
        <v>1501</v>
      </c>
      <c r="Q828" s="36">
        <f>VLOOKUP(CurrentMtgRatesDataTable824[[#This Row],[asOfDate]],CurrentMtgRatesDataTable8[],5,0)</f>
        <v>85.92401862919516</v>
      </c>
      <c r="R828" s="36">
        <f>CurrentMtgRatesDataTable824[[#This Row],[Realized Current Coupon Vol]]/CurrentMtgRatesDataTable824[[#This Row],[SeriesNumValue]]</f>
        <v>1.0251909689537788</v>
      </c>
    </row>
    <row r="829" spans="1:18">
      <c r="A829" s="26" t="s">
        <v>529</v>
      </c>
      <c r="B829" s="28">
        <v>3.4613667705973898</v>
      </c>
      <c r="C8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3.4613667705973898</v>
      </c>
      <c r="D829" s="36">
        <f>CurrentMtgRatesDataTable8[[#This Row],[Combined with Bloomberg Coupon]]-C830</f>
        <v>3.7663197667249904E-2</v>
      </c>
      <c r="E829" s="37">
        <f t="shared" si="24"/>
        <v>61.144128067136506</v>
      </c>
      <c r="F829" s="36">
        <f>LN(CurrentMtgRatesDataTable8[[#This Row],[Combined with Bloomberg Coupon]]/C830)</f>
        <v>1.0940650268152212E-2</v>
      </c>
      <c r="G829" s="37">
        <f t="shared" si="25"/>
        <v>17.709188953167736</v>
      </c>
      <c r="I829" s="26" t="s">
        <v>466</v>
      </c>
      <c r="J829" s="27">
        <v>83.964085463999993</v>
      </c>
      <c r="K829" s="27" t="s">
        <v>1502</v>
      </c>
      <c r="N829" s="26" t="s">
        <v>466</v>
      </c>
      <c r="O829" s="28">
        <v>83.964085463999993</v>
      </c>
      <c r="P829" s="28" t="s">
        <v>1501</v>
      </c>
      <c r="Q829" s="36">
        <f>VLOOKUP(CurrentMtgRatesDataTable824[[#This Row],[asOfDate]],CurrentMtgRatesDataTable8[],5,0)</f>
        <v>85.872972023862559</v>
      </c>
      <c r="R829" s="36">
        <f>CurrentMtgRatesDataTable824[[#This Row],[Realized Current Coupon Vol]]/CurrentMtgRatesDataTable824[[#This Row],[SeriesNumValue]]</f>
        <v>1.0227345602505373</v>
      </c>
    </row>
    <row r="830" spans="1:18">
      <c r="A830" s="26" t="s">
        <v>669</v>
      </c>
      <c r="B830" s="28">
        <v>3.4237035729301399</v>
      </c>
      <c r="C8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3.4237035729301399</v>
      </c>
      <c r="D830" s="36">
        <f>CurrentMtgRatesDataTable8[[#This Row],[Combined with Bloomberg Coupon]]-C831</f>
        <v>2.2185061126219985E-2</v>
      </c>
      <c r="E830" s="37">
        <f t="shared" si="24"/>
        <v>60.929543845982671</v>
      </c>
      <c r="F830" s="36">
        <f>LN(CurrentMtgRatesDataTable8[[#This Row],[Combined with Bloomberg Coupon]]/C831)</f>
        <v>6.5009281699413696E-3</v>
      </c>
      <c r="G830" s="37">
        <f t="shared" si="25"/>
        <v>17.642721772770368</v>
      </c>
      <c r="I830" s="26" t="s">
        <v>329</v>
      </c>
      <c r="J830" s="27">
        <v>84.855123599999999</v>
      </c>
      <c r="K830" s="27" t="s">
        <v>1502</v>
      </c>
      <c r="N830" s="26" t="s">
        <v>329</v>
      </c>
      <c r="O830" s="28">
        <v>84.855123599999999</v>
      </c>
      <c r="P830" s="28" t="s">
        <v>1501</v>
      </c>
      <c r="Q830" s="36">
        <f>VLOOKUP(CurrentMtgRatesDataTable824[[#This Row],[asOfDate]],CurrentMtgRatesDataTable8[],5,0)</f>
        <v>85.888832859476494</v>
      </c>
      <c r="R830" s="36">
        <f>CurrentMtgRatesDataTable824[[#This Row],[Realized Current Coupon Vol]]/CurrentMtgRatesDataTable824[[#This Row],[SeriesNumValue]]</f>
        <v>1.0121820488336015</v>
      </c>
    </row>
    <row r="831" spans="1:18">
      <c r="A831" s="26" t="s">
        <v>105</v>
      </c>
      <c r="B831" s="28">
        <v>3.40151851180392</v>
      </c>
      <c r="C8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3.40151851180392</v>
      </c>
      <c r="D831" s="36">
        <f>CurrentMtgRatesDataTable8[[#This Row],[Combined with Bloomberg Coupon]]-C832</f>
        <v>3.2052524548698003E-3</v>
      </c>
      <c r="E831" s="37">
        <f t="shared" si="24"/>
        <v>60.792611789181372</v>
      </c>
      <c r="F831" s="36">
        <f>LN(CurrentMtgRatesDataTable8[[#This Row],[Combined with Bloomberg Coupon]]/C832)</f>
        <v>9.4274470314423633E-4</v>
      </c>
      <c r="G831" s="37">
        <f t="shared" si="25"/>
        <v>17.60069750244201</v>
      </c>
      <c r="I831" s="26" t="s">
        <v>189</v>
      </c>
      <c r="J831" s="27">
        <v>86.010652948000001</v>
      </c>
      <c r="K831" s="27" t="s">
        <v>1502</v>
      </c>
      <c r="N831" s="26" t="s">
        <v>189</v>
      </c>
      <c r="O831" s="28">
        <v>86.010652948000001</v>
      </c>
      <c r="P831" s="28" t="s">
        <v>1501</v>
      </c>
      <c r="Q831" s="36">
        <f>VLOOKUP(CurrentMtgRatesDataTable824[[#This Row],[asOfDate]],CurrentMtgRatesDataTable8[],5,0)</f>
        <v>86.23349018685586</v>
      </c>
      <c r="R831" s="36">
        <f>CurrentMtgRatesDataTable824[[#This Row],[Realized Current Coupon Vol]]/CurrentMtgRatesDataTable824[[#This Row],[SeriesNumValue]]</f>
        <v>1.0025908097569098</v>
      </c>
    </row>
    <row r="832" spans="1:18">
      <c r="A832" s="26" t="s">
        <v>250</v>
      </c>
      <c r="B832" s="28">
        <v>3.3983132593490502</v>
      </c>
      <c r="C8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3.3983132593490502</v>
      </c>
      <c r="D832" s="36">
        <f>CurrentMtgRatesDataTable8[[#This Row],[Combined with Bloomberg Coupon]]-C833</f>
        <v>7.3014441493500115E-2</v>
      </c>
      <c r="E832" s="37">
        <f t="shared" si="24"/>
        <v>60.877412520232653</v>
      </c>
      <c r="F832" s="36">
        <f>LN(CurrentMtgRatesDataTable8[[#This Row],[Combined with Bloomberg Coupon]]/C833)</f>
        <v>2.171966823075298E-2</v>
      </c>
      <c r="G832" s="37">
        <f t="shared" si="25"/>
        <v>17.623961080569366</v>
      </c>
      <c r="I832" s="26" t="s">
        <v>44</v>
      </c>
      <c r="J832" s="27">
        <v>84.815103758999996</v>
      </c>
      <c r="K832" s="27" t="s">
        <v>1502</v>
      </c>
      <c r="N832" s="26" t="s">
        <v>44</v>
      </c>
      <c r="O832" s="28">
        <v>84.815103758999996</v>
      </c>
      <c r="P832" s="28" t="s">
        <v>1501</v>
      </c>
      <c r="Q832" s="36">
        <f>VLOOKUP(CurrentMtgRatesDataTable824[[#This Row],[asOfDate]],CurrentMtgRatesDataTable8[],5,0)</f>
        <v>86.359848514622101</v>
      </c>
      <c r="R832" s="36">
        <f>CurrentMtgRatesDataTable824[[#This Row],[Realized Current Coupon Vol]]/CurrentMtgRatesDataTable824[[#This Row],[SeriesNumValue]]</f>
        <v>1.0182130857259983</v>
      </c>
    </row>
    <row r="833" spans="1:18">
      <c r="A833" s="26" t="s">
        <v>382</v>
      </c>
      <c r="B833" s="28">
        <v>3.32529881785555</v>
      </c>
      <c r="C8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3.32529881785555</v>
      </c>
      <c r="D833" s="36">
        <f>CurrentMtgRatesDataTable8[[#This Row],[Combined with Bloomberg Coupon]]-C834</f>
        <v>-2.6187366951150093E-2</v>
      </c>
      <c r="E833" s="37">
        <f t="shared" si="24"/>
        <v>60.076837890063651</v>
      </c>
      <c r="F833" s="36">
        <f>LN(CurrentMtgRatesDataTable8[[#This Row],[Combined with Bloomberg Coupon]]/C834)</f>
        <v>-7.844344613301607E-3</v>
      </c>
      <c r="G833" s="37">
        <f t="shared" si="25"/>
        <v>17.350177504236253</v>
      </c>
      <c r="I833" s="26" t="s">
        <v>610</v>
      </c>
      <c r="J833" s="27">
        <v>83.640415117000003</v>
      </c>
      <c r="K833" s="27" t="s">
        <v>1502</v>
      </c>
      <c r="N833" s="26" t="s">
        <v>610</v>
      </c>
      <c r="O833" s="28">
        <v>83.640415117000003</v>
      </c>
      <c r="P833" s="28" t="s">
        <v>1501</v>
      </c>
      <c r="Q833" s="36">
        <f>VLOOKUP(CurrentMtgRatesDataTable824[[#This Row],[asOfDate]],CurrentMtgRatesDataTable8[],5,0)</f>
        <v>85.094164764748854</v>
      </c>
      <c r="R833" s="36">
        <f>CurrentMtgRatesDataTable824[[#This Row],[Realized Current Coupon Vol]]/CurrentMtgRatesDataTable824[[#This Row],[SeriesNumValue]]</f>
        <v>1.0173809473053819</v>
      </c>
    </row>
    <row r="834" spans="1:18">
      <c r="A834" s="26" t="s">
        <v>528</v>
      </c>
      <c r="B834" s="28">
        <v>3.3514861848067001</v>
      </c>
      <c r="C8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3.3514861848067001</v>
      </c>
      <c r="D834" s="36">
        <f>CurrentMtgRatesDataTable8[[#This Row],[Combined with Bloomberg Coupon]]-C835</f>
        <v>1.4465618865429963E-2</v>
      </c>
      <c r="E834" s="37">
        <f t="shared" si="24"/>
        <v>59.877899466087058</v>
      </c>
      <c r="F834" s="36">
        <f>LN(CurrentMtgRatesDataTable8[[#This Row],[Combined with Bloomberg Coupon]]/C835)</f>
        <v>4.3255219614707387E-3</v>
      </c>
      <c r="G834" s="37">
        <f t="shared" si="25"/>
        <v>17.288092978612131</v>
      </c>
      <c r="I834" s="26" t="s">
        <v>467</v>
      </c>
      <c r="J834" s="27">
        <v>83.343362475999996</v>
      </c>
      <c r="K834" s="27" t="s">
        <v>1502</v>
      </c>
      <c r="N834" s="26" t="s">
        <v>467</v>
      </c>
      <c r="O834" s="28">
        <v>83.343362475999996</v>
      </c>
      <c r="P834" s="28" t="s">
        <v>1501</v>
      </c>
      <c r="Q834" s="36">
        <f>VLOOKUP(CurrentMtgRatesDataTable824[[#This Row],[asOfDate]],CurrentMtgRatesDataTable8[],5,0)</f>
        <v>84.766052082411306</v>
      </c>
      <c r="R834" s="36">
        <f>CurrentMtgRatesDataTable824[[#This Row],[Realized Current Coupon Vol]]/CurrentMtgRatesDataTable824[[#This Row],[SeriesNumValue]]</f>
        <v>1.0170702208807689</v>
      </c>
    </row>
    <row r="835" spans="1:18">
      <c r="A835" s="26" t="s">
        <v>668</v>
      </c>
      <c r="B835" s="28">
        <v>3.3370205659412702</v>
      </c>
      <c r="C8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3.3370205659412702</v>
      </c>
      <c r="D835" s="36">
        <f>CurrentMtgRatesDataTable8[[#This Row],[Combined with Bloomberg Coupon]]-C836</f>
        <v>-2.4835050562639793E-2</v>
      </c>
      <c r="E835" s="37">
        <f t="shared" si="24"/>
        <v>61.464331178425233</v>
      </c>
      <c r="F835" s="36">
        <f>LN(CurrentMtgRatesDataTable8[[#This Row],[Combined with Bloomberg Coupon]]/C836)</f>
        <v>-7.4147255952345488E-3</v>
      </c>
      <c r="G835" s="37">
        <f t="shared" si="25"/>
        <v>17.748744304515192</v>
      </c>
      <c r="I835" s="26" t="s">
        <v>330</v>
      </c>
      <c r="J835" s="27">
        <v>83.588742354000004</v>
      </c>
      <c r="K835" s="27" t="s">
        <v>1502</v>
      </c>
      <c r="N835" s="26" t="s">
        <v>330</v>
      </c>
      <c r="O835" s="28">
        <v>83.588742354000004</v>
      </c>
      <c r="P835" s="28" t="s">
        <v>1501</v>
      </c>
      <c r="Q835" s="36">
        <f>VLOOKUP(CurrentMtgRatesDataTable824[[#This Row],[asOfDate]],CurrentMtgRatesDataTable8[],5,0)</f>
        <v>83.830832113767556</v>
      </c>
      <c r="R835" s="36">
        <f>CurrentMtgRatesDataTable824[[#This Row],[Realized Current Coupon Vol]]/CurrentMtgRatesDataTable824[[#This Row],[SeriesNumValue]]</f>
        <v>1.0028962005283235</v>
      </c>
    </row>
    <row r="836" spans="1:18">
      <c r="A836" s="26" t="s">
        <v>104</v>
      </c>
      <c r="B836" s="28">
        <v>3.36185561650391</v>
      </c>
      <c r="C8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3.36185561650391</v>
      </c>
      <c r="D836" s="36">
        <f>CurrentMtgRatesDataTable8[[#This Row],[Combined with Bloomberg Coupon]]-C837</f>
        <v>-1.4392756595470235E-2</v>
      </c>
      <c r="E836" s="37">
        <f t="shared" si="24"/>
        <v>61.276041870686925</v>
      </c>
      <c r="F836" s="36">
        <f>LN(CurrentMtgRatesDataTable8[[#This Row],[Combined with Bloomberg Coupon]]/C837)</f>
        <v>-4.272055909855103E-3</v>
      </c>
      <c r="G836" s="37">
        <f t="shared" si="25"/>
        <v>17.690499029735911</v>
      </c>
      <c r="I836" s="26" t="s">
        <v>45</v>
      </c>
      <c r="J836" s="27">
        <v>83.383010592000005</v>
      </c>
      <c r="K836" s="27" t="s">
        <v>1502</v>
      </c>
      <c r="N836" s="26" t="s">
        <v>45</v>
      </c>
      <c r="O836" s="28">
        <v>83.383010592000005</v>
      </c>
      <c r="P836" s="28" t="s">
        <v>1501</v>
      </c>
      <c r="Q836" s="36">
        <f>VLOOKUP(CurrentMtgRatesDataTable824[[#This Row],[asOfDate]],CurrentMtgRatesDataTable8[],5,0)</f>
        <v>83.953599043680583</v>
      </c>
      <c r="R836" s="36">
        <f>CurrentMtgRatesDataTable824[[#This Row],[Realized Current Coupon Vol]]/CurrentMtgRatesDataTable824[[#This Row],[SeriesNumValue]]</f>
        <v>1.0068429821330453</v>
      </c>
    </row>
    <row r="837" spans="1:18">
      <c r="A837" s="26" t="s">
        <v>249</v>
      </c>
      <c r="B837" s="28">
        <v>3.3762483730993802</v>
      </c>
      <c r="C8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3.3762483730993802</v>
      </c>
      <c r="D837" s="36">
        <f>CurrentMtgRatesDataTable8[[#This Row],[Combined with Bloomberg Coupon]]-C838</f>
        <v>-5.3627948778119716E-2</v>
      </c>
      <c r="E837" s="37">
        <f t="shared" ref="E837:E900" si="26">STDEVA(D837:D896)*SQRT(250)*100</f>
        <v>61.952110232916354</v>
      </c>
      <c r="F837" s="36">
        <f>LN(CurrentMtgRatesDataTable8[[#This Row],[Combined with Bloomberg Coupon]]/C838)</f>
        <v>-1.575905850767691E-2</v>
      </c>
      <c r="G837" s="37">
        <f t="shared" ref="G837:G900" si="27">STDEVA(F837:F896)*SQRT(250)*100</f>
        <v>17.894126891797253</v>
      </c>
      <c r="I837" s="26" t="s">
        <v>611</v>
      </c>
      <c r="J837" s="27">
        <v>83.189108672000003</v>
      </c>
      <c r="K837" s="27" t="s">
        <v>1502</v>
      </c>
      <c r="N837" s="26" t="s">
        <v>611</v>
      </c>
      <c r="O837" s="28">
        <v>83.189108672000003</v>
      </c>
      <c r="P837" s="28" t="s">
        <v>1501</v>
      </c>
      <c r="Q837" s="36">
        <f>VLOOKUP(CurrentMtgRatesDataTable824[[#This Row],[asOfDate]],CurrentMtgRatesDataTable8[],5,0)</f>
        <v>82.872279787492673</v>
      </c>
      <c r="R837" s="36">
        <f>CurrentMtgRatesDataTable824[[#This Row],[Realized Current Coupon Vol]]/CurrentMtgRatesDataTable824[[#This Row],[SeriesNumValue]]</f>
        <v>0.99619146196461206</v>
      </c>
    </row>
    <row r="838" spans="1:18">
      <c r="A838" s="26" t="s">
        <v>381</v>
      </c>
      <c r="B838" s="28">
        <v>3.4298763218774999</v>
      </c>
      <c r="C8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3.4298763218774999</v>
      </c>
      <c r="D838" s="36">
        <f>CurrentMtgRatesDataTable8[[#This Row],[Combined with Bloomberg Coupon]]-C839</f>
        <v>6.0610751551100073E-3</v>
      </c>
      <c r="E838" s="37">
        <f t="shared" si="26"/>
        <v>61.004133944816253</v>
      </c>
      <c r="F838" s="36">
        <f>LN(CurrentMtgRatesDataTable8[[#This Row],[Combined with Bloomberg Coupon]]/C839)</f>
        <v>1.7687042594558152E-3</v>
      </c>
      <c r="G838" s="37">
        <f t="shared" si="27"/>
        <v>17.610961687875669</v>
      </c>
      <c r="I838" s="26" t="s">
        <v>468</v>
      </c>
      <c r="J838" s="27">
        <v>82.759543327000003</v>
      </c>
      <c r="K838" s="27" t="s">
        <v>1502</v>
      </c>
      <c r="N838" s="26" t="s">
        <v>468</v>
      </c>
      <c r="O838" s="28">
        <v>82.759543327000003</v>
      </c>
      <c r="P838" s="28" t="s">
        <v>1501</v>
      </c>
      <c r="Q838" s="36">
        <f>VLOOKUP(CurrentMtgRatesDataTable824[[#This Row],[asOfDate]],CurrentMtgRatesDataTable8[],5,0)</f>
        <v>82.901728441358514</v>
      </c>
      <c r="R838" s="36">
        <f>CurrentMtgRatesDataTable824[[#This Row],[Realized Current Coupon Vol]]/CurrentMtgRatesDataTable824[[#This Row],[SeriesNumValue]]</f>
        <v>1.0017180509780812</v>
      </c>
    </row>
    <row r="839" spans="1:18">
      <c r="A839" s="26" t="s">
        <v>527</v>
      </c>
      <c r="B839" s="28">
        <v>3.4238152467223899</v>
      </c>
      <c r="C8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3.4238152467223899</v>
      </c>
      <c r="D839" s="36">
        <f>CurrentMtgRatesDataTable8[[#This Row],[Combined with Bloomberg Coupon]]-C840</f>
        <v>-1.7172250679440282E-2</v>
      </c>
      <c r="E839" s="37">
        <f t="shared" si="26"/>
        <v>60.995105289038939</v>
      </c>
      <c r="F839" s="36">
        <f>LN(CurrentMtgRatesDataTable8[[#This Row],[Combined with Bloomberg Coupon]]/C840)</f>
        <v>-5.0029948821227769E-3</v>
      </c>
      <c r="G839" s="37">
        <f t="shared" si="27"/>
        <v>17.608310742428152</v>
      </c>
      <c r="I839" s="26" t="s">
        <v>331</v>
      </c>
      <c r="J839" s="27">
        <v>84.158835116000006</v>
      </c>
      <c r="K839" s="27" t="s">
        <v>1502</v>
      </c>
      <c r="N839" s="26" t="s">
        <v>331</v>
      </c>
      <c r="O839" s="28">
        <v>84.158835116000006</v>
      </c>
      <c r="P839" s="28" t="s">
        <v>1501</v>
      </c>
      <c r="Q839" s="36">
        <f>VLOOKUP(CurrentMtgRatesDataTable824[[#This Row],[asOfDate]],CurrentMtgRatesDataTable8[],5,0)</f>
        <v>81.900734222458823</v>
      </c>
      <c r="R839" s="36">
        <f>CurrentMtgRatesDataTable824[[#This Row],[Realized Current Coupon Vol]]/CurrentMtgRatesDataTable824[[#This Row],[SeriesNumValue]]</f>
        <v>0.97316858187938626</v>
      </c>
    </row>
    <row r="840" spans="1:18">
      <c r="A840" s="26" t="s">
        <v>667</v>
      </c>
      <c r="B840" s="28">
        <v>3.4409874974018302</v>
      </c>
      <c r="C8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3.4409874974018302</v>
      </c>
      <c r="D840" s="36">
        <f>CurrentMtgRatesDataTable8[[#This Row],[Combined with Bloomberg Coupon]]-C841</f>
        <v>2.0141263493929973E-2</v>
      </c>
      <c r="E840" s="37">
        <f t="shared" si="26"/>
        <v>60.955408938441224</v>
      </c>
      <c r="F840" s="36">
        <f>LN(CurrentMtgRatesDataTable8[[#This Row],[Combined with Bloomberg Coupon]]/C841)</f>
        <v>5.8705361065077098E-3</v>
      </c>
      <c r="G840" s="37">
        <f t="shared" si="27"/>
        <v>17.597223765323871</v>
      </c>
      <c r="I840" s="26" t="s">
        <v>46</v>
      </c>
      <c r="J840" s="27">
        <v>84.685979216999996</v>
      </c>
      <c r="K840" s="27" t="s">
        <v>1502</v>
      </c>
      <c r="N840" s="26" t="s">
        <v>46</v>
      </c>
      <c r="O840" s="28">
        <v>84.685979216999996</v>
      </c>
      <c r="P840" s="28" t="s">
        <v>1501</v>
      </c>
      <c r="Q840" s="36">
        <f>VLOOKUP(CurrentMtgRatesDataTable824[[#This Row],[asOfDate]],CurrentMtgRatesDataTable8[],5,0)</f>
        <v>81.073504287501663</v>
      </c>
      <c r="R840" s="36">
        <f>CurrentMtgRatesDataTable824[[#This Row],[Realized Current Coupon Vol]]/CurrentMtgRatesDataTable824[[#This Row],[SeriesNumValue]]</f>
        <v>0.95734270344513939</v>
      </c>
    </row>
    <row r="841" spans="1:18">
      <c r="A841" s="26" t="s">
        <v>103</v>
      </c>
      <c r="B841" s="28">
        <v>3.4208462339079002</v>
      </c>
      <c r="C8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3.4208462339079002</v>
      </c>
      <c r="D841" s="36">
        <f>CurrentMtgRatesDataTable8[[#This Row],[Combined with Bloomberg Coupon]]-C842</f>
        <v>1.8595179784060001E-2</v>
      </c>
      <c r="E841" s="37">
        <f t="shared" si="26"/>
        <v>60.834734223042574</v>
      </c>
      <c r="F841" s="36">
        <f>LN(CurrentMtgRatesDataTable8[[#This Row],[Combined with Bloomberg Coupon]]/C842)</f>
        <v>5.4506699926193183E-3</v>
      </c>
      <c r="G841" s="37">
        <f t="shared" si="27"/>
        <v>17.56179836166875</v>
      </c>
      <c r="I841" s="26" t="s">
        <v>612</v>
      </c>
      <c r="J841" s="27">
        <v>84.533462971000006</v>
      </c>
      <c r="K841" s="27" t="s">
        <v>1502</v>
      </c>
      <c r="N841" s="26" t="s">
        <v>612</v>
      </c>
      <c r="O841" s="28">
        <v>84.533462971000006</v>
      </c>
      <c r="P841" s="28" t="s">
        <v>1501</v>
      </c>
      <c r="Q841" s="36">
        <f>VLOOKUP(CurrentMtgRatesDataTable824[[#This Row],[asOfDate]],CurrentMtgRatesDataTable8[],5,0)</f>
        <v>83.254478373395173</v>
      </c>
      <c r="R841" s="36">
        <f>CurrentMtgRatesDataTable824[[#This Row],[Realized Current Coupon Vol]]/CurrentMtgRatesDataTable824[[#This Row],[SeriesNumValue]]</f>
        <v>0.98487007922479641</v>
      </c>
    </row>
    <row r="842" spans="1:18">
      <c r="A842" s="26" t="s">
        <v>248</v>
      </c>
      <c r="B842" s="28">
        <v>3.4022510541238402</v>
      </c>
      <c r="C8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3.4022510541238402</v>
      </c>
      <c r="D842" s="36">
        <f>CurrentMtgRatesDataTable8[[#This Row],[Combined with Bloomberg Coupon]]-C843</f>
        <v>-2.1795820875779803E-2</v>
      </c>
      <c r="E842" s="37">
        <f t="shared" si="26"/>
        <v>62.393006450312214</v>
      </c>
      <c r="F842" s="36">
        <f>LN(CurrentMtgRatesDataTable8[[#This Row],[Combined with Bloomberg Coupon]]/C843)</f>
        <v>-6.3858610245503631E-3</v>
      </c>
      <c r="G842" s="37">
        <f t="shared" si="27"/>
        <v>18.040614297190405</v>
      </c>
      <c r="I842" s="26" t="s">
        <v>469</v>
      </c>
      <c r="J842" s="27">
        <v>84.529030196999997</v>
      </c>
      <c r="K842" s="27" t="s">
        <v>1502</v>
      </c>
      <c r="N842" s="26" t="s">
        <v>469</v>
      </c>
      <c r="O842" s="28">
        <v>84.529030196999997</v>
      </c>
      <c r="P842" s="28" t="s">
        <v>1501</v>
      </c>
      <c r="Q842" s="36">
        <f>VLOOKUP(CurrentMtgRatesDataTable824[[#This Row],[asOfDate]],CurrentMtgRatesDataTable8[],5,0)</f>
        <v>81.40314877780186</v>
      </c>
      <c r="R842" s="36">
        <f>CurrentMtgRatesDataTable824[[#This Row],[Realized Current Coupon Vol]]/CurrentMtgRatesDataTable824[[#This Row],[SeriesNumValue]]</f>
        <v>0.96302002505041073</v>
      </c>
    </row>
    <row r="843" spans="1:18">
      <c r="A843" s="26" t="s">
        <v>526</v>
      </c>
      <c r="B843" s="28">
        <v>3.42404687499962</v>
      </c>
      <c r="C8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3.42404687499962</v>
      </c>
      <c r="D843" s="36">
        <f>CurrentMtgRatesDataTable8[[#This Row],[Combined with Bloomberg Coupon]]-C844</f>
        <v>2.7664816323190067E-2</v>
      </c>
      <c r="E843" s="37">
        <f t="shared" si="26"/>
        <v>62.595082437520276</v>
      </c>
      <c r="F843" s="36">
        <f>LN(CurrentMtgRatesDataTable8[[#This Row],[Combined with Bloomberg Coupon]]/C844)</f>
        <v>8.1123836381205381E-3</v>
      </c>
      <c r="G843" s="37">
        <f t="shared" si="27"/>
        <v>18.10820645624694</v>
      </c>
      <c r="I843" s="26" t="s">
        <v>332</v>
      </c>
      <c r="J843" s="27">
        <v>84.062441891999995</v>
      </c>
      <c r="K843" s="27" t="s">
        <v>1502</v>
      </c>
      <c r="N843" s="26" t="s">
        <v>332</v>
      </c>
      <c r="O843" s="28">
        <v>84.062441891999995</v>
      </c>
      <c r="P843" s="28" t="s">
        <v>1501</v>
      </c>
      <c r="Q843" s="36">
        <f>VLOOKUP(CurrentMtgRatesDataTable824[[#This Row],[asOfDate]],CurrentMtgRatesDataTable8[],5,0)</f>
        <v>81.804937038275256</v>
      </c>
      <c r="R843" s="36">
        <f>CurrentMtgRatesDataTable824[[#This Row],[Realized Current Coupon Vol]]/CurrentMtgRatesDataTable824[[#This Row],[SeriesNumValue]]</f>
        <v>0.97314490510964347</v>
      </c>
    </row>
    <row r="844" spans="1:18">
      <c r="A844" s="26" t="s">
        <v>666</v>
      </c>
      <c r="B844" s="28">
        <v>3.3963820586764299</v>
      </c>
      <c r="C8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3.3963820586764299</v>
      </c>
      <c r="D844" s="36">
        <f>CurrentMtgRatesDataTable8[[#This Row],[Combined with Bloomberg Coupon]]-C845</f>
        <v>-4.0399364959270212E-2</v>
      </c>
      <c r="E844" s="37">
        <f t="shared" si="26"/>
        <v>62.907032492548055</v>
      </c>
      <c r="F844" s="36">
        <f>LN(CurrentMtgRatesDataTable8[[#This Row],[Combined with Bloomberg Coupon]]/C845)</f>
        <v>-1.1824636067753361E-2</v>
      </c>
      <c r="G844" s="37">
        <f t="shared" si="27"/>
        <v>18.210848305471245</v>
      </c>
      <c r="I844" s="26" t="s">
        <v>190</v>
      </c>
      <c r="J844" s="27">
        <v>83.983718820000007</v>
      </c>
      <c r="K844" s="27" t="s">
        <v>1502</v>
      </c>
      <c r="N844" s="26" t="s">
        <v>190</v>
      </c>
      <c r="O844" s="28">
        <v>83.983718820000007</v>
      </c>
      <c r="P844" s="28" t="s">
        <v>1501</v>
      </c>
      <c r="Q844" s="36">
        <f>VLOOKUP(CurrentMtgRatesDataTable824[[#This Row],[asOfDate]],CurrentMtgRatesDataTable8[],5,0)</f>
        <v>82.005200167899844</v>
      </c>
      <c r="R844" s="36">
        <f>CurrentMtgRatesDataTable824[[#This Row],[Realized Current Coupon Vol]]/CurrentMtgRatesDataTable824[[#This Row],[SeriesNumValue]]</f>
        <v>0.97644164035721415</v>
      </c>
    </row>
    <row r="845" spans="1:18">
      <c r="A845" s="26" t="s">
        <v>102</v>
      </c>
      <c r="B845" s="28">
        <v>3.4367814236357002</v>
      </c>
      <c r="C8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3.4367814236357002</v>
      </c>
      <c r="D845" s="36">
        <f>CurrentMtgRatesDataTable8[[#This Row],[Combined with Bloomberg Coupon]]-C846</f>
        <v>4.9381054360780219E-2</v>
      </c>
      <c r="E845" s="37">
        <f t="shared" si="26"/>
        <v>62.338644812952751</v>
      </c>
      <c r="F845" s="36">
        <f>LN(CurrentMtgRatesDataTable8[[#This Row],[Combined with Bloomberg Coupon]]/C846)</f>
        <v>1.4472626254670872E-2</v>
      </c>
      <c r="G845" s="37">
        <f t="shared" si="27"/>
        <v>18.042810981504019</v>
      </c>
      <c r="I845" s="26" t="s">
        <v>47</v>
      </c>
      <c r="J845" s="27">
        <v>83.778559154000007</v>
      </c>
      <c r="K845" s="27" t="s">
        <v>1502</v>
      </c>
      <c r="N845" s="26" t="s">
        <v>47</v>
      </c>
      <c r="O845" s="28">
        <v>83.778559154000007</v>
      </c>
      <c r="P845" s="28" t="s">
        <v>1501</v>
      </c>
      <c r="Q845" s="36">
        <f>VLOOKUP(CurrentMtgRatesDataTable824[[#This Row],[asOfDate]],CurrentMtgRatesDataTable8[],5,0)</f>
        <v>81.452442364942939</v>
      </c>
      <c r="R845" s="36">
        <f>CurrentMtgRatesDataTable824[[#This Row],[Realized Current Coupon Vol]]/CurrentMtgRatesDataTable824[[#This Row],[SeriesNumValue]]</f>
        <v>0.97223493919510784</v>
      </c>
    </row>
    <row r="846" spans="1:18">
      <c r="A846" s="26" t="s">
        <v>247</v>
      </c>
      <c r="B846" s="28">
        <v>3.3874003692749199</v>
      </c>
      <c r="C8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3.3874003692749199</v>
      </c>
      <c r="D846" s="36">
        <f>CurrentMtgRatesDataTable8[[#This Row],[Combined with Bloomberg Coupon]]-C847</f>
        <v>3.9789826325089983E-2</v>
      </c>
      <c r="E846" s="37">
        <f t="shared" si="26"/>
        <v>62.485475731778948</v>
      </c>
      <c r="F846" s="36">
        <f>LN(CurrentMtgRatesDataTable8[[#This Row],[Combined with Bloomberg Coupon]]/C847)</f>
        <v>1.1815953912026412E-2</v>
      </c>
      <c r="G846" s="37">
        <f t="shared" si="27"/>
        <v>18.095079542875663</v>
      </c>
      <c r="I846" s="26" t="s">
        <v>613</v>
      </c>
      <c r="J846" s="27">
        <v>84.395393478000003</v>
      </c>
      <c r="K846" s="27" t="s">
        <v>1502</v>
      </c>
      <c r="N846" s="26" t="s">
        <v>613</v>
      </c>
      <c r="O846" s="28">
        <v>84.395393478000003</v>
      </c>
      <c r="P846" s="28" t="s">
        <v>1501</v>
      </c>
      <c r="Q846" s="36">
        <f>VLOOKUP(CurrentMtgRatesDataTable824[[#This Row],[asOfDate]],CurrentMtgRatesDataTable8[],5,0)</f>
        <v>81.582858233697365</v>
      </c>
      <c r="R846" s="36">
        <f>CurrentMtgRatesDataTable824[[#This Row],[Realized Current Coupon Vol]]/CurrentMtgRatesDataTable824[[#This Row],[SeriesNumValue]]</f>
        <v>0.96667430379318275</v>
      </c>
    </row>
    <row r="847" spans="1:18">
      <c r="A847" s="26" t="s">
        <v>380</v>
      </c>
      <c r="B847" s="28">
        <v>3.34761054294983</v>
      </c>
      <c r="C8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3.34761054294983</v>
      </c>
      <c r="D847" s="36">
        <f>CurrentMtgRatesDataTable8[[#This Row],[Combined with Bloomberg Coupon]]-C848</f>
        <v>4.6088411431699505E-3</v>
      </c>
      <c r="E847" s="37">
        <f t="shared" si="26"/>
        <v>62.395376491353858</v>
      </c>
      <c r="F847" s="36">
        <f>LN(CurrentMtgRatesDataTable8[[#This Row],[Combined with Bloomberg Coupon]]/C848)</f>
        <v>1.3777040735766094E-3</v>
      </c>
      <c r="G847" s="37">
        <f t="shared" si="27"/>
        <v>18.064532888740761</v>
      </c>
      <c r="I847" s="26" t="s">
        <v>470</v>
      </c>
      <c r="J847" s="27">
        <v>84.228846336000004</v>
      </c>
      <c r="K847" s="27" t="s">
        <v>1502</v>
      </c>
      <c r="N847" s="26" t="s">
        <v>470</v>
      </c>
      <c r="O847" s="28">
        <v>84.228846336000004</v>
      </c>
      <c r="P847" s="28" t="s">
        <v>1501</v>
      </c>
      <c r="Q847" s="36">
        <f>VLOOKUP(CurrentMtgRatesDataTable824[[#This Row],[asOfDate]],CurrentMtgRatesDataTable8[],5,0)</f>
        <v>81.778039313163191</v>
      </c>
      <c r="R847" s="36">
        <f>CurrentMtgRatesDataTable824[[#This Row],[Realized Current Coupon Vol]]/CurrentMtgRatesDataTable824[[#This Row],[SeriesNumValue]]</f>
        <v>0.97090299666387192</v>
      </c>
    </row>
    <row r="848" spans="1:18">
      <c r="A848" s="26" t="s">
        <v>525</v>
      </c>
      <c r="B848" s="28">
        <v>3.34300170180666</v>
      </c>
      <c r="C8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3.34300170180666</v>
      </c>
      <c r="D848" s="36">
        <f>CurrentMtgRatesDataTable8[[#This Row],[Combined with Bloomberg Coupon]]-C849</f>
        <v>-3.6927945340179846E-2</v>
      </c>
      <c r="E848" s="37">
        <f t="shared" si="26"/>
        <v>62.398787756624699</v>
      </c>
      <c r="F848" s="36">
        <f>LN(CurrentMtgRatesDataTable8[[#This Row],[Combined with Bloomberg Coupon]]/C849)</f>
        <v>-1.0985778321166548E-2</v>
      </c>
      <c r="G848" s="37">
        <f t="shared" si="27"/>
        <v>18.065417277540742</v>
      </c>
      <c r="I848" s="26" t="s">
        <v>333</v>
      </c>
      <c r="J848" s="27">
        <v>83.890958511999997</v>
      </c>
      <c r="K848" s="27" t="s">
        <v>1502</v>
      </c>
      <c r="N848" s="26" t="s">
        <v>333</v>
      </c>
      <c r="O848" s="28">
        <v>83.890958511999997</v>
      </c>
      <c r="P848" s="28" t="s">
        <v>1501</v>
      </c>
      <c r="Q848" s="36">
        <f>VLOOKUP(CurrentMtgRatesDataTable824[[#This Row],[asOfDate]],CurrentMtgRatesDataTable8[],5,0)</f>
        <v>81.638803692859852</v>
      </c>
      <c r="R848" s="36">
        <f>CurrentMtgRatesDataTable824[[#This Row],[Realized Current Coupon Vol]]/CurrentMtgRatesDataTable824[[#This Row],[SeriesNumValue]]</f>
        <v>0.97315378368435268</v>
      </c>
    </row>
    <row r="849" spans="1:18">
      <c r="A849" s="26" t="s">
        <v>665</v>
      </c>
      <c r="B849" s="28">
        <v>3.3799296471468399</v>
      </c>
      <c r="C8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3.3799296471468399</v>
      </c>
      <c r="D849" s="36">
        <f>CurrentMtgRatesDataTable8[[#This Row],[Combined with Bloomberg Coupon]]-C850</f>
        <v>2.1520639256420004E-2</v>
      </c>
      <c r="E849" s="37">
        <f t="shared" si="26"/>
        <v>67.214537142380323</v>
      </c>
      <c r="F849" s="36">
        <f>LN(CurrentMtgRatesDataTable8[[#This Row],[Combined with Bloomberg Coupon]]/C850)</f>
        <v>6.387542547067083E-3</v>
      </c>
      <c r="G849" s="37">
        <f t="shared" si="27"/>
        <v>19.540587928737889</v>
      </c>
      <c r="I849" s="26" t="s">
        <v>191</v>
      </c>
      <c r="J849" s="27">
        <v>83.022190019999996</v>
      </c>
      <c r="K849" s="27" t="s">
        <v>1502</v>
      </c>
      <c r="N849" s="26" t="s">
        <v>191</v>
      </c>
      <c r="O849" s="28">
        <v>83.022190019999996</v>
      </c>
      <c r="P849" s="28" t="s">
        <v>1501</v>
      </c>
      <c r="Q849" s="36">
        <f>VLOOKUP(CurrentMtgRatesDataTable824[[#This Row],[asOfDate]],CurrentMtgRatesDataTable8[],5,0)</f>
        <v>81.187944803324697</v>
      </c>
      <c r="R849" s="36">
        <f>CurrentMtgRatesDataTable824[[#This Row],[Realized Current Coupon Vol]]/CurrentMtgRatesDataTable824[[#This Row],[SeriesNumValue]]</f>
        <v>0.9779065667114607</v>
      </c>
    </row>
    <row r="850" spans="1:18">
      <c r="A850" s="26" t="s">
        <v>101</v>
      </c>
      <c r="B850" s="28">
        <v>3.3584090078904199</v>
      </c>
      <c r="C8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3.3584090078904199</v>
      </c>
      <c r="D850" s="36">
        <f>CurrentMtgRatesDataTable8[[#This Row],[Combined with Bloomberg Coupon]]-C851</f>
        <v>4.7247359556620072E-2</v>
      </c>
      <c r="E850" s="37">
        <f t="shared" si="26"/>
        <v>67.112658872744134</v>
      </c>
      <c r="F850" s="36">
        <f>LN(CurrentMtgRatesDataTable8[[#This Row],[Combined with Bloomberg Coupon]]/C851)</f>
        <v>1.4168273299372629E-2</v>
      </c>
      <c r="G850" s="37">
        <f t="shared" si="27"/>
        <v>19.510124669383273</v>
      </c>
      <c r="I850" s="26" t="s">
        <v>48</v>
      </c>
      <c r="J850" s="27">
        <v>83.085171776999999</v>
      </c>
      <c r="K850" s="27" t="s">
        <v>1502</v>
      </c>
      <c r="N850" s="26" t="s">
        <v>48</v>
      </c>
      <c r="O850" s="28">
        <v>83.085171776999999</v>
      </c>
      <c r="P850" s="28" t="s">
        <v>1501</v>
      </c>
      <c r="Q850" s="36">
        <f>VLOOKUP(CurrentMtgRatesDataTable824[[#This Row],[asOfDate]],CurrentMtgRatesDataTable8[],5,0)</f>
        <v>78.135847735673693</v>
      </c>
      <c r="R850" s="36">
        <f>CurrentMtgRatesDataTable824[[#This Row],[Realized Current Coupon Vol]]/CurrentMtgRatesDataTable824[[#This Row],[SeriesNumValue]]</f>
        <v>0.94043071783482313</v>
      </c>
    </row>
    <row r="851" spans="1:18">
      <c r="A851" s="26" t="s">
        <v>246</v>
      </c>
      <c r="B851" s="28">
        <v>3.3111616483337998</v>
      </c>
      <c r="C8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3.3111616483337998</v>
      </c>
      <c r="D851" s="36">
        <f>CurrentMtgRatesDataTable8[[#This Row],[Combined with Bloomberg Coupon]]-C852</f>
        <v>4.0062444074749681E-2</v>
      </c>
      <c r="E851" s="37">
        <f t="shared" si="26"/>
        <v>66.470547902817074</v>
      </c>
      <c r="F851" s="36">
        <f>LN(CurrentMtgRatesDataTable8[[#This Row],[Combined with Bloomberg Coupon]]/C852)</f>
        <v>1.2173002462763276E-2</v>
      </c>
      <c r="G851" s="37">
        <f t="shared" si="27"/>
        <v>19.311718648274461</v>
      </c>
      <c r="I851" s="26" t="s">
        <v>614</v>
      </c>
      <c r="J851" s="27">
        <v>84.342128013999996</v>
      </c>
      <c r="K851" s="27" t="s">
        <v>1502</v>
      </c>
      <c r="N851" s="26" t="s">
        <v>614</v>
      </c>
      <c r="O851" s="28">
        <v>84.342128013999996</v>
      </c>
      <c r="P851" s="28" t="s">
        <v>1501</v>
      </c>
      <c r="Q851" s="36">
        <f>VLOOKUP(CurrentMtgRatesDataTable824[[#This Row],[asOfDate]],CurrentMtgRatesDataTable8[],5,0)</f>
        <v>79.202870863193681</v>
      </c>
      <c r="R851" s="36">
        <f>CurrentMtgRatesDataTable824[[#This Row],[Realized Current Coupon Vol]]/CurrentMtgRatesDataTable824[[#This Row],[SeriesNumValue]]</f>
        <v>0.93906654631771624</v>
      </c>
    </row>
    <row r="852" spans="1:18">
      <c r="A852" s="26" t="s">
        <v>379</v>
      </c>
      <c r="B852" s="28">
        <v>3.2710992042590501</v>
      </c>
      <c r="C8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3.2710992042590501</v>
      </c>
      <c r="D852" s="36">
        <f>CurrentMtgRatesDataTable8[[#This Row],[Combined with Bloomberg Coupon]]-C853</f>
        <v>-6.9576052441629788E-2</v>
      </c>
      <c r="E852" s="37">
        <f t="shared" si="26"/>
        <v>67.653112988566562</v>
      </c>
      <c r="F852" s="36">
        <f>LN(CurrentMtgRatesDataTable8[[#This Row],[Combined with Bloomberg Coupon]]/C853)</f>
        <v>-2.1046882703841269E-2</v>
      </c>
      <c r="G852" s="37">
        <f t="shared" si="27"/>
        <v>19.692339042257942</v>
      </c>
      <c r="I852" s="26" t="s">
        <v>471</v>
      </c>
      <c r="J852" s="27">
        <v>84.175186562999997</v>
      </c>
      <c r="K852" s="27" t="s">
        <v>1502</v>
      </c>
      <c r="N852" s="26" t="s">
        <v>471</v>
      </c>
      <c r="O852" s="28">
        <v>84.175186562999997</v>
      </c>
      <c r="P852" s="28" t="s">
        <v>1501</v>
      </c>
      <c r="Q852" s="36">
        <f>VLOOKUP(CurrentMtgRatesDataTable824[[#This Row],[asOfDate]],CurrentMtgRatesDataTable8[],5,0)</f>
        <v>78.036276430729359</v>
      </c>
      <c r="R852" s="36">
        <f>CurrentMtgRatesDataTable824[[#This Row],[Realized Current Coupon Vol]]/CurrentMtgRatesDataTable824[[#This Row],[SeriesNumValue]]</f>
        <v>0.9270698363385742</v>
      </c>
    </row>
    <row r="853" spans="1:18">
      <c r="A853" s="26" t="s">
        <v>524</v>
      </c>
      <c r="B853" s="28">
        <v>3.3406752567006799</v>
      </c>
      <c r="C8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3.3406752567006799</v>
      </c>
      <c r="D853" s="36">
        <f>CurrentMtgRatesDataTable8[[#This Row],[Combined with Bloomberg Coupon]]-C854</f>
        <v>-3.0349830497210295E-2</v>
      </c>
      <c r="E853" s="37">
        <f t="shared" si="26"/>
        <v>66.224875521494127</v>
      </c>
      <c r="F853" s="36">
        <f>LN(CurrentMtgRatesDataTable8[[#This Row],[Combined with Bloomberg Coupon]]/C854)</f>
        <v>-9.0439190689308602E-3</v>
      </c>
      <c r="G853" s="37">
        <f t="shared" si="27"/>
        <v>19.244461122959319</v>
      </c>
      <c r="I853" s="26" t="s">
        <v>192</v>
      </c>
      <c r="J853" s="27">
        <v>84.160571825000005</v>
      </c>
      <c r="K853" s="27" t="s">
        <v>1502</v>
      </c>
      <c r="N853" s="26" t="s">
        <v>192</v>
      </c>
      <c r="O853" s="28">
        <v>84.160571825000005</v>
      </c>
      <c r="P853" s="28" t="s">
        <v>1501</v>
      </c>
      <c r="Q853" s="36">
        <f>VLOOKUP(CurrentMtgRatesDataTable824[[#This Row],[asOfDate]],CurrentMtgRatesDataTable8[],5,0)</f>
        <v>77.78195682917125</v>
      </c>
      <c r="R853" s="36">
        <f>CurrentMtgRatesDataTable824[[#This Row],[Realized Current Coupon Vol]]/CurrentMtgRatesDataTable824[[#This Row],[SeriesNumValue]]</f>
        <v>0.92420898696966813</v>
      </c>
    </row>
    <row r="854" spans="1:18">
      <c r="A854" s="26" t="s">
        <v>664</v>
      </c>
      <c r="B854" s="28">
        <v>3.3710250871978902</v>
      </c>
      <c r="C8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3.3710250871978902</v>
      </c>
      <c r="D854" s="36">
        <f>CurrentMtgRatesDataTable8[[#This Row],[Combined with Bloomberg Coupon]]-C855</f>
        <v>9.8775786547000699E-3</v>
      </c>
      <c r="E854" s="37">
        <f t="shared" si="26"/>
        <v>67.74707130617368</v>
      </c>
      <c r="F854" s="36">
        <f>LN(CurrentMtgRatesDataTable8[[#This Row],[Combined with Bloomberg Coupon]]/C855)</f>
        <v>2.9344422182204059E-3</v>
      </c>
      <c r="G854" s="37">
        <f t="shared" si="27"/>
        <v>19.758096282287781</v>
      </c>
      <c r="I854" s="26" t="s">
        <v>49</v>
      </c>
      <c r="J854" s="27">
        <v>84.739329740000002</v>
      </c>
      <c r="K854" s="27" t="s">
        <v>1502</v>
      </c>
      <c r="N854" s="26" t="s">
        <v>49</v>
      </c>
      <c r="O854" s="28">
        <v>84.739329740000002</v>
      </c>
      <c r="P854" s="28" t="s">
        <v>1501</v>
      </c>
      <c r="Q854" s="36">
        <f>VLOOKUP(CurrentMtgRatesDataTable824[[#This Row],[asOfDate]],CurrentMtgRatesDataTable8[],5,0)</f>
        <v>77.719009964468256</v>
      </c>
      <c r="R854" s="36">
        <f>CurrentMtgRatesDataTable824[[#This Row],[Realized Current Coupon Vol]]/CurrentMtgRatesDataTable824[[#This Row],[SeriesNumValue]]</f>
        <v>0.91715393788136246</v>
      </c>
    </row>
    <row r="855" spans="1:18">
      <c r="A855" s="26" t="s">
        <v>100</v>
      </c>
      <c r="B855" s="28">
        <v>3.3611475085431901</v>
      </c>
      <c r="C8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3.3611475085431901</v>
      </c>
      <c r="D855" s="36">
        <f>CurrentMtgRatesDataTable8[[#This Row],[Combined with Bloomberg Coupon]]-C856</f>
        <v>-5.3522404400450085E-2</v>
      </c>
      <c r="E855" s="37">
        <f t="shared" si="26"/>
        <v>67.813007731078557</v>
      </c>
      <c r="F855" s="36">
        <f>LN(CurrentMtgRatesDataTable8[[#This Row],[Combined with Bloomberg Coupon]]/C856)</f>
        <v>-1.5798394285007851E-2</v>
      </c>
      <c r="G855" s="37">
        <f t="shared" si="27"/>
        <v>19.781559310107006</v>
      </c>
      <c r="I855" s="26" t="s">
        <v>615</v>
      </c>
      <c r="J855" s="27">
        <v>85.3476888</v>
      </c>
      <c r="K855" s="27" t="s">
        <v>1502</v>
      </c>
      <c r="N855" s="26" t="s">
        <v>615</v>
      </c>
      <c r="O855" s="28">
        <v>85.3476888</v>
      </c>
      <c r="P855" s="28" t="s">
        <v>1501</v>
      </c>
      <c r="Q855" s="36">
        <f>VLOOKUP(CurrentMtgRatesDataTable824[[#This Row],[asOfDate]],CurrentMtgRatesDataTable8[],5,0)</f>
        <v>77.526983075058681</v>
      </c>
      <c r="R855" s="36">
        <f>CurrentMtgRatesDataTable824[[#This Row],[Realized Current Coupon Vol]]/CurrentMtgRatesDataTable824[[#This Row],[SeriesNumValue]]</f>
        <v>0.90836652011435226</v>
      </c>
    </row>
    <row r="856" spans="1:18">
      <c r="A856" s="26" t="s">
        <v>245</v>
      </c>
      <c r="B856" s="28">
        <v>3.4146699129436402</v>
      </c>
      <c r="C8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3.4146699129436402</v>
      </c>
      <c r="D856" s="36">
        <f>CurrentMtgRatesDataTable8[[#This Row],[Combined with Bloomberg Coupon]]-C857</f>
        <v>-1.02230687676097E-2</v>
      </c>
      <c r="E856" s="37">
        <f t="shared" si="26"/>
        <v>66.780029389349451</v>
      </c>
      <c r="F856" s="36">
        <f>LN(CurrentMtgRatesDataTable8[[#This Row],[Combined with Bloomberg Coupon]]/C857)</f>
        <v>-2.9893946552595882E-3</v>
      </c>
      <c r="G856" s="37">
        <f t="shared" si="27"/>
        <v>19.471721445836131</v>
      </c>
      <c r="I856" s="26" t="s">
        <v>472</v>
      </c>
      <c r="J856" s="27">
        <v>87.413766839999994</v>
      </c>
      <c r="K856" s="27" t="s">
        <v>1502</v>
      </c>
      <c r="N856" s="26" t="s">
        <v>472</v>
      </c>
      <c r="O856" s="28">
        <v>87.413766839999994</v>
      </c>
      <c r="P856" s="28" t="s">
        <v>1501</v>
      </c>
      <c r="Q856" s="36">
        <f>VLOOKUP(CurrentMtgRatesDataTable824[[#This Row],[asOfDate]],CurrentMtgRatesDataTable8[],5,0)</f>
        <v>81.71298349003284</v>
      </c>
      <c r="R856" s="36">
        <f>CurrentMtgRatesDataTable824[[#This Row],[Realized Current Coupon Vol]]/CurrentMtgRatesDataTable824[[#This Row],[SeriesNumValue]]</f>
        <v>0.9347839184141129</v>
      </c>
    </row>
    <row r="857" spans="1:18">
      <c r="A857" s="26" t="s">
        <v>378</v>
      </c>
      <c r="B857" s="28">
        <v>3.4248929817112499</v>
      </c>
      <c r="C8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3.4248929817112499</v>
      </c>
      <c r="D857" s="36">
        <f>CurrentMtgRatesDataTable8[[#This Row],[Combined with Bloomberg Coupon]]-C858</f>
        <v>4.2713446872260086E-2</v>
      </c>
      <c r="E857" s="37">
        <f t="shared" si="26"/>
        <v>66.740267064134017</v>
      </c>
      <c r="F857" s="36">
        <f>LN(CurrentMtgRatesDataTable8[[#This Row],[Combined with Bloomberg Coupon]]/C858)</f>
        <v>1.2549890538126707E-2</v>
      </c>
      <c r="G857" s="37">
        <f t="shared" si="27"/>
        <v>19.460645639842078</v>
      </c>
      <c r="I857" s="26" t="s">
        <v>334</v>
      </c>
      <c r="J857" s="27">
        <v>88.607783544</v>
      </c>
      <c r="K857" s="27" t="s">
        <v>1502</v>
      </c>
      <c r="N857" s="26" t="s">
        <v>334</v>
      </c>
      <c r="O857" s="28">
        <v>88.607783544</v>
      </c>
      <c r="P857" s="28" t="s">
        <v>1501</v>
      </c>
      <c r="Q857" s="36">
        <f>VLOOKUP(CurrentMtgRatesDataTable824[[#This Row],[asOfDate]],CurrentMtgRatesDataTable8[],5,0)</f>
        <v>80.429747359151222</v>
      </c>
      <c r="R857" s="36">
        <f>CurrentMtgRatesDataTable824[[#This Row],[Realized Current Coupon Vol]]/CurrentMtgRatesDataTable824[[#This Row],[SeriesNumValue]]</f>
        <v>0.90770521665528614</v>
      </c>
    </row>
    <row r="858" spans="1:18">
      <c r="A858" s="26" t="s">
        <v>523</v>
      </c>
      <c r="B858" s="28">
        <v>3.3821795348389898</v>
      </c>
      <c r="C8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3.3821795348389898</v>
      </c>
      <c r="D858" s="36">
        <f>CurrentMtgRatesDataTable8[[#This Row],[Combined with Bloomberg Coupon]]-C859</f>
        <v>-4.3805343305080235E-2</v>
      </c>
      <c r="E858" s="37">
        <f t="shared" si="26"/>
        <v>66.26902863377056</v>
      </c>
      <c r="F858" s="36">
        <f>LN(CurrentMtgRatesDataTable8[[#This Row],[Combined with Bloomberg Coupon]]/C859)</f>
        <v>-1.2868651568290005E-2</v>
      </c>
      <c r="G858" s="37">
        <f t="shared" si="27"/>
        <v>19.322520171863168</v>
      </c>
      <c r="I858" s="26" t="s">
        <v>193</v>
      </c>
      <c r="J858" s="27">
        <v>89.225866944000003</v>
      </c>
      <c r="K858" s="27" t="s">
        <v>1502</v>
      </c>
      <c r="N858" s="26" t="s">
        <v>193</v>
      </c>
      <c r="O858" s="28">
        <v>89.225866944000003</v>
      </c>
      <c r="P858" s="28" t="s">
        <v>1501</v>
      </c>
      <c r="Q858" s="36">
        <f>VLOOKUP(CurrentMtgRatesDataTable824[[#This Row],[asOfDate]],CurrentMtgRatesDataTable8[],5,0)</f>
        <v>80.136518787551182</v>
      </c>
      <c r="R858" s="36">
        <f>CurrentMtgRatesDataTable824[[#This Row],[Realized Current Coupon Vol]]/CurrentMtgRatesDataTable824[[#This Row],[SeriesNumValue]]</f>
        <v>0.89813101886526381</v>
      </c>
    </row>
    <row r="859" spans="1:18">
      <c r="A859" s="26" t="s">
        <v>663</v>
      </c>
      <c r="B859" s="28">
        <v>3.42598487814407</v>
      </c>
      <c r="C8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3.42598487814407</v>
      </c>
      <c r="D859" s="36">
        <f>CurrentMtgRatesDataTable8[[#This Row],[Combined with Bloomberg Coupon]]-C860</f>
        <v>-5.5315463222439742E-2</v>
      </c>
      <c r="E859" s="37">
        <f t="shared" si="26"/>
        <v>65.807773315719118</v>
      </c>
      <c r="F859" s="36">
        <f>LN(CurrentMtgRatesDataTable8[[#This Row],[Combined with Bloomberg Coupon]]/C860)</f>
        <v>-1.6016899264110568E-2</v>
      </c>
      <c r="G859" s="37">
        <f t="shared" si="27"/>
        <v>19.196396119218154</v>
      </c>
      <c r="I859" s="26" t="s">
        <v>50</v>
      </c>
      <c r="J859" s="27">
        <v>89.509891302</v>
      </c>
      <c r="K859" s="27" t="s">
        <v>1502</v>
      </c>
      <c r="N859" s="26" t="s">
        <v>50</v>
      </c>
      <c r="O859" s="28">
        <v>89.509891302</v>
      </c>
      <c r="P859" s="28" t="s">
        <v>1501</v>
      </c>
      <c r="Q859" s="36">
        <f>VLOOKUP(CurrentMtgRatesDataTable824[[#This Row],[asOfDate]],CurrentMtgRatesDataTable8[],5,0)</f>
        <v>79.735377232809199</v>
      </c>
      <c r="R859" s="36">
        <f>CurrentMtgRatesDataTable824[[#This Row],[Realized Current Coupon Vol]]/CurrentMtgRatesDataTable824[[#This Row],[SeriesNumValue]]</f>
        <v>0.89079962083506181</v>
      </c>
    </row>
    <row r="860" spans="1:18">
      <c r="A860" s="26" t="s">
        <v>99</v>
      </c>
      <c r="B860" s="28">
        <v>3.4813003413665098</v>
      </c>
      <c r="C8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3.4813003413665098</v>
      </c>
      <c r="D860" s="36">
        <f>CurrentMtgRatesDataTable8[[#This Row],[Combined with Bloomberg Coupon]]-C861</f>
        <v>5.0683595294389594E-2</v>
      </c>
      <c r="E860" s="37">
        <f t="shared" si="26"/>
        <v>64.743056402709499</v>
      </c>
      <c r="F860" s="36">
        <f>LN(CurrentMtgRatesDataTable8[[#This Row],[Combined with Bloomberg Coupon]]/C861)</f>
        <v>1.4665830940038718E-2</v>
      </c>
      <c r="G860" s="37">
        <f t="shared" si="27"/>
        <v>18.894838471349253</v>
      </c>
      <c r="I860" s="26" t="s">
        <v>616</v>
      </c>
      <c r="J860" s="27">
        <v>89.020986866000001</v>
      </c>
      <c r="K860" s="27" t="s">
        <v>1502</v>
      </c>
      <c r="N860" s="26" t="s">
        <v>616</v>
      </c>
      <c r="O860" s="28">
        <v>89.020986866000001</v>
      </c>
      <c r="P860" s="28" t="s">
        <v>1501</v>
      </c>
      <c r="Q860" s="36">
        <f>VLOOKUP(CurrentMtgRatesDataTable824[[#This Row],[asOfDate]],CurrentMtgRatesDataTable8[],5,0)</f>
        <v>77.882910896547173</v>
      </c>
      <c r="R860" s="36">
        <f>CurrentMtgRatesDataTable824[[#This Row],[Realized Current Coupon Vol]]/CurrentMtgRatesDataTable824[[#This Row],[SeriesNumValue]]</f>
        <v>0.87488258261820262</v>
      </c>
    </row>
    <row r="861" spans="1:18">
      <c r="A861" s="26" t="s">
        <v>244</v>
      </c>
      <c r="B861" s="28">
        <v>3.4306167460721202</v>
      </c>
      <c r="C8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3.4306167460721202</v>
      </c>
      <c r="D861" s="36">
        <f>CurrentMtgRatesDataTable8[[#This Row],[Combined with Bloomberg Coupon]]-C862</f>
        <v>-6.4676589516996508E-3</v>
      </c>
      <c r="E861" s="37">
        <f t="shared" si="26"/>
        <v>64.437287408100701</v>
      </c>
      <c r="F861" s="36">
        <f>LN(CurrentMtgRatesDataTable8[[#This Row],[Combined with Bloomberg Coupon]]/C862)</f>
        <v>-1.8835009623882472E-3</v>
      </c>
      <c r="G861" s="37">
        <f t="shared" si="27"/>
        <v>18.828317388921199</v>
      </c>
      <c r="I861" s="26" t="s">
        <v>473</v>
      </c>
      <c r="J861" s="27">
        <v>89.463413403000004</v>
      </c>
      <c r="K861" s="27" t="s">
        <v>1502</v>
      </c>
      <c r="N861" s="26" t="s">
        <v>473</v>
      </c>
      <c r="O861" s="28">
        <v>89.463413403000004</v>
      </c>
      <c r="P861" s="28" t="s">
        <v>1501</v>
      </c>
      <c r="Q861" s="36">
        <f>VLOOKUP(CurrentMtgRatesDataTable824[[#This Row],[asOfDate]],CurrentMtgRatesDataTable8[],5,0)</f>
        <v>77.399101404049347</v>
      </c>
      <c r="R861" s="36">
        <f>CurrentMtgRatesDataTable824[[#This Row],[Realized Current Coupon Vol]]/CurrentMtgRatesDataTable824[[#This Row],[SeriesNumValue]]</f>
        <v>0.86514809194004993</v>
      </c>
    </row>
    <row r="862" spans="1:18">
      <c r="A862" s="26" t="s">
        <v>522</v>
      </c>
      <c r="B862" s="28">
        <v>3.4370844050238198</v>
      </c>
      <c r="C8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3.4370844050238198</v>
      </c>
      <c r="D862" s="36">
        <f>CurrentMtgRatesDataTable8[[#This Row],[Combined with Bloomberg Coupon]]-C863</f>
        <v>-1.9971619354780312E-2</v>
      </c>
      <c r="E862" s="37">
        <f t="shared" si="26"/>
        <v>67.656124165044844</v>
      </c>
      <c r="F862" s="36">
        <f>LN(CurrentMtgRatesDataTable8[[#This Row],[Combined with Bloomberg Coupon]]/C863)</f>
        <v>-5.7938115496659571E-3</v>
      </c>
      <c r="G862" s="37">
        <f t="shared" si="27"/>
        <v>19.878823178944447</v>
      </c>
      <c r="I862" s="26" t="s">
        <v>335</v>
      </c>
      <c r="J862" s="27">
        <v>88.312978728000004</v>
      </c>
      <c r="K862" s="27" t="s">
        <v>1502</v>
      </c>
      <c r="N862" s="26" t="s">
        <v>335</v>
      </c>
      <c r="O862" s="28">
        <v>88.312978728000004</v>
      </c>
      <c r="P862" s="28" t="s">
        <v>1501</v>
      </c>
      <c r="Q862" s="36">
        <f>VLOOKUP(CurrentMtgRatesDataTable824[[#This Row],[asOfDate]],CurrentMtgRatesDataTable8[],5,0)</f>
        <v>77.103427436218283</v>
      </c>
      <c r="R862" s="36">
        <f>CurrentMtgRatesDataTable824[[#This Row],[Realized Current Coupon Vol]]/CurrentMtgRatesDataTable824[[#This Row],[SeriesNumValue]]</f>
        <v>0.87307017096199835</v>
      </c>
    </row>
    <row r="863" spans="1:18">
      <c r="A863" s="26" t="s">
        <v>662</v>
      </c>
      <c r="B863" s="28">
        <v>3.4570560243786002</v>
      </c>
      <c r="C8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3.4570560243786002</v>
      </c>
      <c r="D863" s="36">
        <f>CurrentMtgRatesDataTable8[[#This Row],[Combined with Bloomberg Coupon]]-C864</f>
        <v>-3.7723922196699622E-2</v>
      </c>
      <c r="E863" s="37">
        <f t="shared" si="26"/>
        <v>67.609734525851849</v>
      </c>
      <c r="F863" s="36">
        <f>LN(CurrentMtgRatesDataTable8[[#This Row],[Combined with Bloomberg Coupon]]/C864)</f>
        <v>-1.0853044473673747E-2</v>
      </c>
      <c r="G863" s="37">
        <f t="shared" si="27"/>
        <v>19.869285704185923</v>
      </c>
      <c r="I863" s="26" t="s">
        <v>194</v>
      </c>
      <c r="J863" s="27">
        <v>90.331741815000001</v>
      </c>
      <c r="K863" s="27" t="s">
        <v>1502</v>
      </c>
      <c r="N863" s="26" t="s">
        <v>194</v>
      </c>
      <c r="O863" s="28">
        <v>90.331741815000001</v>
      </c>
      <c r="P863" s="28" t="s">
        <v>1501</v>
      </c>
      <c r="Q863" s="36">
        <f>VLOOKUP(CurrentMtgRatesDataTable824[[#This Row],[asOfDate]],CurrentMtgRatesDataTable8[],5,0)</f>
        <v>75.023896689998963</v>
      </c>
      <c r="R863" s="36">
        <f>CurrentMtgRatesDataTable824[[#This Row],[Realized Current Coupon Vol]]/CurrentMtgRatesDataTable824[[#This Row],[SeriesNumValue]]</f>
        <v>0.83053747423190838</v>
      </c>
    </row>
    <row r="864" spans="1:18">
      <c r="A864" s="26" t="s">
        <v>98</v>
      </c>
      <c r="B864" s="28">
        <v>3.4947799465752998</v>
      </c>
      <c r="C8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3.4947799465752998</v>
      </c>
      <c r="D864" s="36">
        <f>CurrentMtgRatesDataTable8[[#This Row],[Combined with Bloomberg Coupon]]-C865</f>
        <v>1.1368757408019903E-2</v>
      </c>
      <c r="E864" s="37">
        <f t="shared" si="26"/>
        <v>67.071058520466693</v>
      </c>
      <c r="F864" s="36">
        <f>LN(CurrentMtgRatesDataTable8[[#This Row],[Combined with Bloomberg Coupon]]/C865)</f>
        <v>3.2583709002401008E-3</v>
      </c>
      <c r="G864" s="37">
        <f t="shared" si="27"/>
        <v>19.716726149598664</v>
      </c>
      <c r="I864" s="26" t="s">
        <v>51</v>
      </c>
      <c r="J864" s="27">
        <v>90.128033896000005</v>
      </c>
      <c r="K864" s="27" t="s">
        <v>1502</v>
      </c>
      <c r="N864" s="26" t="s">
        <v>51</v>
      </c>
      <c r="O864" s="28">
        <v>90.128033896000005</v>
      </c>
      <c r="P864" s="28" t="s">
        <v>1501</v>
      </c>
      <c r="Q864" s="36">
        <f>VLOOKUP(CurrentMtgRatesDataTable824[[#This Row],[asOfDate]],CurrentMtgRatesDataTable8[],5,0)</f>
        <v>67.747682130760523</v>
      </c>
      <c r="R864" s="36">
        <f>CurrentMtgRatesDataTable824[[#This Row],[Realized Current Coupon Vol]]/CurrentMtgRatesDataTable824[[#This Row],[SeriesNumValue]]</f>
        <v>0.75168268076207589</v>
      </c>
    </row>
    <row r="865" spans="1:18">
      <c r="A865" s="26" t="s">
        <v>243</v>
      </c>
      <c r="B865" s="28">
        <v>3.4834111891672799</v>
      </c>
      <c r="C8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3.4834111891672799</v>
      </c>
      <c r="D865" s="36">
        <f>CurrentMtgRatesDataTable8[[#This Row],[Combined with Bloomberg Coupon]]-C866</f>
        <v>5.6953591357129962E-2</v>
      </c>
      <c r="E865" s="37">
        <f t="shared" si="26"/>
        <v>69.778350069294717</v>
      </c>
      <c r="F865" s="36">
        <f>LN(CurrentMtgRatesDataTable8[[#This Row],[Combined with Bloomberg Coupon]]/C866)</f>
        <v>1.6485083264675876E-2</v>
      </c>
      <c r="G865" s="37">
        <f t="shared" si="27"/>
        <v>20.560849230366724</v>
      </c>
      <c r="I865" s="26" t="s">
        <v>617</v>
      </c>
      <c r="J865" s="27">
        <v>90.590134656000004</v>
      </c>
      <c r="K865" s="27" t="s">
        <v>1502</v>
      </c>
      <c r="N865" s="26" t="s">
        <v>617</v>
      </c>
      <c r="O865" s="28">
        <v>90.590134656000004</v>
      </c>
      <c r="P865" s="28" t="s">
        <v>1501</v>
      </c>
      <c r="Q865" s="36">
        <f>VLOOKUP(CurrentMtgRatesDataTable824[[#This Row],[asOfDate]],CurrentMtgRatesDataTable8[],5,0)</f>
        <v>67.028331969783693</v>
      </c>
      <c r="R865" s="36">
        <f>CurrentMtgRatesDataTable824[[#This Row],[Realized Current Coupon Vol]]/CurrentMtgRatesDataTable824[[#This Row],[SeriesNumValue]]</f>
        <v>0.73990763149113215</v>
      </c>
    </row>
    <row r="866" spans="1:18">
      <c r="A866" s="26" t="s">
        <v>377</v>
      </c>
      <c r="B866" s="28">
        <v>3.4264575978101499</v>
      </c>
      <c r="C8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3.4264575978101499</v>
      </c>
      <c r="D866" s="36">
        <f>CurrentMtgRatesDataTable8[[#This Row],[Combined with Bloomberg Coupon]]-C867</f>
        <v>-4.5381128800729975E-2</v>
      </c>
      <c r="E866" s="37">
        <f t="shared" si="26"/>
        <v>69.481128994283722</v>
      </c>
      <c r="F866" s="36">
        <f>LN(CurrentMtgRatesDataTable8[[#This Row],[Combined with Bloomberg Coupon]]/C867)</f>
        <v>-1.3157388825065191E-2</v>
      </c>
      <c r="G866" s="37">
        <f t="shared" si="27"/>
        <v>20.48593985023329</v>
      </c>
      <c r="I866" s="26" t="s">
        <v>474</v>
      </c>
      <c r="J866" s="27">
        <v>90.540806415000006</v>
      </c>
      <c r="K866" s="27" t="s">
        <v>1502</v>
      </c>
      <c r="N866" s="26" t="s">
        <v>474</v>
      </c>
      <c r="O866" s="28">
        <v>90.540806415000006</v>
      </c>
      <c r="P866" s="28" t="s">
        <v>1501</v>
      </c>
      <c r="Q866" s="36">
        <f>VLOOKUP(CurrentMtgRatesDataTable824[[#This Row],[asOfDate]],CurrentMtgRatesDataTable8[],5,0)</f>
        <v>67.083876174398029</v>
      </c>
      <c r="R866" s="36">
        <f>CurrentMtgRatesDataTable824[[#This Row],[Realized Current Coupon Vol]]/CurrentMtgRatesDataTable824[[#This Row],[SeriesNumValue]]</f>
        <v>0.74092421782631879</v>
      </c>
    </row>
    <row r="867" spans="1:18">
      <c r="A867" s="26" t="s">
        <v>521</v>
      </c>
      <c r="B867" s="28">
        <v>3.4718387266108799</v>
      </c>
      <c r="C8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3.4718387266108799</v>
      </c>
      <c r="D867" s="36">
        <f>CurrentMtgRatesDataTable8[[#This Row],[Combined with Bloomberg Coupon]]-C868</f>
        <v>-0.10310295306701001</v>
      </c>
      <c r="E867" s="37">
        <f t="shared" si="26"/>
        <v>69.291759946015858</v>
      </c>
      <c r="F867" s="36">
        <f>LN(CurrentMtgRatesDataTable8[[#This Row],[Combined with Bloomberg Coupon]]/C868)</f>
        <v>-2.9264516625657721E-2</v>
      </c>
      <c r="G867" s="37">
        <f t="shared" si="27"/>
        <v>20.438467136539927</v>
      </c>
      <c r="I867" s="26" t="s">
        <v>336</v>
      </c>
      <c r="J867" s="27">
        <v>90.215674143000001</v>
      </c>
      <c r="K867" s="27" t="s">
        <v>1502</v>
      </c>
      <c r="N867" s="26" t="s">
        <v>336</v>
      </c>
      <c r="O867" s="28">
        <v>90.215674143000001</v>
      </c>
      <c r="P867" s="28" t="s">
        <v>1501</v>
      </c>
      <c r="Q867" s="36">
        <f>VLOOKUP(CurrentMtgRatesDataTable824[[#This Row],[asOfDate]],CurrentMtgRatesDataTable8[],5,0)</f>
        <v>67.094567165169792</v>
      </c>
      <c r="R867" s="36">
        <f>CurrentMtgRatesDataTable824[[#This Row],[Realized Current Coupon Vol]]/CurrentMtgRatesDataTable824[[#This Row],[SeriesNumValue]]</f>
        <v>0.74371297230256062</v>
      </c>
    </row>
    <row r="868" spans="1:18">
      <c r="A868" s="26" t="s">
        <v>661</v>
      </c>
      <c r="B868" s="28">
        <v>3.5749416796778899</v>
      </c>
      <c r="C8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3.5749416796778899</v>
      </c>
      <c r="D868" s="36">
        <f>CurrentMtgRatesDataTable8[[#This Row],[Combined with Bloomberg Coupon]]-C869</f>
        <v>-2.1429573910360045E-2</v>
      </c>
      <c r="E868" s="37">
        <f t="shared" si="26"/>
        <v>65.764142991027086</v>
      </c>
      <c r="F868" s="36">
        <f>LN(CurrentMtgRatesDataTable8[[#This Row],[Combined with Bloomberg Coupon]]/C869)</f>
        <v>-5.976489352960827E-3</v>
      </c>
      <c r="G868" s="37">
        <f t="shared" si="27"/>
        <v>19.475577023424606</v>
      </c>
      <c r="I868" s="26" t="s">
        <v>195</v>
      </c>
      <c r="J868" s="27">
        <v>90.417332279999997</v>
      </c>
      <c r="K868" s="27" t="s">
        <v>1502</v>
      </c>
      <c r="N868" s="26" t="s">
        <v>195</v>
      </c>
      <c r="O868" s="28">
        <v>90.417332279999997</v>
      </c>
      <c r="P868" s="28" t="s">
        <v>1501</v>
      </c>
      <c r="Q868" s="36">
        <f>VLOOKUP(CurrentMtgRatesDataTable824[[#This Row],[asOfDate]],CurrentMtgRatesDataTable8[],5,0)</f>
        <v>66.85846635349931</v>
      </c>
      <c r="R868" s="36">
        <f>CurrentMtgRatesDataTable824[[#This Row],[Realized Current Coupon Vol]]/CurrentMtgRatesDataTable824[[#This Row],[SeriesNumValue]]</f>
        <v>0.73944303229888786</v>
      </c>
    </row>
    <row r="869" spans="1:18">
      <c r="A869" s="26" t="s">
        <v>97</v>
      </c>
      <c r="B869" s="28">
        <v>3.5963712535882499</v>
      </c>
      <c r="C8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3.5963712535882499</v>
      </c>
      <c r="D869" s="36">
        <f>CurrentMtgRatesDataTable8[[#This Row],[Combined with Bloomberg Coupon]]-C870</f>
        <v>5.3521213052440064E-2</v>
      </c>
      <c r="E869" s="37">
        <f t="shared" si="26"/>
        <v>65.589804272480407</v>
      </c>
      <c r="F869" s="36">
        <f>LN(CurrentMtgRatesDataTable8[[#This Row],[Combined with Bloomberg Coupon]]/C870)</f>
        <v>1.4993852562912399E-2</v>
      </c>
      <c r="G869" s="37">
        <f t="shared" si="27"/>
        <v>19.430913856489848</v>
      </c>
      <c r="I869" s="26" t="s">
        <v>52</v>
      </c>
      <c r="J869" s="27">
        <v>90.995284710000007</v>
      </c>
      <c r="K869" s="27" t="s">
        <v>1502</v>
      </c>
      <c r="N869" s="26" t="s">
        <v>52</v>
      </c>
      <c r="O869" s="28">
        <v>90.995284710000007</v>
      </c>
      <c r="P869" s="28" t="s">
        <v>1501</v>
      </c>
      <c r="Q869" s="36">
        <f>VLOOKUP(CurrentMtgRatesDataTable824[[#This Row],[asOfDate]],CurrentMtgRatesDataTable8[],5,0)</f>
        <v>66.504925613768449</v>
      </c>
      <c r="R869" s="36">
        <f>CurrentMtgRatesDataTable824[[#This Row],[Realized Current Coupon Vol]]/CurrentMtgRatesDataTable824[[#This Row],[SeriesNumValue]]</f>
        <v>0.73086122897156924</v>
      </c>
    </row>
    <row r="870" spans="1:18">
      <c r="A870" s="26" t="s">
        <v>242</v>
      </c>
      <c r="B870" s="28">
        <v>3.5428500405358099</v>
      </c>
      <c r="C8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3.5428500405358099</v>
      </c>
      <c r="D870" s="36">
        <f>CurrentMtgRatesDataTable8[[#This Row],[Combined with Bloomberg Coupon]]-C871</f>
        <v>-3.3498554125710012E-2</v>
      </c>
      <c r="E870" s="37">
        <f t="shared" si="26"/>
        <v>64.793587419284819</v>
      </c>
      <c r="F870" s="36">
        <f>LN(CurrentMtgRatesDataTable8[[#This Row],[Combined with Bloomberg Coupon]]/C871)</f>
        <v>-9.4108348627048727E-3</v>
      </c>
      <c r="G870" s="37">
        <f t="shared" si="27"/>
        <v>19.221294269075262</v>
      </c>
      <c r="I870" s="26" t="s">
        <v>618</v>
      </c>
      <c r="J870" s="27">
        <v>90.214929440999995</v>
      </c>
      <c r="K870" s="27" t="s">
        <v>1502</v>
      </c>
      <c r="N870" s="26" t="s">
        <v>618</v>
      </c>
      <c r="O870" s="28">
        <v>90.214929440999995</v>
      </c>
      <c r="P870" s="28" t="s">
        <v>1501</v>
      </c>
      <c r="Q870" s="36">
        <f>VLOOKUP(CurrentMtgRatesDataTable824[[#This Row],[asOfDate]],CurrentMtgRatesDataTable8[],5,0)</f>
        <v>66.079670019192477</v>
      </c>
      <c r="R870" s="36">
        <f>CurrentMtgRatesDataTable824[[#This Row],[Realized Current Coupon Vol]]/CurrentMtgRatesDataTable824[[#This Row],[SeriesNumValue]]</f>
        <v>0.73246934214373216</v>
      </c>
    </row>
    <row r="871" spans="1:18">
      <c r="A871" s="26" t="s">
        <v>376</v>
      </c>
      <c r="B871" s="28">
        <v>3.5763485946615199</v>
      </c>
      <c r="C8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3.5763485946615199</v>
      </c>
      <c r="D871" s="36">
        <f>CurrentMtgRatesDataTable8[[#This Row],[Combined with Bloomberg Coupon]]-C872</f>
        <v>-2.6906490602790267E-2</v>
      </c>
      <c r="E871" s="37">
        <f t="shared" si="26"/>
        <v>64.365012749738341</v>
      </c>
      <c r="F871" s="36">
        <f>LN(CurrentMtgRatesDataTable8[[#This Row],[Combined with Bloomberg Coupon]]/C872)</f>
        <v>-7.4952929905632657E-3</v>
      </c>
      <c r="G871" s="37">
        <f t="shared" si="27"/>
        <v>19.107931514342429</v>
      </c>
      <c r="I871" s="26" t="s">
        <v>475</v>
      </c>
      <c r="J871" s="27">
        <v>90.100179374000007</v>
      </c>
      <c r="K871" s="27" t="s">
        <v>1502</v>
      </c>
      <c r="N871" s="26" t="s">
        <v>475</v>
      </c>
      <c r="O871" s="28">
        <v>90.100179374000007</v>
      </c>
      <c r="P871" s="28" t="s">
        <v>1501</v>
      </c>
      <c r="Q871" s="36">
        <f>VLOOKUP(CurrentMtgRatesDataTable824[[#This Row],[asOfDate]],CurrentMtgRatesDataTable8[],5,0)</f>
        <v>65.889595638183863</v>
      </c>
      <c r="R871" s="36">
        <f>CurrentMtgRatesDataTable824[[#This Row],[Realized Current Coupon Vol]]/CurrentMtgRatesDataTable824[[#This Row],[SeriesNumValue]]</f>
        <v>0.73129261335519014</v>
      </c>
    </row>
    <row r="872" spans="1:18">
      <c r="A872" s="26" t="s">
        <v>520</v>
      </c>
      <c r="B872" s="28">
        <v>3.6032550852643102</v>
      </c>
      <c r="C8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3.6032550852643102</v>
      </c>
      <c r="D872" s="36">
        <f>CurrentMtgRatesDataTable8[[#This Row],[Combined with Bloomberg Coupon]]-C873</f>
        <v>3.558662076710295E-3</v>
      </c>
      <c r="E872" s="37">
        <f t="shared" si="26"/>
        <v>64.04245338676624</v>
      </c>
      <c r="F872" s="36">
        <f>LN(CurrentMtgRatesDataTable8[[#This Row],[Combined with Bloomberg Coupon]]/C873)</f>
        <v>9.8811226539032427E-4</v>
      </c>
      <c r="G872" s="37">
        <f t="shared" si="27"/>
        <v>19.022709788778929</v>
      </c>
      <c r="I872" s="26" t="s">
        <v>196</v>
      </c>
      <c r="J872" s="27">
        <v>90.178556642999993</v>
      </c>
      <c r="K872" s="27" t="s">
        <v>1502</v>
      </c>
      <c r="N872" s="26" t="s">
        <v>196</v>
      </c>
      <c r="O872" s="28">
        <v>90.178556642999993</v>
      </c>
      <c r="P872" s="28" t="s">
        <v>1501</v>
      </c>
      <c r="Q872" s="36">
        <f>VLOOKUP(CurrentMtgRatesDataTable824[[#This Row],[asOfDate]],CurrentMtgRatesDataTable8[],5,0)</f>
        <v>64.610032843873057</v>
      </c>
      <c r="R872" s="36">
        <f>CurrentMtgRatesDataTable824[[#This Row],[Realized Current Coupon Vol]]/CurrentMtgRatesDataTable824[[#This Row],[SeriesNumValue]]</f>
        <v>0.71646780841316937</v>
      </c>
    </row>
    <row r="873" spans="1:18">
      <c r="A873" s="26" t="s">
        <v>660</v>
      </c>
      <c r="B873" s="28">
        <v>3.5996964231875999</v>
      </c>
      <c r="C8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3.5996964231875999</v>
      </c>
      <c r="D873" s="36">
        <f>CurrentMtgRatesDataTable8[[#This Row],[Combined with Bloomberg Coupon]]-C874</f>
        <v>6.6709271257998637E-3</v>
      </c>
      <c r="E873" s="37">
        <f t="shared" si="26"/>
        <v>64.23652410943977</v>
      </c>
      <c r="F873" s="36">
        <f>LN(CurrentMtgRatesDataTable8[[#This Row],[Combined with Bloomberg Coupon]]/C874)</f>
        <v>1.854910870574554E-3</v>
      </c>
      <c r="G873" s="37">
        <f t="shared" si="27"/>
        <v>19.083764032776436</v>
      </c>
      <c r="I873" s="26" t="s">
        <v>53</v>
      </c>
      <c r="J873" s="27">
        <v>90.115516287999995</v>
      </c>
      <c r="K873" s="27" t="s">
        <v>1502</v>
      </c>
      <c r="N873" s="26" t="s">
        <v>53</v>
      </c>
      <c r="O873" s="28">
        <v>90.115516287999995</v>
      </c>
      <c r="P873" s="28" t="s">
        <v>1501</v>
      </c>
      <c r="Q873" s="36">
        <f>VLOOKUP(CurrentMtgRatesDataTable824[[#This Row],[asOfDate]],CurrentMtgRatesDataTable8[],5,0)</f>
        <v>64.031232111634409</v>
      </c>
      <c r="R873" s="36">
        <f>CurrentMtgRatesDataTable824[[#This Row],[Realized Current Coupon Vol]]/CurrentMtgRatesDataTable824[[#This Row],[SeriesNumValue]]</f>
        <v>0.71054613843632797</v>
      </c>
    </row>
    <row r="874" spans="1:18">
      <c r="A874" s="26" t="s">
        <v>241</v>
      </c>
      <c r="B874" s="28">
        <v>3.5930254960618</v>
      </c>
      <c r="C8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3.5930254960618</v>
      </c>
      <c r="D874" s="36">
        <f>CurrentMtgRatesDataTable8[[#This Row],[Combined with Bloomberg Coupon]]-C875</f>
        <v>1.835115677116006E-2</v>
      </c>
      <c r="E874" s="37">
        <f t="shared" si="26"/>
        <v>64.489874135457839</v>
      </c>
      <c r="F874" s="36">
        <f>LN(CurrentMtgRatesDataTable8[[#This Row],[Combined with Bloomberg Coupon]]/C875)</f>
        <v>5.120526051490837E-3</v>
      </c>
      <c r="G874" s="37">
        <f t="shared" si="27"/>
        <v>19.161132569539689</v>
      </c>
      <c r="I874" s="26" t="s">
        <v>619</v>
      </c>
      <c r="J874" s="27">
        <v>90.534233306999994</v>
      </c>
      <c r="K874" s="27" t="s">
        <v>1502</v>
      </c>
      <c r="N874" s="26" t="s">
        <v>619</v>
      </c>
      <c r="O874" s="28">
        <v>90.534233306999994</v>
      </c>
      <c r="P874" s="28" t="s">
        <v>1501</v>
      </c>
      <c r="Q874" s="36">
        <f>VLOOKUP(CurrentMtgRatesDataTable824[[#This Row],[asOfDate]],CurrentMtgRatesDataTable8[],5,0)</f>
        <v>64.155927325626479</v>
      </c>
      <c r="R874" s="36">
        <f>CurrentMtgRatesDataTable824[[#This Row],[Realized Current Coupon Vol]]/CurrentMtgRatesDataTable824[[#This Row],[SeriesNumValue]]</f>
        <v>0.70863721911771049</v>
      </c>
    </row>
    <row r="875" spans="1:18">
      <c r="A875" s="26" t="s">
        <v>375</v>
      </c>
      <c r="B875" s="28">
        <v>3.5746743392906399</v>
      </c>
      <c r="C8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3.5746743392906399</v>
      </c>
      <c r="D875" s="36">
        <f>CurrentMtgRatesDataTable8[[#This Row],[Combined with Bloomberg Coupon]]-C876</f>
        <v>-3.4706126860180042E-2</v>
      </c>
      <c r="E875" s="37">
        <f t="shared" si="26"/>
        <v>64.475319854121665</v>
      </c>
      <c r="F875" s="36">
        <f>LN(CurrentMtgRatesDataTable8[[#This Row],[Combined with Bloomberg Coupon]]/C876)</f>
        <v>-9.6620635004178029E-3</v>
      </c>
      <c r="G875" s="37">
        <f t="shared" si="27"/>
        <v>19.159477842081817</v>
      </c>
      <c r="I875" s="26" t="s">
        <v>476</v>
      </c>
      <c r="J875" s="27">
        <v>90.425848684000002</v>
      </c>
      <c r="K875" s="27" t="s">
        <v>1502</v>
      </c>
      <c r="N875" s="26" t="s">
        <v>476</v>
      </c>
      <c r="O875" s="28">
        <v>90.425848684000002</v>
      </c>
      <c r="P875" s="28" t="s">
        <v>1501</v>
      </c>
      <c r="Q875" s="36">
        <f>VLOOKUP(CurrentMtgRatesDataTable824[[#This Row],[asOfDate]],CurrentMtgRatesDataTable8[],5,0)</f>
        <v>62.242136766138557</v>
      </c>
      <c r="R875" s="36">
        <f>CurrentMtgRatesDataTable824[[#This Row],[Realized Current Coupon Vol]]/CurrentMtgRatesDataTable824[[#This Row],[SeriesNumValue]]</f>
        <v>0.68832239533242789</v>
      </c>
    </row>
    <row r="876" spans="1:18">
      <c r="A876" s="26" t="s">
        <v>519</v>
      </c>
      <c r="B876" s="28">
        <v>3.60938046615082</v>
      </c>
      <c r="C8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3.60938046615082</v>
      </c>
      <c r="D876" s="36">
        <f>CurrentMtgRatesDataTable8[[#This Row],[Combined with Bloomberg Coupon]]-C877</f>
        <v>-1.7037174821599166E-3</v>
      </c>
      <c r="E876" s="37">
        <f t="shared" si="26"/>
        <v>64.039647839312082</v>
      </c>
      <c r="F876" s="36">
        <f>LN(CurrentMtgRatesDataTable8[[#This Row],[Combined with Bloomberg Coupon]]/C877)</f>
        <v>-4.7191353920127192E-4</v>
      </c>
      <c r="G876" s="37">
        <f t="shared" si="27"/>
        <v>19.048849799915466</v>
      </c>
      <c r="I876" s="26" t="s">
        <v>337</v>
      </c>
      <c r="J876" s="27">
        <v>90.290819343999999</v>
      </c>
      <c r="K876" s="27" t="s">
        <v>1502</v>
      </c>
      <c r="N876" s="26" t="s">
        <v>337</v>
      </c>
      <c r="O876" s="28">
        <v>90.290819343999999</v>
      </c>
      <c r="P876" s="28" t="s">
        <v>1501</v>
      </c>
      <c r="Q876" s="36">
        <f>VLOOKUP(CurrentMtgRatesDataTable824[[#This Row],[asOfDate]],CurrentMtgRatesDataTable8[],5,0)</f>
        <v>60.959541048702647</v>
      </c>
      <c r="R876" s="36">
        <f>CurrentMtgRatesDataTable824[[#This Row],[Realized Current Coupon Vol]]/CurrentMtgRatesDataTable824[[#This Row],[SeriesNumValue]]</f>
        <v>0.6751466150334976</v>
      </c>
    </row>
    <row r="877" spans="1:18">
      <c r="A877" s="26" t="s">
        <v>659</v>
      </c>
      <c r="B877" s="28">
        <v>3.6110841836329799</v>
      </c>
      <c r="C8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3.6110841836329799</v>
      </c>
      <c r="D877" s="36">
        <f>CurrentMtgRatesDataTable8[[#This Row],[Combined with Bloomberg Coupon]]-C878</f>
        <v>1.0220466949597551E-3</v>
      </c>
      <c r="E877" s="37">
        <f t="shared" si="26"/>
        <v>64.031551307194306</v>
      </c>
      <c r="F877" s="36">
        <f>LN(CurrentMtgRatesDataTable8[[#This Row],[Combined with Bloomberg Coupon]]/C878)</f>
        <v>2.8307048671016773E-4</v>
      </c>
      <c r="G877" s="37">
        <f t="shared" si="27"/>
        <v>19.046645340461442</v>
      </c>
      <c r="I877" s="26" t="s">
        <v>197</v>
      </c>
      <c r="J877" s="27">
        <v>90.302496219999995</v>
      </c>
      <c r="K877" s="27" t="s">
        <v>1502</v>
      </c>
      <c r="N877" s="26" t="s">
        <v>197</v>
      </c>
      <c r="O877" s="28">
        <v>90.302496219999995</v>
      </c>
      <c r="P877" s="28" t="s">
        <v>1501</v>
      </c>
      <c r="Q877" s="36">
        <f>VLOOKUP(CurrentMtgRatesDataTable824[[#This Row],[asOfDate]],CurrentMtgRatesDataTable8[],5,0)</f>
        <v>61.216376500628044</v>
      </c>
      <c r="R877" s="36">
        <f>CurrentMtgRatesDataTable824[[#This Row],[Realized Current Coupon Vol]]/CurrentMtgRatesDataTable824[[#This Row],[SeriesNumValue]]</f>
        <v>0.67790348066889849</v>
      </c>
    </row>
    <row r="878" spans="1:18">
      <c r="A878" s="26" t="s">
        <v>240</v>
      </c>
      <c r="B878" s="28">
        <v>3.6100621369380201</v>
      </c>
      <c r="C8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3.6100621369380201</v>
      </c>
      <c r="D878" s="36">
        <f>CurrentMtgRatesDataTable8[[#This Row],[Combined with Bloomberg Coupon]]-C879</f>
        <v>6.7810087465729918E-2</v>
      </c>
      <c r="E878" s="37">
        <f t="shared" si="26"/>
        <v>64.396225081606033</v>
      </c>
      <c r="F878" s="36">
        <f>LN(CurrentMtgRatesDataTable8[[#This Row],[Combined with Bloomberg Coupon]]/C879)</f>
        <v>1.8962287603596667E-2</v>
      </c>
      <c r="G878" s="37">
        <f t="shared" si="27"/>
        <v>19.157246126015011</v>
      </c>
      <c r="I878" s="26" t="s">
        <v>54</v>
      </c>
      <c r="J878" s="27">
        <v>90.804406485000001</v>
      </c>
      <c r="K878" s="27" t="s">
        <v>1502</v>
      </c>
      <c r="N878" s="26" t="s">
        <v>54</v>
      </c>
      <c r="O878" s="28">
        <v>90.804406485000001</v>
      </c>
      <c r="P878" s="28" t="s">
        <v>1501</v>
      </c>
      <c r="Q878" s="36">
        <f>VLOOKUP(CurrentMtgRatesDataTable824[[#This Row],[asOfDate]],CurrentMtgRatesDataTable8[],5,0)</f>
        <v>61.389930373557632</v>
      </c>
      <c r="R878" s="36">
        <f>CurrentMtgRatesDataTable824[[#This Row],[Realized Current Coupon Vol]]/CurrentMtgRatesDataTable824[[#This Row],[SeriesNumValue]]</f>
        <v>0.67606774549755633</v>
      </c>
    </row>
    <row r="879" spans="1:18">
      <c r="A879" s="26" t="s">
        <v>374</v>
      </c>
      <c r="B879" s="28">
        <v>3.5422520494722902</v>
      </c>
      <c r="C8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3.5422520494722902</v>
      </c>
      <c r="D879" s="36">
        <f>CurrentMtgRatesDataTable8[[#This Row],[Combined with Bloomberg Coupon]]-C880</f>
        <v>2.1533120323980359E-2</v>
      </c>
      <c r="E879" s="37">
        <f t="shared" si="26"/>
        <v>63.23487944966719</v>
      </c>
      <c r="F879" s="36">
        <f>LN(CurrentMtgRatesDataTable8[[#This Row],[Combined with Bloomberg Coupon]]/C880)</f>
        <v>6.0974870503458607E-3</v>
      </c>
      <c r="G879" s="37">
        <f t="shared" si="27"/>
        <v>18.862631400813587</v>
      </c>
      <c r="I879" s="26" t="s">
        <v>620</v>
      </c>
      <c r="J879" s="27">
        <v>90.991261413000004</v>
      </c>
      <c r="K879" s="27" t="s">
        <v>1502</v>
      </c>
      <c r="N879" s="26" t="s">
        <v>620</v>
      </c>
      <c r="O879" s="28">
        <v>90.991261413000004</v>
      </c>
      <c r="P879" s="28" t="s">
        <v>1501</v>
      </c>
      <c r="Q879" s="36">
        <f>VLOOKUP(CurrentMtgRatesDataTable824[[#This Row],[asOfDate]],CurrentMtgRatesDataTable8[],5,0)</f>
        <v>61.825750319749176</v>
      </c>
      <c r="R879" s="36">
        <f>CurrentMtgRatesDataTable824[[#This Row],[Realized Current Coupon Vol]]/CurrentMtgRatesDataTable824[[#This Row],[SeriesNumValue]]</f>
        <v>0.67946909801731881</v>
      </c>
    </row>
    <row r="880" spans="1:18">
      <c r="A880" s="26" t="s">
        <v>518</v>
      </c>
      <c r="B880" s="28">
        <v>3.5207189291483099</v>
      </c>
      <c r="C8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3.5207189291483099</v>
      </c>
      <c r="D880" s="36">
        <f>CurrentMtgRatesDataTable8[[#This Row],[Combined with Bloomberg Coupon]]-C881</f>
        <v>-6.8736936931000248E-2</v>
      </c>
      <c r="E880" s="37">
        <f t="shared" si="26"/>
        <v>63.897800308597276</v>
      </c>
      <c r="F880" s="36">
        <f>LN(CurrentMtgRatesDataTable8[[#This Row],[Combined with Bloomberg Coupon]]/C881)</f>
        <v>-1.9335411684235776E-2</v>
      </c>
      <c r="G880" s="37">
        <f t="shared" si="27"/>
        <v>19.06755867527469</v>
      </c>
      <c r="I880" s="26" t="s">
        <v>477</v>
      </c>
      <c r="J880" s="27">
        <v>90.950499405000002</v>
      </c>
      <c r="K880" s="27" t="s">
        <v>1502</v>
      </c>
      <c r="N880" s="26" t="s">
        <v>477</v>
      </c>
      <c r="O880" s="28">
        <v>90.950499405000002</v>
      </c>
      <c r="P880" s="28" t="s">
        <v>1501</v>
      </c>
      <c r="Q880" s="36">
        <f>VLOOKUP(CurrentMtgRatesDataTable824[[#This Row],[asOfDate]],CurrentMtgRatesDataTable8[],5,0)</f>
        <v>61.987085408830325</v>
      </c>
      <c r="R880" s="36">
        <f>CurrentMtgRatesDataTable824[[#This Row],[Realized Current Coupon Vol]]/CurrentMtgRatesDataTable824[[#This Row],[SeriesNumValue]]</f>
        <v>0.6815474990720346</v>
      </c>
    </row>
    <row r="881" spans="1:18">
      <c r="A881" s="26" t="s">
        <v>658</v>
      </c>
      <c r="B881" s="28">
        <v>3.5894558660793101</v>
      </c>
      <c r="C8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3.5894558660793101</v>
      </c>
      <c r="D881" s="36">
        <f>CurrentMtgRatesDataTable8[[#This Row],[Combined with Bloomberg Coupon]]-C882</f>
        <v>4.7180329229860263E-2</v>
      </c>
      <c r="E881" s="37">
        <f t="shared" si="26"/>
        <v>63.600567152930651</v>
      </c>
      <c r="F881" s="36">
        <f>LN(CurrentMtgRatesDataTable8[[#This Row],[Combined with Bloomberg Coupon]]/C882)</f>
        <v>1.3231294021792201E-2</v>
      </c>
      <c r="G881" s="37">
        <f t="shared" si="27"/>
        <v>19.028655764438497</v>
      </c>
      <c r="I881" s="26" t="s">
        <v>338</v>
      </c>
      <c r="J881" s="27">
        <v>90.263360989999995</v>
      </c>
      <c r="K881" s="27" t="s">
        <v>1502</v>
      </c>
      <c r="N881" s="26" t="s">
        <v>338</v>
      </c>
      <c r="O881" s="28">
        <v>90.263360989999995</v>
      </c>
      <c r="P881" s="28" t="s">
        <v>1501</v>
      </c>
      <c r="Q881" s="36">
        <f>VLOOKUP(CurrentMtgRatesDataTable824[[#This Row],[asOfDate]],CurrentMtgRatesDataTable8[],5,0)</f>
        <v>61.777174992612075</v>
      </c>
      <c r="R881" s="36">
        <f>CurrentMtgRatesDataTable824[[#This Row],[Realized Current Coupon Vol]]/CurrentMtgRatesDataTable824[[#This Row],[SeriesNumValue]]</f>
        <v>0.68441031128295993</v>
      </c>
    </row>
    <row r="882" spans="1:18">
      <c r="A882" s="26" t="s">
        <v>96</v>
      </c>
      <c r="B882" s="28">
        <v>3.5422755368494498</v>
      </c>
      <c r="C8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3.5422755368494498</v>
      </c>
      <c r="D882" s="36">
        <f>CurrentMtgRatesDataTable8[[#This Row],[Combined with Bloomberg Coupon]]-C883</f>
        <v>4.2385722860149855E-2</v>
      </c>
      <c r="E882" s="37">
        <f t="shared" si="26"/>
        <v>63.257818579990207</v>
      </c>
      <c r="F882" s="36">
        <f>LN(CurrentMtgRatesDataTable8[[#This Row],[Combined with Bloomberg Coupon]]/C883)</f>
        <v>1.2037841370897506E-2</v>
      </c>
      <c r="G882" s="37">
        <f t="shared" si="27"/>
        <v>18.946280875329631</v>
      </c>
      <c r="I882" s="26" t="s">
        <v>198</v>
      </c>
      <c r="J882" s="27">
        <v>90.120362388000004</v>
      </c>
      <c r="K882" s="27" t="s">
        <v>1502</v>
      </c>
      <c r="N882" s="26" t="s">
        <v>198</v>
      </c>
      <c r="O882" s="28">
        <v>90.120362388000004</v>
      </c>
      <c r="P882" s="28" t="s">
        <v>1501</v>
      </c>
      <c r="Q882" s="36">
        <f>VLOOKUP(CurrentMtgRatesDataTable824[[#This Row],[asOfDate]],CurrentMtgRatesDataTable8[],5,0)</f>
        <v>61.7881084726246</v>
      </c>
      <c r="R882" s="36">
        <f>CurrentMtgRatesDataTable824[[#This Row],[Realized Current Coupon Vol]]/CurrentMtgRatesDataTable824[[#This Row],[SeriesNumValue]]</f>
        <v>0.68561762109438662</v>
      </c>
    </row>
    <row r="883" spans="1:18">
      <c r="A883" s="26" t="s">
        <v>239</v>
      </c>
      <c r="B883" s="28">
        <v>3.4998898139893</v>
      </c>
      <c r="C8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3.4998898139893</v>
      </c>
      <c r="D883" s="36">
        <f>CurrentMtgRatesDataTable8[[#This Row],[Combined with Bloomberg Coupon]]-C884</f>
        <v>-3.0834718324660226E-2</v>
      </c>
      <c r="E883" s="37">
        <f t="shared" si="26"/>
        <v>62.711649619958507</v>
      </c>
      <c r="F883" s="36">
        <f>LN(CurrentMtgRatesDataTable8[[#This Row],[Combined with Bloomberg Coupon]]/C884)</f>
        <v>-8.771613549148757E-3</v>
      </c>
      <c r="G883" s="37">
        <f t="shared" si="27"/>
        <v>18.799651207934208</v>
      </c>
      <c r="I883" s="26" t="s">
        <v>55</v>
      </c>
      <c r="J883" s="27">
        <v>90.351535061999996</v>
      </c>
      <c r="K883" s="27" t="s">
        <v>1502</v>
      </c>
      <c r="N883" s="26" t="s">
        <v>55</v>
      </c>
      <c r="O883" s="28">
        <v>90.351535061999996</v>
      </c>
      <c r="P883" s="28" t="s">
        <v>1501</v>
      </c>
      <c r="Q883" s="36">
        <f>VLOOKUP(CurrentMtgRatesDataTable824[[#This Row],[asOfDate]],CurrentMtgRatesDataTable8[],5,0)</f>
        <v>62.298576379079286</v>
      </c>
      <c r="R883" s="36">
        <f>CurrentMtgRatesDataTable824[[#This Row],[Realized Current Coupon Vol]]/CurrentMtgRatesDataTable824[[#This Row],[SeriesNumValue]]</f>
        <v>0.68951320347052736</v>
      </c>
    </row>
    <row r="884" spans="1:18">
      <c r="A884" s="26" t="s">
        <v>373</v>
      </c>
      <c r="B884" s="28">
        <v>3.5307245323139602</v>
      </c>
      <c r="C8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3.5307245323139602</v>
      </c>
      <c r="D884" s="36">
        <f>CurrentMtgRatesDataTable8[[#This Row],[Combined with Bloomberg Coupon]]-C885</f>
        <v>1.6248429089400496E-3</v>
      </c>
      <c r="E884" s="37">
        <f t="shared" si="26"/>
        <v>62.459342645802742</v>
      </c>
      <c r="F884" s="36">
        <f>LN(CurrentMtgRatesDataTable8[[#This Row],[Combined with Bloomberg Coupon]]/C885)</f>
        <v>4.6030691037069019E-4</v>
      </c>
      <c r="G884" s="37">
        <f t="shared" si="27"/>
        <v>18.733221960052674</v>
      </c>
      <c r="I884" s="26" t="s">
        <v>621</v>
      </c>
      <c r="J884" s="27">
        <v>90.988266303000003</v>
      </c>
      <c r="K884" s="27" t="s">
        <v>1502</v>
      </c>
      <c r="N884" s="26" t="s">
        <v>621</v>
      </c>
      <c r="O884" s="28">
        <v>90.988266303000003</v>
      </c>
      <c r="P884" s="28" t="s">
        <v>1501</v>
      </c>
      <c r="Q884" s="36">
        <f>VLOOKUP(CurrentMtgRatesDataTable824[[#This Row],[asOfDate]],CurrentMtgRatesDataTable8[],5,0)</f>
        <v>62.391986814989465</v>
      </c>
      <c r="R884" s="36">
        <f>CurrentMtgRatesDataTable824[[#This Row],[Realized Current Coupon Vol]]/CurrentMtgRatesDataTable824[[#This Row],[SeriesNumValue]]</f>
        <v>0.68571464596564491</v>
      </c>
    </row>
    <row r="885" spans="1:18">
      <c r="A885" s="26" t="s">
        <v>517</v>
      </c>
      <c r="B885" s="28">
        <v>3.5290996894050202</v>
      </c>
      <c r="C8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3.5290996894050202</v>
      </c>
      <c r="D885" s="36">
        <f>CurrentMtgRatesDataTable8[[#This Row],[Combined with Bloomberg Coupon]]-C886</f>
        <v>-1.3654989285299735E-2</v>
      </c>
      <c r="E885" s="37">
        <f t="shared" si="26"/>
        <v>72.914589118865536</v>
      </c>
      <c r="F885" s="36">
        <f>LN(CurrentMtgRatesDataTable8[[#This Row],[Combined with Bloomberg Coupon]]/C886)</f>
        <v>-3.8617894387398947E-3</v>
      </c>
      <c r="G885" s="37">
        <f t="shared" si="27"/>
        <v>21.607066521552358</v>
      </c>
      <c r="I885" s="26" t="s">
        <v>478</v>
      </c>
      <c r="J885" s="27">
        <v>91.453581119999996</v>
      </c>
      <c r="K885" s="27" t="s">
        <v>1502</v>
      </c>
      <c r="N885" s="26" t="s">
        <v>478</v>
      </c>
      <c r="O885" s="28">
        <v>91.453581119999996</v>
      </c>
      <c r="P885" s="28" t="s">
        <v>1501</v>
      </c>
      <c r="Q885" s="36">
        <f>VLOOKUP(CurrentMtgRatesDataTable824[[#This Row],[asOfDate]],CurrentMtgRatesDataTable8[],5,0)</f>
        <v>63.181279702223684</v>
      </c>
      <c r="R885" s="36">
        <f>CurrentMtgRatesDataTable824[[#This Row],[Realized Current Coupon Vol]]/CurrentMtgRatesDataTable824[[#This Row],[SeriesNumValue]]</f>
        <v>0.69085626750166218</v>
      </c>
    </row>
    <row r="886" spans="1:18">
      <c r="A886" s="26" t="s">
        <v>657</v>
      </c>
      <c r="B886" s="28">
        <v>3.5427546786903199</v>
      </c>
      <c r="C8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3.5427546786903199</v>
      </c>
      <c r="D886" s="36">
        <f>CurrentMtgRatesDataTable8[[#This Row],[Combined with Bloomberg Coupon]]-C887</f>
        <v>2.7067356499309803E-2</v>
      </c>
      <c r="E886" s="37">
        <f t="shared" si="26"/>
        <v>72.959426589308848</v>
      </c>
      <c r="F886" s="36">
        <f>LN(CurrentMtgRatesDataTable8[[#This Row],[Combined with Bloomberg Coupon]]/C887)</f>
        <v>7.6695364713617667E-3</v>
      </c>
      <c r="G886" s="37">
        <f t="shared" si="27"/>
        <v>21.61831731670474</v>
      </c>
      <c r="I886" s="26" t="s">
        <v>339</v>
      </c>
      <c r="J886" s="27">
        <v>91.265174892000005</v>
      </c>
      <c r="K886" s="27" t="s">
        <v>1502</v>
      </c>
      <c r="N886" s="26" t="s">
        <v>339</v>
      </c>
      <c r="O886" s="28">
        <v>91.265174892000005</v>
      </c>
      <c r="P886" s="28" t="s">
        <v>1501</v>
      </c>
      <c r="Q886" s="36">
        <f>VLOOKUP(CurrentMtgRatesDataTable824[[#This Row],[asOfDate]],CurrentMtgRatesDataTable8[],5,0)</f>
        <v>63.307171521502823</v>
      </c>
      <c r="R886" s="36">
        <f>CurrentMtgRatesDataTable824[[#This Row],[Realized Current Coupon Vol]]/CurrentMtgRatesDataTable824[[#This Row],[SeriesNumValue]]</f>
        <v>0.6936618660559003</v>
      </c>
    </row>
    <row r="887" spans="1:18">
      <c r="A887" s="26" t="s">
        <v>95</v>
      </c>
      <c r="B887" s="28">
        <v>3.5156873221910101</v>
      </c>
      <c r="C8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3.5156873221910101</v>
      </c>
      <c r="D887" s="36">
        <f>CurrentMtgRatesDataTable8[[#This Row],[Combined with Bloomberg Coupon]]-C888</f>
        <v>5.0924044237150135E-2</v>
      </c>
      <c r="E887" s="37">
        <f t="shared" si="26"/>
        <v>73.283051933408117</v>
      </c>
      <c r="F887" s="36">
        <f>LN(CurrentMtgRatesDataTable8[[#This Row],[Combined with Bloomberg Coupon]]/C888)</f>
        <v>1.4590733631373464E-2</v>
      </c>
      <c r="G887" s="37">
        <f t="shared" si="27"/>
        <v>21.69782368843126</v>
      </c>
      <c r="I887" s="26" t="s">
        <v>199</v>
      </c>
      <c r="J887" s="27">
        <v>91.119442203999995</v>
      </c>
      <c r="K887" s="27" t="s">
        <v>1502</v>
      </c>
      <c r="N887" s="26" t="s">
        <v>199</v>
      </c>
      <c r="O887" s="28">
        <v>91.119442203999995</v>
      </c>
      <c r="P887" s="28" t="s">
        <v>1501</v>
      </c>
      <c r="Q887" s="36">
        <f>VLOOKUP(CurrentMtgRatesDataTable824[[#This Row],[asOfDate]],CurrentMtgRatesDataTable8[],5,0)</f>
        <v>63.529548023903274</v>
      </c>
      <c r="R887" s="36">
        <f>CurrentMtgRatesDataTable824[[#This Row],[Realized Current Coupon Vol]]/CurrentMtgRatesDataTable824[[#This Row],[SeriesNumValue]]</f>
        <v>0.69721177486657648</v>
      </c>
    </row>
    <row r="888" spans="1:18">
      <c r="A888" s="26" t="s">
        <v>238</v>
      </c>
      <c r="B888" s="28">
        <v>3.46476327795386</v>
      </c>
      <c r="C8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3.46476327795386</v>
      </c>
      <c r="D888" s="36">
        <f>CurrentMtgRatesDataTable8[[#This Row],[Combined with Bloomberg Coupon]]-C889</f>
        <v>-3.9725617216570086E-2</v>
      </c>
      <c r="E888" s="37">
        <f t="shared" si="26"/>
        <v>72.491237186783763</v>
      </c>
      <c r="F888" s="36">
        <f>LN(CurrentMtgRatesDataTable8[[#This Row],[Combined with Bloomberg Coupon]]/C889)</f>
        <v>-1.1400375961612259E-2</v>
      </c>
      <c r="G888" s="37">
        <f t="shared" si="27"/>
        <v>21.477602401750055</v>
      </c>
      <c r="I888" s="26" t="s">
        <v>56</v>
      </c>
      <c r="J888" s="27">
        <v>91.425055139999998</v>
      </c>
      <c r="K888" s="27" t="s">
        <v>1502</v>
      </c>
      <c r="N888" s="26" t="s">
        <v>56</v>
      </c>
      <c r="O888" s="28">
        <v>91.425055139999998</v>
      </c>
      <c r="P888" s="28" t="s">
        <v>1501</v>
      </c>
      <c r="Q888" s="36">
        <f>VLOOKUP(CurrentMtgRatesDataTable824[[#This Row],[asOfDate]],CurrentMtgRatesDataTable8[],5,0)</f>
        <v>63.602580221136165</v>
      </c>
      <c r="R888" s="36">
        <f>CurrentMtgRatesDataTable824[[#This Row],[Realized Current Coupon Vol]]/CurrentMtgRatesDataTable824[[#This Row],[SeriesNumValue]]</f>
        <v>0.69567997660751713</v>
      </c>
    </row>
    <row r="889" spans="1:18">
      <c r="A889" s="26" t="s">
        <v>372</v>
      </c>
      <c r="B889" s="28">
        <v>3.5044888951704301</v>
      </c>
      <c r="C8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3.5044888951704301</v>
      </c>
      <c r="D889" s="36">
        <f>CurrentMtgRatesDataTable8[[#This Row],[Combined with Bloomberg Coupon]]-C890</f>
        <v>-3.128327613640014E-2</v>
      </c>
      <c r="E889" s="37">
        <f t="shared" si="26"/>
        <v>72.09808362324469</v>
      </c>
      <c r="F889" s="36">
        <f>LN(CurrentMtgRatesDataTable8[[#This Row],[Combined with Bloomberg Coupon]]/C890)</f>
        <v>-8.8870232892508845E-3</v>
      </c>
      <c r="G889" s="37">
        <f t="shared" si="27"/>
        <v>21.367870805148598</v>
      </c>
      <c r="I889" s="26" t="s">
        <v>622</v>
      </c>
      <c r="J889" s="27">
        <v>92.031848768000003</v>
      </c>
      <c r="K889" s="27" t="s">
        <v>1502</v>
      </c>
      <c r="N889" s="26" t="s">
        <v>622</v>
      </c>
      <c r="O889" s="28">
        <v>92.031848768000003</v>
      </c>
      <c r="P889" s="28" t="s">
        <v>1501</v>
      </c>
      <c r="Q889" s="36">
        <f>VLOOKUP(CurrentMtgRatesDataTable824[[#This Row],[asOfDate]],CurrentMtgRatesDataTable8[],5,0)</f>
        <v>63.545601130789919</v>
      </c>
      <c r="R889" s="36">
        <f>CurrentMtgRatesDataTable824[[#This Row],[Realized Current Coupon Vol]]/CurrentMtgRatesDataTable824[[#This Row],[SeriesNumValue]]</f>
        <v>0.69047402591009432</v>
      </c>
    </row>
    <row r="890" spans="1:18">
      <c r="A890" s="26" t="s">
        <v>516</v>
      </c>
      <c r="B890" s="28">
        <v>3.5357721713068302</v>
      </c>
      <c r="C8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3.5357721713068302</v>
      </c>
      <c r="D890" s="36">
        <f>CurrentMtgRatesDataTable8[[#This Row],[Combined with Bloomberg Coupon]]-C891</f>
        <v>-1.6357189862370003E-2</v>
      </c>
      <c r="E890" s="37">
        <f t="shared" si="26"/>
        <v>72.17164673125896</v>
      </c>
      <c r="F890" s="36">
        <f>LN(CurrentMtgRatesDataTable8[[#This Row],[Combined with Bloomberg Coupon]]/C891)</f>
        <v>-4.6155322067332524E-3</v>
      </c>
      <c r="G890" s="37">
        <f t="shared" si="27"/>
        <v>21.379874785327342</v>
      </c>
      <c r="I890" s="26" t="s">
        <v>479</v>
      </c>
      <c r="J890" s="27">
        <v>91.69276721</v>
      </c>
      <c r="K890" s="27" t="s">
        <v>1502</v>
      </c>
      <c r="N890" s="26" t="s">
        <v>479</v>
      </c>
      <c r="O890" s="28">
        <v>91.69276721</v>
      </c>
      <c r="P890" s="28" t="s">
        <v>1501</v>
      </c>
      <c r="Q890" s="36">
        <f>VLOOKUP(CurrentMtgRatesDataTable824[[#This Row],[asOfDate]],CurrentMtgRatesDataTable8[],5,0)</f>
        <v>64.355431189209668</v>
      </c>
      <c r="R890" s="36">
        <f>CurrentMtgRatesDataTable824[[#This Row],[Realized Current Coupon Vol]]/CurrentMtgRatesDataTable824[[#This Row],[SeriesNumValue]]</f>
        <v>0.70185940666202373</v>
      </c>
    </row>
    <row r="891" spans="1:18">
      <c r="A891" s="26" t="s">
        <v>656</v>
      </c>
      <c r="B891" s="28">
        <v>3.5521293611692002</v>
      </c>
      <c r="C8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3.5521293611692002</v>
      </c>
      <c r="D891" s="36">
        <f>CurrentMtgRatesDataTable8[[#This Row],[Combined with Bloomberg Coupon]]-C892</f>
        <v>1.4168163012360235E-2</v>
      </c>
      <c r="E891" s="37">
        <f t="shared" si="26"/>
        <v>73.004649539222143</v>
      </c>
      <c r="F891" s="36">
        <f>LN(CurrentMtgRatesDataTable8[[#This Row],[Combined with Bloomberg Coupon]]/C892)</f>
        <v>3.9966152061754337E-3</v>
      </c>
      <c r="G891" s="37">
        <f t="shared" si="27"/>
        <v>21.587275651682976</v>
      </c>
      <c r="I891" s="26" t="s">
        <v>340</v>
      </c>
      <c r="J891" s="27">
        <v>92.266427843000002</v>
      </c>
      <c r="K891" s="27" t="s">
        <v>1502</v>
      </c>
      <c r="N891" s="26" t="s">
        <v>340</v>
      </c>
      <c r="O891" s="28">
        <v>92.266427843000002</v>
      </c>
      <c r="P891" s="28" t="s">
        <v>1501</v>
      </c>
      <c r="Q891" s="36">
        <f>VLOOKUP(CurrentMtgRatesDataTable824[[#This Row],[asOfDate]],CurrentMtgRatesDataTable8[],5,0)</f>
        <v>63.671419585294487</v>
      </c>
      <c r="R891" s="36">
        <f>CurrentMtgRatesDataTable824[[#This Row],[Realized Current Coupon Vol]]/CurrentMtgRatesDataTable824[[#This Row],[SeriesNumValue]]</f>
        <v>0.69008220079395932</v>
      </c>
    </row>
    <row r="892" spans="1:18">
      <c r="A892" s="26" t="s">
        <v>94</v>
      </c>
      <c r="B892" s="28">
        <v>3.53796119815684</v>
      </c>
      <c r="C8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3.53796119815684</v>
      </c>
      <c r="D892" s="36">
        <f>CurrentMtgRatesDataTable8[[#This Row],[Combined with Bloomberg Coupon]]-C893</f>
        <v>5.5947751744069851E-2</v>
      </c>
      <c r="E892" s="37">
        <f t="shared" si="26"/>
        <v>74.311905288102935</v>
      </c>
      <c r="F892" s="36">
        <f>LN(CurrentMtgRatesDataTable8[[#This Row],[Combined with Bloomberg Coupon]]/C893)</f>
        <v>1.5939925477775976E-2</v>
      </c>
      <c r="G892" s="37">
        <f t="shared" si="27"/>
        <v>21.911383856821747</v>
      </c>
      <c r="I892" s="26" t="s">
        <v>200</v>
      </c>
      <c r="J892" s="27">
        <v>91.822917184999994</v>
      </c>
      <c r="K892" s="27" t="s">
        <v>1502</v>
      </c>
      <c r="N892" s="26" t="s">
        <v>200</v>
      </c>
      <c r="O892" s="28">
        <v>91.822917184999994</v>
      </c>
      <c r="P892" s="28" t="s">
        <v>1501</v>
      </c>
      <c r="Q892" s="36">
        <f>VLOOKUP(CurrentMtgRatesDataTable824[[#This Row],[asOfDate]],CurrentMtgRatesDataTable8[],5,0)</f>
        <v>63.011907864675855</v>
      </c>
      <c r="R892" s="36">
        <f>CurrentMtgRatesDataTable824[[#This Row],[Realized Current Coupon Vol]]/CurrentMtgRatesDataTable824[[#This Row],[SeriesNumValue]]</f>
        <v>0.68623291217945914</v>
      </c>
    </row>
    <row r="893" spans="1:18">
      <c r="A893" s="26" t="s">
        <v>237</v>
      </c>
      <c r="B893" s="28">
        <v>3.4820134464127701</v>
      </c>
      <c r="C8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3.4820134464127701</v>
      </c>
      <c r="D893" s="36">
        <f>CurrentMtgRatesDataTable8[[#This Row],[Combined with Bloomberg Coupon]]-C894</f>
        <v>-7.7148899694989836E-4</v>
      </c>
      <c r="E893" s="37">
        <f t="shared" si="26"/>
        <v>74.359552990842175</v>
      </c>
      <c r="F893" s="36">
        <f>LN(CurrentMtgRatesDataTable8[[#This Row],[Combined with Bloomberg Coupon]]/C894)</f>
        <v>-2.2153950704987841E-4</v>
      </c>
      <c r="G893" s="37">
        <f t="shared" si="27"/>
        <v>21.887410501769615</v>
      </c>
      <c r="I893" s="26" t="s">
        <v>57</v>
      </c>
      <c r="J893" s="27">
        <v>91.875715073999999</v>
      </c>
      <c r="K893" s="27" t="s">
        <v>1502</v>
      </c>
      <c r="N893" s="26" t="s">
        <v>57</v>
      </c>
      <c r="O893" s="28">
        <v>91.875715073999999</v>
      </c>
      <c r="P893" s="28" t="s">
        <v>1501</v>
      </c>
      <c r="Q893" s="36">
        <f>VLOOKUP(CurrentMtgRatesDataTable824[[#This Row],[asOfDate]],CurrentMtgRatesDataTable8[],5,0)</f>
        <v>63.148248854537329</v>
      </c>
      <c r="R893" s="36">
        <f>CurrentMtgRatesDataTable824[[#This Row],[Realized Current Coupon Vol]]/CurrentMtgRatesDataTable824[[#This Row],[SeriesNumValue]]</f>
        <v>0.68732252917624059</v>
      </c>
    </row>
    <row r="894" spans="1:18">
      <c r="A894" s="26" t="s">
        <v>371</v>
      </c>
      <c r="B894" s="28">
        <v>3.48278493540972</v>
      </c>
      <c r="C8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3.48278493540972</v>
      </c>
      <c r="D894" s="36">
        <f>CurrentMtgRatesDataTable8[[#This Row],[Combined with Bloomberg Coupon]]-C895</f>
        <v>6.7578420483009882E-2</v>
      </c>
      <c r="E894" s="37">
        <f t="shared" si="26"/>
        <v>77.80586112903292</v>
      </c>
      <c r="F894" s="36">
        <f>LN(CurrentMtgRatesDataTable8[[#This Row],[Combined with Bloomberg Coupon]]/C895)</f>
        <v>1.9594278451445915E-2</v>
      </c>
      <c r="G894" s="37">
        <f t="shared" si="27"/>
        <v>22.732930534091494</v>
      </c>
      <c r="I894" s="26" t="s">
        <v>623</v>
      </c>
      <c r="J894" s="27">
        <v>92.007414624000006</v>
      </c>
      <c r="K894" s="27" t="s">
        <v>1502</v>
      </c>
      <c r="N894" s="26" t="s">
        <v>623</v>
      </c>
      <c r="O894" s="28">
        <v>92.007414624000006</v>
      </c>
      <c r="P894" s="28" t="s">
        <v>1501</v>
      </c>
      <c r="Q894" s="36">
        <f>VLOOKUP(CurrentMtgRatesDataTable824[[#This Row],[asOfDate]],CurrentMtgRatesDataTable8[],5,0)</f>
        <v>62.524320727985291</v>
      </c>
      <c r="R894" s="36">
        <f>CurrentMtgRatesDataTable824[[#This Row],[Realized Current Coupon Vol]]/CurrentMtgRatesDataTable824[[#This Row],[SeriesNumValue]]</f>
        <v>0.67955741375299883</v>
      </c>
    </row>
    <row r="895" spans="1:18">
      <c r="A895" s="26" t="s">
        <v>515</v>
      </c>
      <c r="B895" s="28">
        <v>3.4152065149267101</v>
      </c>
      <c r="C8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3.4152065149267101</v>
      </c>
      <c r="D895" s="36">
        <f>CurrentMtgRatesDataTable8[[#This Row],[Combined with Bloomberg Coupon]]-C896</f>
        <v>3.3414863146701279E-3</v>
      </c>
      <c r="E895" s="37">
        <f t="shared" si="26"/>
        <v>77.411516861442138</v>
      </c>
      <c r="F895" s="36">
        <f>LN(CurrentMtgRatesDataTable8[[#This Row],[Combined with Bloomberg Coupon]]/C896)</f>
        <v>9.7889309059879647E-4</v>
      </c>
      <c r="G895" s="37">
        <f t="shared" si="27"/>
        <v>22.590867563986759</v>
      </c>
      <c r="I895" s="26" t="s">
        <v>480</v>
      </c>
      <c r="J895" s="27">
        <v>91.638492290000002</v>
      </c>
      <c r="K895" s="27" t="s">
        <v>1502</v>
      </c>
      <c r="N895" s="26" t="s">
        <v>480</v>
      </c>
      <c r="O895" s="28">
        <v>91.638492290000002</v>
      </c>
      <c r="P895" s="28" t="s">
        <v>1501</v>
      </c>
      <c r="Q895" s="36">
        <f>VLOOKUP(CurrentMtgRatesDataTable824[[#This Row],[asOfDate]],CurrentMtgRatesDataTable8[],5,0)</f>
        <v>63.009942223915303</v>
      </c>
      <c r="R895" s="36">
        <f>CurrentMtgRatesDataTable824[[#This Row],[Realized Current Coupon Vol]]/CurrentMtgRatesDataTable824[[#This Row],[SeriesNumValue]]</f>
        <v>0.68759252416019101</v>
      </c>
    </row>
    <row r="896" spans="1:18">
      <c r="A896" s="26" t="s">
        <v>763</v>
      </c>
      <c r="B896" s="28">
        <v>3.41186502861204</v>
      </c>
      <c r="C8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3.41186502861204</v>
      </c>
      <c r="D896" s="36">
        <f>CurrentMtgRatesDataTable8[[#This Row],[Combined with Bloomberg Coupon]]-C897</f>
        <v>4.6189431743079989E-2</v>
      </c>
      <c r="E896" s="37">
        <f t="shared" si="26"/>
        <v>80.505309819023381</v>
      </c>
      <c r="F896" s="36">
        <f>LN(CurrentMtgRatesDataTable8[[#This Row],[Combined with Bloomberg Coupon]]/C897)</f>
        <v>1.3630356321893421E-2</v>
      </c>
      <c r="G896" s="37">
        <f t="shared" si="27"/>
        <v>23.424428253013854</v>
      </c>
      <c r="I896" s="26" t="s">
        <v>341</v>
      </c>
      <c r="J896" s="27">
        <v>90.784570021999997</v>
      </c>
      <c r="K896" s="27" t="s">
        <v>1502</v>
      </c>
      <c r="N896" s="26" t="s">
        <v>341</v>
      </c>
      <c r="O896" s="28">
        <v>90.784570021999997</v>
      </c>
      <c r="P896" s="28" t="s">
        <v>1501</v>
      </c>
      <c r="Q896" s="36">
        <f>VLOOKUP(CurrentMtgRatesDataTable824[[#This Row],[asOfDate]],CurrentMtgRatesDataTable8[],5,0)</f>
        <v>62.768562021328108</v>
      </c>
      <c r="R896" s="36">
        <f>CurrentMtgRatesDataTable824[[#This Row],[Realized Current Coupon Vol]]/CurrentMtgRatesDataTable824[[#This Row],[SeriesNumValue]]</f>
        <v>0.69140121505358543</v>
      </c>
    </row>
    <row r="897" spans="1:18">
      <c r="A897" s="26" t="s">
        <v>93</v>
      </c>
      <c r="B897" s="28">
        <v>3.36567559686896</v>
      </c>
      <c r="C8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3.36567559686896</v>
      </c>
      <c r="D897" s="36">
        <f>CurrentMtgRatesDataTable8[[#This Row],[Combined with Bloomberg Coupon]]-C898</f>
        <v>-1.292687044744989E-2</v>
      </c>
      <c r="E897" s="37">
        <f t="shared" si="26"/>
        <v>79.892148806330937</v>
      </c>
      <c r="F897" s="36">
        <f>LN(CurrentMtgRatesDataTable8[[#This Row],[Combined with Bloomberg Coupon]]/C898)</f>
        <v>-3.8334381099704249E-3</v>
      </c>
      <c r="G897" s="37">
        <f t="shared" si="27"/>
        <v>23.241131475589398</v>
      </c>
      <c r="I897" s="26" t="s">
        <v>201</v>
      </c>
      <c r="J897" s="27">
        <v>90.403549912000003</v>
      </c>
      <c r="K897" s="27" t="s">
        <v>1502</v>
      </c>
      <c r="N897" s="26" t="s">
        <v>201</v>
      </c>
      <c r="O897" s="28">
        <v>90.403549912000003</v>
      </c>
      <c r="P897" s="28" t="s">
        <v>1501</v>
      </c>
      <c r="Q897" s="36">
        <f>VLOOKUP(CurrentMtgRatesDataTable824[[#This Row],[asOfDate]],CurrentMtgRatesDataTable8[],5,0)</f>
        <v>62.133588948945871</v>
      </c>
      <c r="R897" s="36">
        <f>CurrentMtgRatesDataTable824[[#This Row],[Realized Current Coupon Vol]]/CurrentMtgRatesDataTable824[[#This Row],[SeriesNumValue]]</f>
        <v>0.68729147261835977</v>
      </c>
    </row>
    <row r="898" spans="1:18">
      <c r="A898" s="26" t="s">
        <v>236</v>
      </c>
      <c r="B898" s="28">
        <v>3.3786024673164099</v>
      </c>
      <c r="C8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3.3786024673164099</v>
      </c>
      <c r="D898" s="36">
        <f>CurrentMtgRatesDataTable8[[#This Row],[Combined with Bloomberg Coupon]]-C899</f>
        <v>2.0307197107900521E-3</v>
      </c>
      <c r="E898" s="37">
        <f t="shared" si="26"/>
        <v>80.407900197523389</v>
      </c>
      <c r="F898" s="36">
        <f>LN(CurrentMtgRatesDataTable8[[#This Row],[Combined with Bloomberg Coupon]]/C899)</f>
        <v>6.0123387120853864E-4</v>
      </c>
      <c r="G898" s="37">
        <f t="shared" si="27"/>
        <v>23.381288742093666</v>
      </c>
      <c r="I898" s="26" t="s">
        <v>58</v>
      </c>
      <c r="J898" s="27">
        <v>89.921839707000004</v>
      </c>
      <c r="K898" s="27" t="s">
        <v>1502</v>
      </c>
      <c r="N898" s="26" t="s">
        <v>58</v>
      </c>
      <c r="O898" s="28">
        <v>89.921839707000004</v>
      </c>
      <c r="P898" s="28" t="s">
        <v>1501</v>
      </c>
      <c r="Q898" s="36">
        <f>VLOOKUP(CurrentMtgRatesDataTable824[[#This Row],[asOfDate]],CurrentMtgRatesDataTable8[],5,0)</f>
        <v>62.721389668202953</v>
      </c>
      <c r="R898" s="36">
        <f>CurrentMtgRatesDataTable824[[#This Row],[Realized Current Coupon Vol]]/CurrentMtgRatesDataTable824[[#This Row],[SeriesNumValue]]</f>
        <v>0.69751008067198583</v>
      </c>
    </row>
    <row r="899" spans="1:18">
      <c r="A899" s="26" t="s">
        <v>426</v>
      </c>
      <c r="B899" s="28">
        <v>3.3765717476056198</v>
      </c>
      <c r="C8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3.3765717476056198</v>
      </c>
      <c r="D899" s="36">
        <f>CurrentMtgRatesDataTable8[[#This Row],[Combined with Bloomberg Coupon]]-C900</f>
        <v>-1.3652409869099991E-2</v>
      </c>
      <c r="E899" s="37">
        <f t="shared" si="26"/>
        <v>81.758713947206857</v>
      </c>
      <c r="F899" s="36">
        <f>LN(CurrentMtgRatesDataTable8[[#This Row],[Combined with Bloomberg Coupon]]/C900)</f>
        <v>-4.0351234424379654E-3</v>
      </c>
      <c r="G899" s="37">
        <f t="shared" si="27"/>
        <v>23.754773333558031</v>
      </c>
      <c r="I899" s="26" t="s">
        <v>624</v>
      </c>
      <c r="J899" s="27">
        <v>89.808416880999999</v>
      </c>
      <c r="K899" s="27" t="s">
        <v>1502</v>
      </c>
      <c r="N899" s="26" t="s">
        <v>624</v>
      </c>
      <c r="O899" s="28">
        <v>89.808416880999999</v>
      </c>
      <c r="P899" s="28" t="s">
        <v>1501</v>
      </c>
      <c r="Q899" s="36">
        <f>VLOOKUP(CurrentMtgRatesDataTable824[[#This Row],[asOfDate]],CurrentMtgRatesDataTable8[],5,0)</f>
        <v>62.717260210551331</v>
      </c>
      <c r="R899" s="36">
        <f>CurrentMtgRatesDataTable824[[#This Row],[Realized Current Coupon Vol]]/CurrentMtgRatesDataTable824[[#This Row],[SeriesNumValue]]</f>
        <v>0.69834501474014832</v>
      </c>
    </row>
    <row r="900" spans="1:18">
      <c r="A900" s="26" t="s">
        <v>514</v>
      </c>
      <c r="B900" s="28">
        <v>3.3902241574747198</v>
      </c>
      <c r="C9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3.3902241574747198</v>
      </c>
      <c r="D900" s="36">
        <f>CurrentMtgRatesDataTable8[[#This Row],[Combined with Bloomberg Coupon]]-C901</f>
        <v>-5.1647065797002512E-3</v>
      </c>
      <c r="E900" s="37">
        <f t="shared" si="26"/>
        <v>82.898456493275901</v>
      </c>
      <c r="F900" s="36">
        <f>LN(CurrentMtgRatesDataTable8[[#This Row],[Combined with Bloomberg Coupon]]/C901)</f>
        <v>-1.5222523184394031E-3</v>
      </c>
      <c r="G900" s="37">
        <f t="shared" si="27"/>
        <v>24.068360083171918</v>
      </c>
      <c r="I900" s="26" t="s">
        <v>342</v>
      </c>
      <c r="J900" s="27">
        <v>89.508472459999993</v>
      </c>
      <c r="K900" s="27" t="s">
        <v>1502</v>
      </c>
      <c r="N900" s="26" t="s">
        <v>342</v>
      </c>
      <c r="O900" s="28">
        <v>89.508472459999993</v>
      </c>
      <c r="P900" s="28" t="s">
        <v>1501</v>
      </c>
      <c r="Q900" s="36">
        <f>VLOOKUP(CurrentMtgRatesDataTable824[[#This Row],[asOfDate]],CurrentMtgRatesDataTable8[],5,0)</f>
        <v>61.75597266303869</v>
      </c>
      <c r="R900" s="36">
        <f>CurrentMtgRatesDataTable824[[#This Row],[Realized Current Coupon Vol]]/CurrentMtgRatesDataTable824[[#This Row],[SeriesNumValue]]</f>
        <v>0.68994555449079431</v>
      </c>
    </row>
    <row r="901" spans="1:18">
      <c r="A901" s="26" t="s">
        <v>92</v>
      </c>
      <c r="B901" s="28">
        <v>3.3953888640544201</v>
      </c>
      <c r="C9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3.3953888640544201</v>
      </c>
      <c r="D901" s="36">
        <f>CurrentMtgRatesDataTable8[[#This Row],[Combined with Bloomberg Coupon]]-C902</f>
        <v>7.0472583599829886E-2</v>
      </c>
      <c r="E901" s="37">
        <f t="shared" ref="E901:E964" si="28">STDEVA(D901:D960)*SQRT(250)*100</f>
        <v>83.181096874184874</v>
      </c>
      <c r="F901" s="36">
        <f>LN(CurrentMtgRatesDataTable8[[#This Row],[Combined with Bloomberg Coupon]]/C902)</f>
        <v>2.0973799693467726E-2</v>
      </c>
      <c r="G901" s="37">
        <f t="shared" ref="G901:G964" si="29">STDEVA(F901:F960)*SQRT(250)*100</f>
        <v>24.143740145681882</v>
      </c>
      <c r="I901" s="26" t="s">
        <v>202</v>
      </c>
      <c r="J901" s="27">
        <v>89.647981829000003</v>
      </c>
      <c r="K901" s="27" t="s">
        <v>1502</v>
      </c>
      <c r="N901" s="26" t="s">
        <v>202</v>
      </c>
      <c r="O901" s="28">
        <v>89.647981829000003</v>
      </c>
      <c r="P901" s="28" t="s">
        <v>1501</v>
      </c>
      <c r="Q901" s="36">
        <f>VLOOKUP(CurrentMtgRatesDataTable824[[#This Row],[asOfDate]],CurrentMtgRatesDataTable8[],5,0)</f>
        <v>57.025959517619604</v>
      </c>
      <c r="R901" s="36">
        <f>CurrentMtgRatesDataTable824[[#This Row],[Realized Current Coupon Vol]]/CurrentMtgRatesDataTable824[[#This Row],[SeriesNumValue]]</f>
        <v>0.63610979694327507</v>
      </c>
    </row>
    <row r="902" spans="1:18">
      <c r="A902" s="26" t="s">
        <v>235</v>
      </c>
      <c r="B902" s="28">
        <v>3.3249162804545902</v>
      </c>
      <c r="C9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3.3249162804545902</v>
      </c>
      <c r="D902" s="36">
        <f>CurrentMtgRatesDataTable8[[#This Row],[Combined with Bloomberg Coupon]]-C903</f>
        <v>3.5699185898740105E-2</v>
      </c>
      <c r="E902" s="37">
        <f t="shared" si="28"/>
        <v>84.467735599270611</v>
      </c>
      <c r="F902" s="36">
        <f>LN(CurrentMtgRatesDataTable8[[#This Row],[Combined with Bloomberg Coupon]]/C903)</f>
        <v>1.0794923701694633E-2</v>
      </c>
      <c r="G902" s="37">
        <f t="shared" si="29"/>
        <v>24.407639815622538</v>
      </c>
      <c r="I902" s="26" t="s">
        <v>59</v>
      </c>
      <c r="J902" s="27">
        <v>88.700377681999996</v>
      </c>
      <c r="K902" s="27" t="s">
        <v>1502</v>
      </c>
      <c r="N902" s="26" t="s">
        <v>59</v>
      </c>
      <c r="O902" s="28">
        <v>88.700377681999996</v>
      </c>
      <c r="P902" s="28" t="s">
        <v>1501</v>
      </c>
      <c r="Q902" s="36">
        <f>VLOOKUP(CurrentMtgRatesDataTable824[[#This Row],[asOfDate]],CurrentMtgRatesDataTable8[],5,0)</f>
        <v>57.840043947003835</v>
      </c>
      <c r="R902" s="36">
        <f>CurrentMtgRatesDataTable824[[#This Row],[Realized Current Coupon Vol]]/CurrentMtgRatesDataTable824[[#This Row],[SeriesNumValue]]</f>
        <v>0.65208340097903938</v>
      </c>
    </row>
    <row r="903" spans="1:18">
      <c r="A903" s="26" t="s">
        <v>370</v>
      </c>
      <c r="B903" s="28">
        <v>3.2892170945558501</v>
      </c>
      <c r="C9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3.2892170945558501</v>
      </c>
      <c r="D903" s="36">
        <f>CurrentMtgRatesDataTable8[[#This Row],[Combined with Bloomberg Coupon]]-C904</f>
        <v>-3.8280431776979817E-2</v>
      </c>
      <c r="E903" s="37">
        <f t="shared" si="28"/>
        <v>84.464578158115259</v>
      </c>
      <c r="F903" s="36">
        <f>LN(CurrentMtgRatesDataTable8[[#This Row],[Combined with Bloomberg Coupon]]/C904)</f>
        <v>-1.1570956607268675E-2</v>
      </c>
      <c r="G903" s="37">
        <f t="shared" si="29"/>
        <v>24.383214722374262</v>
      </c>
      <c r="I903" s="26" t="s">
        <v>625</v>
      </c>
      <c r="J903" s="27">
        <v>88.233292681999998</v>
      </c>
      <c r="K903" s="27" t="s">
        <v>1502</v>
      </c>
      <c r="N903" s="26" t="s">
        <v>625</v>
      </c>
      <c r="O903" s="28">
        <v>88.233292681999998</v>
      </c>
      <c r="P903" s="28" t="s">
        <v>1501</v>
      </c>
      <c r="Q903" s="36">
        <f>VLOOKUP(CurrentMtgRatesDataTable824[[#This Row],[asOfDate]],CurrentMtgRatesDataTable8[],5,0)</f>
        <v>59.42671363099025</v>
      </c>
      <c r="R903" s="36">
        <f>CurrentMtgRatesDataTable824[[#This Row],[Realized Current Coupon Vol]]/CurrentMtgRatesDataTable824[[#This Row],[SeriesNumValue]]</f>
        <v>0.67351803185186554</v>
      </c>
    </row>
    <row r="904" spans="1:18">
      <c r="A904" s="26" t="s">
        <v>513</v>
      </c>
      <c r="B904" s="28">
        <v>3.3274975263328299</v>
      </c>
      <c r="C9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3.3274975263328299</v>
      </c>
      <c r="D904" s="36">
        <f>CurrentMtgRatesDataTable8[[#This Row],[Combined with Bloomberg Coupon]]-C905</f>
        <v>-6.9047969709901125E-3</v>
      </c>
      <c r="E904" s="37">
        <f t="shared" si="28"/>
        <v>84.817783827533418</v>
      </c>
      <c r="F904" s="36">
        <f>LN(CurrentMtgRatesDataTable8[[#This Row],[Combined with Bloomberg Coupon]]/C905)</f>
        <v>-2.0729220190431243E-3</v>
      </c>
      <c r="G904" s="37">
        <f t="shared" si="29"/>
        <v>24.460312788759058</v>
      </c>
      <c r="I904" s="26" t="s">
        <v>481</v>
      </c>
      <c r="J904" s="27">
        <v>87.401307509999995</v>
      </c>
      <c r="K904" s="27" t="s">
        <v>1502</v>
      </c>
      <c r="N904" s="26" t="s">
        <v>481</v>
      </c>
      <c r="O904" s="28">
        <v>87.401307509999995</v>
      </c>
      <c r="P904" s="28" t="s">
        <v>1501</v>
      </c>
      <c r="Q904" s="36">
        <f>VLOOKUP(CurrentMtgRatesDataTable824[[#This Row],[asOfDate]],CurrentMtgRatesDataTable8[],5,0)</f>
        <v>60.915418280759546</v>
      </c>
      <c r="R904" s="36">
        <f>CurrentMtgRatesDataTable824[[#This Row],[Realized Current Coupon Vol]]/CurrentMtgRatesDataTable824[[#This Row],[SeriesNumValue]]</f>
        <v>0.6969623226035826</v>
      </c>
    </row>
    <row r="905" spans="1:18">
      <c r="A905" s="26" t="s">
        <v>655</v>
      </c>
      <c r="B905" s="28">
        <v>3.33440232330382</v>
      </c>
      <c r="C9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3.33440232330382</v>
      </c>
      <c r="D905" s="36">
        <f>CurrentMtgRatesDataTable8[[#This Row],[Combined with Bloomberg Coupon]]-C906</f>
        <v>-5.1926468036089801E-2</v>
      </c>
      <c r="E905" s="37">
        <f t="shared" si="28"/>
        <v>86.199959303400689</v>
      </c>
      <c r="F905" s="36">
        <f>LN(CurrentMtgRatesDataTable8[[#This Row],[Combined with Bloomberg Coupon]]/C906)</f>
        <v>-1.5452932263799851E-2</v>
      </c>
      <c r="G905" s="37">
        <f t="shared" si="29"/>
        <v>24.813636573347711</v>
      </c>
      <c r="I905" s="26" t="s">
        <v>343</v>
      </c>
      <c r="J905" s="27">
        <v>87.886461359999998</v>
      </c>
      <c r="K905" s="27" t="s">
        <v>1502</v>
      </c>
      <c r="N905" s="26" t="s">
        <v>343</v>
      </c>
      <c r="O905" s="28">
        <v>87.886461359999998</v>
      </c>
      <c r="P905" s="28" t="s">
        <v>1501</v>
      </c>
      <c r="Q905" s="36">
        <f>VLOOKUP(CurrentMtgRatesDataTable824[[#This Row],[asOfDate]],CurrentMtgRatesDataTable8[],5,0)</f>
        <v>61.578206331270458</v>
      </c>
      <c r="R905" s="36">
        <f>CurrentMtgRatesDataTable824[[#This Row],[Realized Current Coupon Vol]]/CurrentMtgRatesDataTable824[[#This Row],[SeriesNumValue]]</f>
        <v>0.70065633976357489</v>
      </c>
    </row>
    <row r="906" spans="1:18">
      <c r="A906" s="26" t="s">
        <v>91</v>
      </c>
      <c r="B906" s="28">
        <v>3.3863287913399098</v>
      </c>
      <c r="C9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3.3863287913399098</v>
      </c>
      <c r="D906" s="36">
        <f>CurrentMtgRatesDataTable8[[#This Row],[Combined with Bloomberg Coupon]]-C907</f>
        <v>-3.7613572625620151E-2</v>
      </c>
      <c r="E906" s="37">
        <f t="shared" si="28"/>
        <v>87.309888713207528</v>
      </c>
      <c r="F906" s="36">
        <f>LN(CurrentMtgRatesDataTable8[[#This Row],[Combined with Bloomberg Coupon]]/C907)</f>
        <v>-1.1046243015234139E-2</v>
      </c>
      <c r="G906" s="37">
        <f t="shared" si="29"/>
        <v>25.073920888135444</v>
      </c>
      <c r="I906" s="26" t="s">
        <v>203</v>
      </c>
      <c r="J906" s="27">
        <v>87.721153211000001</v>
      </c>
      <c r="K906" s="27" t="s">
        <v>1502</v>
      </c>
      <c r="N906" s="26" t="s">
        <v>203</v>
      </c>
      <c r="O906" s="28">
        <v>87.721153211000001</v>
      </c>
      <c r="P906" s="28" t="s">
        <v>1501</v>
      </c>
      <c r="Q906" s="36">
        <f>VLOOKUP(CurrentMtgRatesDataTable824[[#This Row],[asOfDate]],CurrentMtgRatesDataTable8[],5,0)</f>
        <v>60.802697189497245</v>
      </c>
      <c r="R906" s="36">
        <f>CurrentMtgRatesDataTable824[[#This Row],[Realized Current Coupon Vol]]/CurrentMtgRatesDataTable824[[#This Row],[SeriesNumValue]]</f>
        <v>0.69313609048487457</v>
      </c>
    </row>
    <row r="907" spans="1:18">
      <c r="A907" s="26" t="s">
        <v>234</v>
      </c>
      <c r="B907" s="28">
        <v>3.42394236396553</v>
      </c>
      <c r="C9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3.42394236396553</v>
      </c>
      <c r="D907" s="36">
        <f>CurrentMtgRatesDataTable8[[#This Row],[Combined with Bloomberg Coupon]]-C908</f>
        <v>5.4094160673998637E-3</v>
      </c>
      <c r="E907" s="37">
        <f t="shared" si="28"/>
        <v>89.181766693977195</v>
      </c>
      <c r="F907" s="36">
        <f>LN(CurrentMtgRatesDataTable8[[#This Row],[Combined with Bloomberg Coupon]]/C908)</f>
        <v>1.5811287429765254E-3</v>
      </c>
      <c r="G907" s="37">
        <f t="shared" si="29"/>
        <v>25.572535025862614</v>
      </c>
      <c r="I907" s="26" t="s">
        <v>60</v>
      </c>
      <c r="J907" s="27">
        <v>88.159150201000003</v>
      </c>
      <c r="K907" s="27" t="s">
        <v>1502</v>
      </c>
      <c r="N907" s="26" t="s">
        <v>60</v>
      </c>
      <c r="O907" s="28">
        <v>88.159150201000003</v>
      </c>
      <c r="P907" s="28" t="s">
        <v>1501</v>
      </c>
      <c r="Q907" s="36">
        <f>VLOOKUP(CurrentMtgRatesDataTable824[[#This Row],[asOfDate]],CurrentMtgRatesDataTable8[],5,0)</f>
        <v>61.460072395262053</v>
      </c>
      <c r="R907" s="36">
        <f>CurrentMtgRatesDataTable824[[#This Row],[Realized Current Coupon Vol]]/CurrentMtgRatesDataTable824[[#This Row],[SeriesNumValue]]</f>
        <v>0.69714910199491575</v>
      </c>
    </row>
    <row r="908" spans="1:18">
      <c r="A908" s="26" t="s">
        <v>512</v>
      </c>
      <c r="B908" s="28">
        <v>3.4185329478981301</v>
      </c>
      <c r="C9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3.4185329478981301</v>
      </c>
      <c r="D908" s="36">
        <f>CurrentMtgRatesDataTable8[[#This Row],[Combined with Bloomberg Coupon]]-C909</f>
        <v>0.12700237440173012</v>
      </c>
      <c r="E908" s="37">
        <f t="shared" si="28"/>
        <v>90.018933429865598</v>
      </c>
      <c r="F908" s="36">
        <f>LN(CurrentMtgRatesDataTable8[[#This Row],[Combined with Bloomberg Coupon]]/C909)</f>
        <v>3.7858819937080769E-2</v>
      </c>
      <c r="G908" s="37">
        <f t="shared" si="29"/>
        <v>25.809087777343322</v>
      </c>
      <c r="I908" s="26" t="s">
        <v>626</v>
      </c>
      <c r="J908" s="27">
        <v>87.403651714999995</v>
      </c>
      <c r="K908" s="27" t="s">
        <v>1502</v>
      </c>
      <c r="N908" s="26" t="s">
        <v>626</v>
      </c>
      <c r="O908" s="28">
        <v>87.403651714999995</v>
      </c>
      <c r="P908" s="28" t="s">
        <v>1501</v>
      </c>
      <c r="Q908" s="36">
        <f>VLOOKUP(CurrentMtgRatesDataTable824[[#This Row],[asOfDate]],CurrentMtgRatesDataTable8[],5,0)</f>
        <v>61.76929764857524</v>
      </c>
      <c r="R908" s="36">
        <f>CurrentMtgRatesDataTable824[[#This Row],[Realized Current Coupon Vol]]/CurrentMtgRatesDataTable824[[#This Row],[SeriesNumValue]]</f>
        <v>0.706713008399105</v>
      </c>
    </row>
    <row r="909" spans="1:18">
      <c r="A909" s="26" t="s">
        <v>654</v>
      </c>
      <c r="B909" s="28">
        <v>3.2915305734964</v>
      </c>
      <c r="C9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3.2915305734964</v>
      </c>
      <c r="D909" s="36">
        <f>CurrentMtgRatesDataTable8[[#This Row],[Combined with Bloomberg Coupon]]-C910</f>
        <v>-8.2042172178100614E-3</v>
      </c>
      <c r="E909" s="37">
        <f t="shared" si="28"/>
        <v>86.002209716520355</v>
      </c>
      <c r="F909" s="36">
        <f>LN(CurrentMtgRatesDataTable8[[#This Row],[Combined with Bloomberg Coupon]]/C910)</f>
        <v>-2.4894222888685764E-3</v>
      </c>
      <c r="G909" s="37">
        <f t="shared" si="29"/>
        <v>24.562415024752113</v>
      </c>
      <c r="I909" s="26" t="s">
        <v>482</v>
      </c>
      <c r="J909" s="27">
        <v>86.989410000000007</v>
      </c>
      <c r="K909" s="27" t="s">
        <v>1502</v>
      </c>
      <c r="N909" s="26" t="s">
        <v>482</v>
      </c>
      <c r="O909" s="28">
        <v>86.989410000000007</v>
      </c>
      <c r="P909" s="28" t="s">
        <v>1501</v>
      </c>
      <c r="Q909" s="36">
        <f>VLOOKUP(CurrentMtgRatesDataTable824[[#This Row],[asOfDate]],CurrentMtgRatesDataTable8[],5,0)</f>
        <v>63.293780536870024</v>
      </c>
      <c r="R909" s="36">
        <f>CurrentMtgRatesDataTable824[[#This Row],[Realized Current Coupon Vol]]/CurrentMtgRatesDataTable824[[#This Row],[SeriesNumValue]]</f>
        <v>0.72760328569730526</v>
      </c>
    </row>
    <row r="910" spans="1:18">
      <c r="A910" s="26" t="s">
        <v>90</v>
      </c>
      <c r="B910" s="28">
        <v>3.2997347907142101</v>
      </c>
      <c r="C9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3.2997347907142101</v>
      </c>
      <c r="D910" s="36">
        <f>CurrentMtgRatesDataTable8[[#This Row],[Combined with Bloomberg Coupon]]-C911</f>
        <v>-1.2274017059529907E-2</v>
      </c>
      <c r="E910" s="37">
        <f t="shared" si="28"/>
        <v>88.670393661357139</v>
      </c>
      <c r="F910" s="36">
        <f>LN(CurrentMtgRatesDataTable8[[#This Row],[Combined with Bloomberg Coupon]]/C911)</f>
        <v>-3.7127970788128424E-3</v>
      </c>
      <c r="G910" s="37">
        <f t="shared" si="29"/>
        <v>25.354096574559577</v>
      </c>
      <c r="I910" s="26" t="s">
        <v>344</v>
      </c>
      <c r="J910" s="27">
        <v>86.675363271999998</v>
      </c>
      <c r="K910" s="27" t="s">
        <v>1502</v>
      </c>
      <c r="N910" s="26" t="s">
        <v>344</v>
      </c>
      <c r="O910" s="28">
        <v>86.675363271999998</v>
      </c>
      <c r="P910" s="28" t="s">
        <v>1501</v>
      </c>
      <c r="Q910" s="36">
        <f>VLOOKUP(CurrentMtgRatesDataTable824[[#This Row],[asOfDate]],CurrentMtgRatesDataTable8[],5,0)</f>
        <v>63.502142477621589</v>
      </c>
      <c r="R910" s="36">
        <f>CurrentMtgRatesDataTable824[[#This Row],[Realized Current Coupon Vol]]/CurrentMtgRatesDataTable824[[#This Row],[SeriesNumValue]]</f>
        <v>0.73264351114794357</v>
      </c>
    </row>
    <row r="911" spans="1:18">
      <c r="A911" s="26" t="s">
        <v>233</v>
      </c>
      <c r="B911" s="28">
        <v>3.31200880777374</v>
      </c>
      <c r="C9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3.31200880777374</v>
      </c>
      <c r="D911" s="36">
        <f>CurrentMtgRatesDataTable8[[#This Row],[Combined with Bloomberg Coupon]]-C912</f>
        <v>7.3250355330240158E-2</v>
      </c>
      <c r="E911" s="37">
        <f t="shared" si="28"/>
        <v>88.746753957717502</v>
      </c>
      <c r="F911" s="36">
        <f>LN(CurrentMtgRatesDataTable8[[#This Row],[Combined with Bloomberg Coupon]]/C912)</f>
        <v>2.2364833194954817E-2</v>
      </c>
      <c r="G911" s="37">
        <f t="shared" si="29"/>
        <v>25.377193034004286</v>
      </c>
      <c r="I911" s="26" t="s">
        <v>204</v>
      </c>
      <c r="J911" s="27">
        <v>86.972403525000004</v>
      </c>
      <c r="K911" s="27" t="s">
        <v>1502</v>
      </c>
      <c r="N911" s="26" t="s">
        <v>204</v>
      </c>
      <c r="O911" s="28">
        <v>86.972403525000004</v>
      </c>
      <c r="P911" s="28" t="s">
        <v>1501</v>
      </c>
      <c r="Q911" s="36">
        <f>VLOOKUP(CurrentMtgRatesDataTable824[[#This Row],[asOfDate]],CurrentMtgRatesDataTable8[],5,0)</f>
        <v>61.884083128414737</v>
      </c>
      <c r="R911" s="36">
        <f>CurrentMtgRatesDataTable824[[#This Row],[Realized Current Coupon Vol]]/CurrentMtgRatesDataTable824[[#This Row],[SeriesNumValue]]</f>
        <v>0.71153700047655122</v>
      </c>
    </row>
    <row r="912" spans="1:18">
      <c r="A912" s="26" t="s">
        <v>369</v>
      </c>
      <c r="B912" s="28">
        <v>3.2387584524434998</v>
      </c>
      <c r="C9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3.2387584524434998</v>
      </c>
      <c r="D912" s="36">
        <f>CurrentMtgRatesDataTable8[[#This Row],[Combined with Bloomberg Coupon]]-C913</f>
        <v>-2.0524639204840156E-2</v>
      </c>
      <c r="E912" s="37">
        <f t="shared" si="28"/>
        <v>87.459590460448595</v>
      </c>
      <c r="F912" s="36">
        <f>LN(CurrentMtgRatesDataTable8[[#This Row],[Combined with Bloomberg Coupon]]/C913)</f>
        <v>-6.3171979809325662E-3</v>
      </c>
      <c r="G912" s="37">
        <f t="shared" si="29"/>
        <v>24.956177662391386</v>
      </c>
      <c r="I912" s="26" t="s">
        <v>61</v>
      </c>
      <c r="J912" s="27">
        <v>86.860873890999997</v>
      </c>
      <c r="K912" s="27" t="s">
        <v>1502</v>
      </c>
      <c r="N912" s="26" t="s">
        <v>61</v>
      </c>
      <c r="O912" s="28">
        <v>86.860873890999997</v>
      </c>
      <c r="P912" s="28" t="s">
        <v>1501</v>
      </c>
      <c r="Q912" s="36">
        <f>VLOOKUP(CurrentMtgRatesDataTable824[[#This Row],[asOfDate]],CurrentMtgRatesDataTable8[],5,0)</f>
        <v>61.757488476625333</v>
      </c>
      <c r="R912" s="36">
        <f>CurrentMtgRatesDataTable824[[#This Row],[Realized Current Coupon Vol]]/CurrentMtgRatesDataTable824[[#This Row],[SeriesNumValue]]</f>
        <v>0.7109931746038336</v>
      </c>
    </row>
    <row r="913" spans="1:18">
      <c r="A913" s="26" t="s">
        <v>511</v>
      </c>
      <c r="B913" s="28">
        <v>3.25928309164834</v>
      </c>
      <c r="C9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3.25928309164834</v>
      </c>
      <c r="D913" s="36">
        <f>CurrentMtgRatesDataTable8[[#This Row],[Combined with Bloomberg Coupon]]-C914</f>
        <v>7.892650324992978E-2</v>
      </c>
      <c r="E913" s="37">
        <f t="shared" si="28"/>
        <v>87.539096562166137</v>
      </c>
      <c r="F913" s="36">
        <f>LN(CurrentMtgRatesDataTable8[[#This Row],[Combined with Bloomberg Coupon]]/C914)</f>
        <v>2.4513935435490131E-2</v>
      </c>
      <c r="G913" s="37">
        <f t="shared" si="29"/>
        <v>24.977766730278024</v>
      </c>
      <c r="I913" s="26" t="s">
        <v>627</v>
      </c>
      <c r="J913" s="27">
        <v>86.598803844000003</v>
      </c>
      <c r="K913" s="27" t="s">
        <v>1502</v>
      </c>
      <c r="N913" s="26" t="s">
        <v>627</v>
      </c>
      <c r="O913" s="28">
        <v>86.598803844000003</v>
      </c>
      <c r="P913" s="28" t="s">
        <v>1501</v>
      </c>
      <c r="Q913" s="36">
        <f>VLOOKUP(CurrentMtgRatesDataTable824[[#This Row],[asOfDate]],CurrentMtgRatesDataTable8[],5,0)</f>
        <v>61.88942917548551</v>
      </c>
      <c r="R913" s="36">
        <f>CurrentMtgRatesDataTable824[[#This Row],[Realized Current Coupon Vol]]/CurrentMtgRatesDataTable824[[#This Row],[SeriesNumValue]]</f>
        <v>0.71466840681741728</v>
      </c>
    </row>
    <row r="914" spans="1:18">
      <c r="A914" s="26" t="s">
        <v>653</v>
      </c>
      <c r="B914" s="28">
        <v>3.1803565883984102</v>
      </c>
      <c r="C9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3.1803565883984102</v>
      </c>
      <c r="D914" s="36">
        <f>CurrentMtgRatesDataTable8[[#This Row],[Combined with Bloomberg Coupon]]-C915</f>
        <v>1.9217943959760397E-2</v>
      </c>
      <c r="E914" s="37">
        <f t="shared" si="28"/>
        <v>86.104858767082433</v>
      </c>
      <c r="F914" s="36">
        <f>LN(CurrentMtgRatesDataTable8[[#This Row],[Combined with Bloomberg Coupon]]/C915)</f>
        <v>6.0610320080092166E-3</v>
      </c>
      <c r="G914" s="37">
        <f t="shared" si="29"/>
        <v>24.484181161340867</v>
      </c>
      <c r="I914" s="26" t="s">
        <v>483</v>
      </c>
      <c r="J914" s="27">
        <v>87.286906244999997</v>
      </c>
      <c r="K914" s="27" t="s">
        <v>1502</v>
      </c>
      <c r="N914" s="26" t="s">
        <v>483</v>
      </c>
      <c r="O914" s="28">
        <v>87.286906244999997</v>
      </c>
      <c r="P914" s="28" t="s">
        <v>1501</v>
      </c>
      <c r="Q914" s="36">
        <f>VLOOKUP(CurrentMtgRatesDataTable824[[#This Row],[asOfDate]],CurrentMtgRatesDataTable8[],5,0)</f>
        <v>61.922894952971184</v>
      </c>
      <c r="R914" s="36">
        <f>CurrentMtgRatesDataTable824[[#This Row],[Realized Current Coupon Vol]]/CurrentMtgRatesDataTable824[[#This Row],[SeriesNumValue]]</f>
        <v>0.70941791405876842</v>
      </c>
    </row>
    <row r="915" spans="1:18">
      <c r="A915" s="26" t="s">
        <v>89</v>
      </c>
      <c r="B915" s="28">
        <v>3.1611386444386498</v>
      </c>
      <c r="C9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3.1611386444386498</v>
      </c>
      <c r="D915" s="36">
        <f>CurrentMtgRatesDataTable8[[#This Row],[Combined with Bloomberg Coupon]]-C916</f>
        <v>6.8149003222797155E-3</v>
      </c>
      <c r="E915" s="37">
        <f t="shared" si="28"/>
        <v>86.184036656724004</v>
      </c>
      <c r="F915" s="36">
        <f>LN(CurrentMtgRatesDataTable8[[#This Row],[Combined with Bloomberg Coupon]]/C916)</f>
        <v>2.1581643743968809E-3</v>
      </c>
      <c r="G915" s="37">
        <f t="shared" si="29"/>
        <v>24.502328117730539</v>
      </c>
      <c r="I915" s="26" t="s">
        <v>345</v>
      </c>
      <c r="J915" s="27">
        <v>87.140391743999999</v>
      </c>
      <c r="K915" s="27" t="s">
        <v>1502</v>
      </c>
      <c r="N915" s="26" t="s">
        <v>345</v>
      </c>
      <c r="O915" s="28">
        <v>87.140391743999999</v>
      </c>
      <c r="P915" s="28" t="s">
        <v>1501</v>
      </c>
      <c r="Q915" s="36">
        <f>VLOOKUP(CurrentMtgRatesDataTable824[[#This Row],[asOfDate]],CurrentMtgRatesDataTable8[],5,0)</f>
        <v>61.751849305195805</v>
      </c>
      <c r="R915" s="36">
        <f>CurrentMtgRatesDataTable824[[#This Row],[Realized Current Coupon Vol]]/CurrentMtgRatesDataTable824[[#This Row],[SeriesNumValue]]</f>
        <v>0.70864782759537792</v>
      </c>
    </row>
    <row r="916" spans="1:18">
      <c r="A916" s="26" t="s">
        <v>232</v>
      </c>
      <c r="B916" s="28">
        <v>3.1543237441163701</v>
      </c>
      <c r="C9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3.1543237441163701</v>
      </c>
      <c r="D916" s="36">
        <f>CurrentMtgRatesDataTable8[[#This Row],[Combined with Bloomberg Coupon]]-C917</f>
        <v>-4.9999175742798663E-3</v>
      </c>
      <c r="E916" s="37">
        <f t="shared" si="28"/>
        <v>86.23789238754091</v>
      </c>
      <c r="F916" s="36">
        <f>LN(CurrentMtgRatesDataTable8[[#This Row],[Combined with Bloomberg Coupon]]/C917)</f>
        <v>-1.5838447408066457E-3</v>
      </c>
      <c r="G916" s="37">
        <f t="shared" si="29"/>
        <v>24.517863469446645</v>
      </c>
      <c r="I916" s="26" t="s">
        <v>205</v>
      </c>
      <c r="J916" s="27">
        <v>86.962188357000002</v>
      </c>
      <c r="K916" s="27" t="s">
        <v>1502</v>
      </c>
      <c r="N916" s="26" t="s">
        <v>205</v>
      </c>
      <c r="O916" s="28">
        <v>86.962188357000002</v>
      </c>
      <c r="P916" s="28" t="s">
        <v>1501</v>
      </c>
      <c r="Q916" s="36">
        <f>VLOOKUP(CurrentMtgRatesDataTable824[[#This Row],[asOfDate]],CurrentMtgRatesDataTable8[],5,0)</f>
        <v>54.879429271083666</v>
      </c>
      <c r="R916" s="36">
        <f>CurrentMtgRatesDataTable824[[#This Row],[Realized Current Coupon Vol]]/CurrentMtgRatesDataTable824[[#This Row],[SeriesNumValue]]</f>
        <v>0.63107231209259418</v>
      </c>
    </row>
    <row r="917" spans="1:18">
      <c r="A917" s="26" t="s">
        <v>368</v>
      </c>
      <c r="B917" s="28">
        <v>3.1593236616906499</v>
      </c>
      <c r="C9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3.1593236616906499</v>
      </c>
      <c r="D917" s="36">
        <f>CurrentMtgRatesDataTable8[[#This Row],[Combined with Bloomberg Coupon]]-C918</f>
        <v>7.2023754986698663E-3</v>
      </c>
      <c r="E917" s="37">
        <f t="shared" si="28"/>
        <v>89.942774620615509</v>
      </c>
      <c r="F917" s="36">
        <f>LN(CurrentMtgRatesDataTable8[[#This Row],[Combined with Bloomberg Coupon]]/C918)</f>
        <v>2.2823232031885885E-3</v>
      </c>
      <c r="G917" s="37">
        <f t="shared" si="29"/>
        <v>25.596795973859997</v>
      </c>
      <c r="I917" s="26" t="s">
        <v>62</v>
      </c>
      <c r="J917" s="27">
        <v>86.987061851999997</v>
      </c>
      <c r="K917" s="27" t="s">
        <v>1502</v>
      </c>
      <c r="N917" s="26" t="s">
        <v>62</v>
      </c>
      <c r="O917" s="28">
        <v>86.987061851999997</v>
      </c>
      <c r="P917" s="28" t="s">
        <v>1501</v>
      </c>
      <c r="Q917" s="36">
        <f>VLOOKUP(CurrentMtgRatesDataTable824[[#This Row],[asOfDate]],CurrentMtgRatesDataTable8[],5,0)</f>
        <v>54.39697163868118</v>
      </c>
      <c r="R917" s="36">
        <f>CurrentMtgRatesDataTable824[[#This Row],[Realized Current Coupon Vol]]/CurrentMtgRatesDataTable824[[#This Row],[SeriesNumValue]]</f>
        <v>0.62534554542412668</v>
      </c>
    </row>
    <row r="918" spans="1:18">
      <c r="A918" s="26" t="s">
        <v>510</v>
      </c>
      <c r="B918" s="28">
        <v>3.1521212861919801</v>
      </c>
      <c r="C9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3.1521212861919801</v>
      </c>
      <c r="D918" s="36">
        <f>CurrentMtgRatesDataTable8[[#This Row],[Combined with Bloomberg Coupon]]-C919</f>
        <v>-2.5107435055720106E-2</v>
      </c>
      <c r="E918" s="37">
        <f t="shared" si="28"/>
        <v>93.721773039685516</v>
      </c>
      <c r="F918" s="36">
        <f>LN(CurrentMtgRatesDataTable8[[#This Row],[Combined with Bloomberg Coupon]]/C919)</f>
        <v>-7.9336951573002121E-3</v>
      </c>
      <c r="G918" s="37">
        <f t="shared" si="29"/>
        <v>26.701020682938033</v>
      </c>
      <c r="I918" s="26" t="s">
        <v>628</v>
      </c>
      <c r="J918" s="27">
        <v>86.856379665999995</v>
      </c>
      <c r="K918" s="27" t="s">
        <v>1502</v>
      </c>
      <c r="N918" s="26" t="s">
        <v>628</v>
      </c>
      <c r="O918" s="28">
        <v>86.856379665999995</v>
      </c>
      <c r="P918" s="28" t="s">
        <v>1501</v>
      </c>
      <c r="Q918" s="36">
        <f>VLOOKUP(CurrentMtgRatesDataTable824[[#This Row],[asOfDate]],CurrentMtgRatesDataTable8[],5,0)</f>
        <v>54.202018511338089</v>
      </c>
      <c r="R918" s="36">
        <f>CurrentMtgRatesDataTable824[[#This Row],[Realized Current Coupon Vol]]/CurrentMtgRatesDataTable824[[#This Row],[SeriesNumValue]]</f>
        <v>0.62404188062832089</v>
      </c>
    </row>
    <row r="919" spans="1:18">
      <c r="A919" s="26" t="s">
        <v>652</v>
      </c>
      <c r="B919" s="28">
        <v>3.1772287212477002</v>
      </c>
      <c r="C9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3.1772287212477002</v>
      </c>
      <c r="D919" s="36">
        <f>CurrentMtgRatesDataTable8[[#This Row],[Combined with Bloomberg Coupon]]-C920</f>
        <v>2.3057227238470368E-2</v>
      </c>
      <c r="E919" s="37">
        <f t="shared" si="28"/>
        <v>93.672956207476815</v>
      </c>
      <c r="F919" s="36">
        <f>LN(CurrentMtgRatesDataTable8[[#This Row],[Combined with Bloomberg Coupon]]/C920)</f>
        <v>7.2834849748876452E-3</v>
      </c>
      <c r="G919" s="37">
        <f t="shared" si="29"/>
        <v>26.680546833809547</v>
      </c>
      <c r="I919" s="26" t="s">
        <v>484</v>
      </c>
      <c r="J919" s="27">
        <v>86.442620219999995</v>
      </c>
      <c r="K919" s="27" t="s">
        <v>1502</v>
      </c>
      <c r="N919" s="26" t="s">
        <v>484</v>
      </c>
      <c r="O919" s="28">
        <v>86.442620219999995</v>
      </c>
      <c r="P919" s="28" t="s">
        <v>1501</v>
      </c>
      <c r="Q919" s="36">
        <f>VLOOKUP(CurrentMtgRatesDataTable824[[#This Row],[asOfDate]],CurrentMtgRatesDataTable8[],5,0)</f>
        <v>55.018635251866421</v>
      </c>
      <c r="R919" s="36">
        <f>CurrentMtgRatesDataTable824[[#This Row],[Realized Current Coupon Vol]]/CurrentMtgRatesDataTable824[[#This Row],[SeriesNumValue]]</f>
        <v>0.63647579298084378</v>
      </c>
    </row>
    <row r="920" spans="1:18">
      <c r="A920" s="26" t="s">
        <v>88</v>
      </c>
      <c r="B920" s="28">
        <v>3.1541714940092298</v>
      </c>
      <c r="C9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3.1541714940092298</v>
      </c>
      <c r="D920" s="36">
        <f>CurrentMtgRatesDataTable8[[#This Row],[Combined with Bloomberg Coupon]]-C921</f>
        <v>-2.9488151757380177E-2</v>
      </c>
      <c r="E920" s="37">
        <f t="shared" si="28"/>
        <v>93.665557761972678</v>
      </c>
      <c r="F920" s="36">
        <f>LN(CurrentMtgRatesDataTable8[[#This Row],[Combined with Bloomberg Coupon]]/C921)</f>
        <v>-9.305506535072991E-3</v>
      </c>
      <c r="G920" s="37">
        <f t="shared" si="29"/>
        <v>26.671245343017496</v>
      </c>
      <c r="I920" s="26" t="s">
        <v>346</v>
      </c>
      <c r="J920" s="27">
        <v>86.452436711999994</v>
      </c>
      <c r="K920" s="27" t="s">
        <v>1502</v>
      </c>
      <c r="N920" s="26" t="s">
        <v>346</v>
      </c>
      <c r="O920" s="28">
        <v>86.452436711999994</v>
      </c>
      <c r="P920" s="28" t="s">
        <v>1501</v>
      </c>
      <c r="Q920" s="36">
        <f>VLOOKUP(CurrentMtgRatesDataTable824[[#This Row],[asOfDate]],CurrentMtgRatesDataTable8[],5,0)</f>
        <v>55.019756382674288</v>
      </c>
      <c r="R920" s="36">
        <f>CurrentMtgRatesDataTable824[[#This Row],[Realized Current Coupon Vol]]/CurrentMtgRatesDataTable824[[#This Row],[SeriesNumValue]]</f>
        <v>0.63641649067639638</v>
      </c>
    </row>
    <row r="921" spans="1:18">
      <c r="A921" s="26" t="s">
        <v>231</v>
      </c>
      <c r="B921" s="28">
        <v>3.18365964576661</v>
      </c>
      <c r="C9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3.18365964576661</v>
      </c>
      <c r="D921" s="36">
        <f>CurrentMtgRatesDataTable8[[#This Row],[Combined with Bloomberg Coupon]]-C922</f>
        <v>-9.7293705457170088E-2</v>
      </c>
      <c r="E921" s="37">
        <f t="shared" si="28"/>
        <v>93.565790887616529</v>
      </c>
      <c r="F921" s="36">
        <f>LN(CurrentMtgRatesDataTable8[[#This Row],[Combined with Bloomberg Coupon]]/C922)</f>
        <v>-3.010266893009246E-2</v>
      </c>
      <c r="G921" s="37">
        <f t="shared" si="29"/>
        <v>26.633834110309635</v>
      </c>
      <c r="I921" s="26" t="s">
        <v>206</v>
      </c>
      <c r="J921" s="27">
        <v>86.592877959999996</v>
      </c>
      <c r="K921" s="27" t="s">
        <v>1502</v>
      </c>
      <c r="N921" s="26" t="s">
        <v>206</v>
      </c>
      <c r="O921" s="28">
        <v>86.592877959999996</v>
      </c>
      <c r="P921" s="28" t="s">
        <v>1501</v>
      </c>
      <c r="Q921" s="36">
        <f>VLOOKUP(CurrentMtgRatesDataTable824[[#This Row],[asOfDate]],CurrentMtgRatesDataTable8[],5,0)</f>
        <v>54.960567329873157</v>
      </c>
      <c r="R921" s="36">
        <f>CurrentMtgRatesDataTable824[[#This Row],[Realized Current Coupon Vol]]/CurrentMtgRatesDataTable824[[#This Row],[SeriesNumValue]]</f>
        <v>0.63470078168854938</v>
      </c>
    </row>
    <row r="922" spans="1:18">
      <c r="A922" s="26" t="s">
        <v>367</v>
      </c>
      <c r="B922" s="28">
        <v>3.2809533512237801</v>
      </c>
      <c r="C9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3.2809533512237801</v>
      </c>
      <c r="D922" s="36">
        <f>CurrentMtgRatesDataTable8[[#This Row],[Combined with Bloomberg Coupon]]-C923</f>
        <v>2.238577956314991E-2</v>
      </c>
      <c r="E922" s="37">
        <f t="shared" si="28"/>
        <v>91.949119788800431</v>
      </c>
      <c r="F922" s="36">
        <f>LN(CurrentMtgRatesDataTable8[[#This Row],[Combined with Bloomberg Coupon]]/C923)</f>
        <v>6.8463324045949748E-3</v>
      </c>
      <c r="G922" s="37">
        <f t="shared" si="29"/>
        <v>26.072774465624821</v>
      </c>
      <c r="I922" s="26" t="s">
        <v>63</v>
      </c>
      <c r="J922" s="27">
        <v>86.482045619999994</v>
      </c>
      <c r="K922" s="27" t="s">
        <v>1502</v>
      </c>
      <c r="N922" s="26" t="s">
        <v>63</v>
      </c>
      <c r="O922" s="28">
        <v>86.482045619999994</v>
      </c>
      <c r="P922" s="28" t="s">
        <v>1501</v>
      </c>
      <c r="Q922" s="36">
        <f>VLOOKUP(CurrentMtgRatesDataTable824[[#This Row],[asOfDate]],CurrentMtgRatesDataTable8[],5,0)</f>
        <v>55.162545502236703</v>
      </c>
      <c r="R922" s="36">
        <f>CurrentMtgRatesDataTable824[[#This Row],[Realized Current Coupon Vol]]/CurrentMtgRatesDataTable824[[#This Row],[SeriesNumValue]]</f>
        <v>0.63784968436823974</v>
      </c>
    </row>
    <row r="923" spans="1:18">
      <c r="A923" s="26" t="s">
        <v>509</v>
      </c>
      <c r="B923" s="28">
        <v>3.2585675716606302</v>
      </c>
      <c r="C9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3.2585675716606302</v>
      </c>
      <c r="D923" s="36">
        <f>CurrentMtgRatesDataTable8[[#This Row],[Combined with Bloomberg Coupon]]-C924</f>
        <v>3.9526605335002962E-3</v>
      </c>
      <c r="E923" s="37">
        <f t="shared" si="28"/>
        <v>91.84771300775229</v>
      </c>
      <c r="F923" s="36">
        <f>LN(CurrentMtgRatesDataTable8[[#This Row],[Combined with Bloomberg Coupon]]/C924)</f>
        <v>1.2137418317975377E-3</v>
      </c>
      <c r="G923" s="37">
        <f t="shared" si="29"/>
        <v>26.038334161365263</v>
      </c>
      <c r="I923" s="26" t="s">
        <v>629</v>
      </c>
      <c r="J923" s="27">
        <v>86.702635630000003</v>
      </c>
      <c r="K923" s="27" t="s">
        <v>1502</v>
      </c>
      <c r="N923" s="26" t="s">
        <v>629</v>
      </c>
      <c r="O923" s="28">
        <v>86.702635630000003</v>
      </c>
      <c r="P923" s="28" t="s">
        <v>1501</v>
      </c>
      <c r="Q923" s="36">
        <f>VLOOKUP(CurrentMtgRatesDataTable824[[#This Row],[asOfDate]],CurrentMtgRatesDataTable8[],5,0)</f>
        <v>54.731552621373268</v>
      </c>
      <c r="R923" s="36">
        <f>CurrentMtgRatesDataTable824[[#This Row],[Realized Current Coupon Vol]]/CurrentMtgRatesDataTable824[[#This Row],[SeriesNumValue]]</f>
        <v>0.63125592692404364</v>
      </c>
    </row>
    <row r="924" spans="1:18">
      <c r="A924" s="26" t="s">
        <v>651</v>
      </c>
      <c r="B924" s="28">
        <v>3.2546149111271299</v>
      </c>
      <c r="C9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3.2546149111271299</v>
      </c>
      <c r="D924" s="36">
        <f>CurrentMtgRatesDataTable8[[#This Row],[Combined with Bloomberg Coupon]]-C925</f>
        <v>-9.0715452116810091E-2</v>
      </c>
      <c r="E924" s="37">
        <f t="shared" si="28"/>
        <v>92.902511894766022</v>
      </c>
      <c r="F924" s="36">
        <f>LN(CurrentMtgRatesDataTable8[[#This Row],[Combined with Bloomberg Coupon]]/C925)</f>
        <v>-2.749149021670751E-2</v>
      </c>
      <c r="G924" s="37">
        <f t="shared" si="29"/>
        <v>26.360930929767935</v>
      </c>
      <c r="I924" s="26" t="s">
        <v>485</v>
      </c>
      <c r="J924" s="27">
        <v>87.571650039999994</v>
      </c>
      <c r="K924" s="27" t="s">
        <v>1502</v>
      </c>
      <c r="N924" s="26" t="s">
        <v>485</v>
      </c>
      <c r="O924" s="28">
        <v>87.571650039999994</v>
      </c>
      <c r="P924" s="28" t="s">
        <v>1501</v>
      </c>
      <c r="Q924" s="36">
        <f>VLOOKUP(CurrentMtgRatesDataTable824[[#This Row],[asOfDate]],CurrentMtgRatesDataTable8[],5,0)</f>
        <v>59.285436992111414</v>
      </c>
      <c r="R924" s="36">
        <f>CurrentMtgRatesDataTable824[[#This Row],[Realized Current Coupon Vol]]/CurrentMtgRatesDataTable824[[#This Row],[SeriesNumValue]]</f>
        <v>0.67699349007391862</v>
      </c>
    </row>
    <row r="925" spans="1:18">
      <c r="A925" s="26" t="s">
        <v>87</v>
      </c>
      <c r="B925" s="28">
        <v>3.34533036324394</v>
      </c>
      <c r="C9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3.34533036324394</v>
      </c>
      <c r="D925" s="36">
        <f>CurrentMtgRatesDataTable8[[#This Row],[Combined with Bloomberg Coupon]]-C926</f>
        <v>-4.4402633075169895E-2</v>
      </c>
      <c r="E925" s="37">
        <f t="shared" si="28"/>
        <v>91.456796575478037</v>
      </c>
      <c r="F925" s="36">
        <f>LN(CurrentMtgRatesDataTable8[[#This Row],[Combined with Bloomberg Coupon]]/C926)</f>
        <v>-1.3185704137658566E-2</v>
      </c>
      <c r="G925" s="37">
        <f t="shared" si="29"/>
        <v>25.889032968152552</v>
      </c>
      <c r="I925" s="26" t="s">
        <v>347</v>
      </c>
      <c r="J925" s="27">
        <v>87.677089253000005</v>
      </c>
      <c r="K925" s="27" t="s">
        <v>1502</v>
      </c>
      <c r="N925" s="26" t="s">
        <v>347</v>
      </c>
      <c r="O925" s="28">
        <v>87.677089253000005</v>
      </c>
      <c r="P925" s="28" t="s">
        <v>1501</v>
      </c>
      <c r="Q925" s="36">
        <f>VLOOKUP(CurrentMtgRatesDataTable824[[#This Row],[asOfDate]],CurrentMtgRatesDataTable8[],5,0)</f>
        <v>59.382888484571751</v>
      </c>
      <c r="R925" s="36">
        <f>CurrentMtgRatesDataTable824[[#This Row],[Realized Current Coupon Vol]]/CurrentMtgRatesDataTable824[[#This Row],[SeriesNumValue]]</f>
        <v>0.67729082922925476</v>
      </c>
    </row>
    <row r="926" spans="1:18">
      <c r="A926" s="26" t="s">
        <v>230</v>
      </c>
      <c r="B926" s="28">
        <v>3.3897329963191098</v>
      </c>
      <c r="C9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3.3897329963191098</v>
      </c>
      <c r="D926" s="36">
        <f>CurrentMtgRatesDataTable8[[#This Row],[Combined with Bloomberg Coupon]]-C927</f>
        <v>4.0850301072709705E-2</v>
      </c>
      <c r="E926" s="37">
        <f t="shared" si="28"/>
        <v>91.007982475579681</v>
      </c>
      <c r="F926" s="36">
        <f>LN(CurrentMtgRatesDataTable8[[#This Row],[Combined with Bloomberg Coupon]]/C927)</f>
        <v>1.2124389744207461E-2</v>
      </c>
      <c r="G926" s="37">
        <f t="shared" si="29"/>
        <v>25.74933372273895</v>
      </c>
      <c r="I926" s="26" t="s">
        <v>207</v>
      </c>
      <c r="J926" s="27">
        <v>87.701216658000007</v>
      </c>
      <c r="K926" s="27" t="s">
        <v>1502</v>
      </c>
      <c r="N926" s="26" t="s">
        <v>207</v>
      </c>
      <c r="O926" s="28">
        <v>87.701216658000007</v>
      </c>
      <c r="P926" s="28" t="s">
        <v>1501</v>
      </c>
      <c r="Q926" s="36">
        <f>VLOOKUP(CurrentMtgRatesDataTable824[[#This Row],[asOfDate]],CurrentMtgRatesDataTable8[],5,0)</f>
        <v>59.30556506028779</v>
      </c>
      <c r="R926" s="36">
        <f>CurrentMtgRatesDataTable824[[#This Row],[Realized Current Coupon Vol]]/CurrentMtgRatesDataTable824[[#This Row],[SeriesNumValue]]</f>
        <v>0.67622283156636231</v>
      </c>
    </row>
    <row r="927" spans="1:18">
      <c r="A927" s="26" t="s">
        <v>508</v>
      </c>
      <c r="B927" s="28">
        <v>3.3488826952464001</v>
      </c>
      <c r="C9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3.3488826952464001</v>
      </c>
      <c r="D927" s="36">
        <f>CurrentMtgRatesDataTable8[[#This Row],[Combined with Bloomberg Coupon]]-C928</f>
        <v>2.9556229294200875E-3</v>
      </c>
      <c r="E927" s="37">
        <f t="shared" si="28"/>
        <v>91.394209128748031</v>
      </c>
      <c r="F927" s="36">
        <f>LN(CurrentMtgRatesDataTable8[[#This Row],[Combined with Bloomberg Coupon]]/C928)</f>
        <v>8.8295955346231851E-4</v>
      </c>
      <c r="G927" s="37">
        <f t="shared" si="29"/>
        <v>25.870889211095566</v>
      </c>
      <c r="I927" s="26" t="s">
        <v>64</v>
      </c>
      <c r="J927" s="27">
        <v>87.677973049000002</v>
      </c>
      <c r="K927" s="27" t="s">
        <v>1502</v>
      </c>
      <c r="N927" s="26" t="s">
        <v>64</v>
      </c>
      <c r="O927" s="28">
        <v>87.677973049000002</v>
      </c>
      <c r="P927" s="28" t="s">
        <v>1501</v>
      </c>
      <c r="Q927" s="36">
        <f>VLOOKUP(CurrentMtgRatesDataTable824[[#This Row],[asOfDate]],CurrentMtgRatesDataTable8[],5,0)</f>
        <v>59.371549294472068</v>
      </c>
      <c r="R927" s="36">
        <f>CurrentMtgRatesDataTable824[[#This Row],[Realized Current Coupon Vol]]/CurrentMtgRatesDataTable824[[#This Row],[SeriesNumValue]]</f>
        <v>0.67715467442765231</v>
      </c>
    </row>
    <row r="928" spans="1:18">
      <c r="A928" s="26" t="s">
        <v>650</v>
      </c>
      <c r="B928" s="28">
        <v>3.3459270723169801</v>
      </c>
      <c r="C9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3.3459270723169801</v>
      </c>
      <c r="D928" s="36">
        <f>CurrentMtgRatesDataTable8[[#This Row],[Combined with Bloomberg Coupon]]-C929</f>
        <v>1.4712502025340246E-2</v>
      </c>
      <c r="E928" s="37">
        <f t="shared" si="28"/>
        <v>91.866161655110616</v>
      </c>
      <c r="F928" s="36">
        <f>LN(CurrentMtgRatesDataTable8[[#This Row],[Combined with Bloomberg Coupon]]/C929)</f>
        <v>4.4068335293064335E-3</v>
      </c>
      <c r="G928" s="37">
        <f t="shared" si="29"/>
        <v>26.017969916146804</v>
      </c>
      <c r="I928" s="26" t="s">
        <v>630</v>
      </c>
      <c r="J928" s="27">
        <v>87.261086250000005</v>
      </c>
      <c r="K928" s="27" t="s">
        <v>1502</v>
      </c>
      <c r="N928" s="26" t="s">
        <v>630</v>
      </c>
      <c r="O928" s="28">
        <v>87.261086250000005</v>
      </c>
      <c r="P928" s="28" t="s">
        <v>1501</v>
      </c>
      <c r="Q928" s="36">
        <f>VLOOKUP(CurrentMtgRatesDataTable824[[#This Row],[asOfDate]],CurrentMtgRatesDataTable8[],5,0)</f>
        <v>58.937351115639501</v>
      </c>
      <c r="R928" s="36">
        <f>CurrentMtgRatesDataTable824[[#This Row],[Realized Current Coupon Vol]]/CurrentMtgRatesDataTable824[[#This Row],[SeriesNumValue]]</f>
        <v>0.67541390611143692</v>
      </c>
    </row>
    <row r="929" spans="1:18">
      <c r="A929" s="26" t="s">
        <v>86</v>
      </c>
      <c r="B929" s="28">
        <v>3.3312145702916398</v>
      </c>
      <c r="C9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3.3312145702916398</v>
      </c>
      <c r="D929" s="36">
        <f>CurrentMtgRatesDataTable8[[#This Row],[Combined with Bloomberg Coupon]]-C930</f>
        <v>2.2091595732698366E-3</v>
      </c>
      <c r="E929" s="37">
        <f t="shared" si="28"/>
        <v>92.323808408420476</v>
      </c>
      <c r="F929" s="36">
        <f>LN(CurrentMtgRatesDataTable8[[#This Row],[Combined with Bloomberg Coupon]]/C930)</f>
        <v>6.6338939572180874E-4</v>
      </c>
      <c r="G929" s="37">
        <f t="shared" si="29"/>
        <v>26.160133167155024</v>
      </c>
      <c r="I929" s="26" t="s">
        <v>486</v>
      </c>
      <c r="J929" s="27">
        <v>87.640395424999994</v>
      </c>
      <c r="K929" s="27" t="s">
        <v>1502</v>
      </c>
      <c r="N929" s="26" t="s">
        <v>486</v>
      </c>
      <c r="O929" s="28">
        <v>87.640395424999994</v>
      </c>
      <c r="P929" s="28" t="s">
        <v>1501</v>
      </c>
      <c r="Q929" s="36">
        <f>VLOOKUP(CurrentMtgRatesDataTable824[[#This Row],[asOfDate]],CurrentMtgRatesDataTable8[],5,0)</f>
        <v>61.085001715371845</v>
      </c>
      <c r="R929" s="36">
        <f>CurrentMtgRatesDataTable824[[#This Row],[Realized Current Coupon Vol]]/CurrentMtgRatesDataTable824[[#This Row],[SeriesNumValue]]</f>
        <v>0.6969959619550844</v>
      </c>
    </row>
    <row r="930" spans="1:18">
      <c r="A930" s="26" t="s">
        <v>229</v>
      </c>
      <c r="B930" s="28">
        <v>3.32900541071837</v>
      </c>
      <c r="C9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3.32900541071837</v>
      </c>
      <c r="D930" s="36">
        <f>CurrentMtgRatesDataTable8[[#This Row],[Combined with Bloomberg Coupon]]-C931</f>
        <v>1.3789067491440044E-2</v>
      </c>
      <c r="E930" s="37">
        <f t="shared" si="28"/>
        <v>92.356669809370047</v>
      </c>
      <c r="F930" s="36">
        <f>LN(CurrentMtgRatesDataTable8[[#This Row],[Combined with Bloomberg Coupon]]/C931)</f>
        <v>4.1507005030687518E-3</v>
      </c>
      <c r="G930" s="37">
        <f t="shared" si="29"/>
        <v>26.170129023977417</v>
      </c>
      <c r="I930" s="26" t="s">
        <v>348</v>
      </c>
      <c r="J930" s="27">
        <v>88.085165988</v>
      </c>
      <c r="K930" s="27" t="s">
        <v>1502</v>
      </c>
      <c r="N930" s="26" t="s">
        <v>348</v>
      </c>
      <c r="O930" s="28">
        <v>88.085165988</v>
      </c>
      <c r="P930" s="28" t="s">
        <v>1501</v>
      </c>
      <c r="Q930" s="36">
        <f>VLOOKUP(CurrentMtgRatesDataTable824[[#This Row],[asOfDate]],CurrentMtgRatesDataTable8[],5,0)</f>
        <v>60.805943616046029</v>
      </c>
      <c r="R930" s="36">
        <f>CurrentMtgRatesDataTable824[[#This Row],[Realized Current Coupon Vol]]/CurrentMtgRatesDataTable824[[#This Row],[SeriesNumValue]]</f>
        <v>0.69030855461326746</v>
      </c>
    </row>
    <row r="931" spans="1:18">
      <c r="A931" s="26" t="s">
        <v>366</v>
      </c>
      <c r="B931" s="28">
        <v>3.3152163432269299</v>
      </c>
      <c r="C9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3.3152163432269299</v>
      </c>
      <c r="D931" s="36">
        <f>CurrentMtgRatesDataTable8[[#This Row],[Combined with Bloomberg Coupon]]-C932</f>
        <v>8.2588105326975025E-4</v>
      </c>
      <c r="E931" s="37">
        <f t="shared" si="28"/>
        <v>93.349566073794449</v>
      </c>
      <c r="F931" s="36">
        <f>LN(CurrentMtgRatesDataTable8[[#This Row],[Combined with Bloomberg Coupon]]/C932)</f>
        <v>2.4914933322112799E-4</v>
      </c>
      <c r="G931" s="37">
        <f t="shared" si="29"/>
        <v>26.464770939361927</v>
      </c>
      <c r="I931" s="26" t="s">
        <v>208</v>
      </c>
      <c r="J931" s="27">
        <v>88.433164091999998</v>
      </c>
      <c r="K931" s="27" t="s">
        <v>1502</v>
      </c>
      <c r="N931" s="26" t="s">
        <v>208</v>
      </c>
      <c r="O931" s="28">
        <v>88.433164091999998</v>
      </c>
      <c r="P931" s="28" t="s">
        <v>1501</v>
      </c>
      <c r="Q931" s="36">
        <f>VLOOKUP(CurrentMtgRatesDataTable824[[#This Row],[asOfDate]],CurrentMtgRatesDataTable8[],5,0)</f>
        <v>61.348638434430256</v>
      </c>
      <c r="R931" s="36">
        <f>CurrentMtgRatesDataTable824[[#This Row],[Realized Current Coupon Vol]]/CurrentMtgRatesDataTable824[[#This Row],[SeriesNumValue]]</f>
        <v>0.69372886364901754</v>
      </c>
    </row>
    <row r="932" spans="1:18">
      <c r="A932" s="26" t="s">
        <v>507</v>
      </c>
      <c r="B932" s="28">
        <v>3.3143904621736602</v>
      </c>
      <c r="C9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3.3143904621736602</v>
      </c>
      <c r="D932" s="36">
        <f>CurrentMtgRatesDataTable8[[#This Row],[Combined with Bloomberg Coupon]]-C933</f>
        <v>2.9312529507000029E-2</v>
      </c>
      <c r="E932" s="37">
        <f t="shared" si="28"/>
        <v>93.367173313685242</v>
      </c>
      <c r="F932" s="36">
        <f>LN(CurrentMtgRatesDataTable8[[#This Row],[Combined with Bloomberg Coupon]]/C933)</f>
        <v>8.883358633520036E-3</v>
      </c>
      <c r="G932" s="37">
        <f t="shared" si="29"/>
        <v>26.469955010362376</v>
      </c>
      <c r="I932" s="26" t="s">
        <v>65</v>
      </c>
      <c r="J932" s="27">
        <v>88.462650771</v>
      </c>
      <c r="K932" s="27" t="s">
        <v>1502</v>
      </c>
      <c r="N932" s="26" t="s">
        <v>65</v>
      </c>
      <c r="O932" s="28">
        <v>88.462650771</v>
      </c>
      <c r="P932" s="28" t="s">
        <v>1501</v>
      </c>
      <c r="Q932" s="36">
        <f>VLOOKUP(CurrentMtgRatesDataTable824[[#This Row],[asOfDate]],CurrentMtgRatesDataTable8[],5,0)</f>
        <v>61.253079910289024</v>
      </c>
      <c r="R932" s="36">
        <f>CurrentMtgRatesDataTable824[[#This Row],[Realized Current Coupon Vol]]/CurrentMtgRatesDataTable824[[#This Row],[SeriesNumValue]]</f>
        <v>0.69241741431480064</v>
      </c>
    </row>
    <row r="933" spans="1:18">
      <c r="A933" s="26" t="s">
        <v>649</v>
      </c>
      <c r="B933" s="28">
        <v>3.2850779326666601</v>
      </c>
      <c r="C9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3.2850779326666601</v>
      </c>
      <c r="D933" s="36">
        <f>CurrentMtgRatesDataTable8[[#This Row],[Combined with Bloomberg Coupon]]-C934</f>
        <v>-2.2795097020009703E-2</v>
      </c>
      <c r="E933" s="37">
        <f t="shared" si="28"/>
        <v>96.010444188996672</v>
      </c>
      <c r="F933" s="36">
        <f>LN(CurrentMtgRatesDataTable8[[#This Row],[Combined with Bloomberg Coupon]]/C934)</f>
        <v>-6.9150181713070876E-3</v>
      </c>
      <c r="G933" s="37">
        <f t="shared" si="29"/>
        <v>27.208910301935074</v>
      </c>
      <c r="I933" s="26" t="s">
        <v>631</v>
      </c>
      <c r="J933" s="27">
        <v>88.534613969999995</v>
      </c>
      <c r="K933" s="27" t="s">
        <v>1502</v>
      </c>
      <c r="N933" s="26" t="s">
        <v>631</v>
      </c>
      <c r="O933" s="28">
        <v>88.534613969999995</v>
      </c>
      <c r="P933" s="28" t="s">
        <v>1501</v>
      </c>
      <c r="Q933" s="36">
        <f>VLOOKUP(CurrentMtgRatesDataTable824[[#This Row],[asOfDate]],CurrentMtgRatesDataTable8[],5,0)</f>
        <v>64.461784627768992</v>
      </c>
      <c r="R933" s="36">
        <f>CurrentMtgRatesDataTable824[[#This Row],[Realized Current Coupon Vol]]/CurrentMtgRatesDataTable824[[#This Row],[SeriesNumValue]]</f>
        <v>0.72809697515157068</v>
      </c>
    </row>
    <row r="934" spans="1:18">
      <c r="A934" s="26" t="s">
        <v>85</v>
      </c>
      <c r="B934" s="28">
        <v>3.3078730296866699</v>
      </c>
      <c r="C9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3.3078730296866699</v>
      </c>
      <c r="D934" s="36">
        <f>CurrentMtgRatesDataTable8[[#This Row],[Combined with Bloomberg Coupon]]-C935</f>
        <v>-7.569103002900146E-3</v>
      </c>
      <c r="E934" s="37">
        <f t="shared" si="28"/>
        <v>98.175214747636019</v>
      </c>
      <c r="F934" s="36">
        <f>LN(CurrentMtgRatesDataTable8[[#This Row],[Combined with Bloomberg Coupon]]/C935)</f>
        <v>-2.2855944832408494E-3</v>
      </c>
      <c r="G934" s="37">
        <f t="shared" si="29"/>
        <v>27.817777874365561</v>
      </c>
      <c r="I934" s="26" t="s">
        <v>487</v>
      </c>
      <c r="J934" s="27">
        <v>89.292702495</v>
      </c>
      <c r="K934" s="27" t="s">
        <v>1502</v>
      </c>
      <c r="N934" s="26" t="s">
        <v>487</v>
      </c>
      <c r="O934" s="28">
        <v>89.292702495</v>
      </c>
      <c r="P934" s="28" t="s">
        <v>1501</v>
      </c>
      <c r="Q934" s="36">
        <f>VLOOKUP(CurrentMtgRatesDataTable824[[#This Row],[asOfDate]],CurrentMtgRatesDataTable8[],5,0)</f>
        <v>69.13992470430496</v>
      </c>
      <c r="R934" s="36">
        <f>CurrentMtgRatesDataTable824[[#This Row],[Realized Current Coupon Vol]]/CurrentMtgRatesDataTable824[[#This Row],[SeriesNumValue]]</f>
        <v>0.77430655330626252</v>
      </c>
    </row>
    <row r="935" spans="1:18">
      <c r="A935" s="26" t="s">
        <v>228</v>
      </c>
      <c r="B935" s="28">
        <v>3.31544213268957</v>
      </c>
      <c r="C9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3.31544213268957</v>
      </c>
      <c r="D935" s="36">
        <f>CurrentMtgRatesDataTable8[[#This Row],[Combined with Bloomberg Coupon]]-C936</f>
        <v>2.0193148426140173E-2</v>
      </c>
      <c r="E935" s="37">
        <f t="shared" si="28"/>
        <v>98.78066483256967</v>
      </c>
      <c r="F935" s="36">
        <f>LN(CurrentMtgRatesDataTable8[[#This Row],[Combined with Bloomberg Coupon]]/C936)</f>
        <v>6.1092587369956279E-3</v>
      </c>
      <c r="G935" s="37">
        <f t="shared" si="29"/>
        <v>27.989741035842826</v>
      </c>
      <c r="I935" s="26" t="s">
        <v>349</v>
      </c>
      <c r="J935" s="27">
        <v>89.353241560000001</v>
      </c>
      <c r="K935" s="27" t="s">
        <v>1502</v>
      </c>
      <c r="N935" s="26" t="s">
        <v>349</v>
      </c>
      <c r="O935" s="28">
        <v>89.353241560000001</v>
      </c>
      <c r="P935" s="28" t="s">
        <v>1501</v>
      </c>
      <c r="Q935" s="36">
        <f>VLOOKUP(CurrentMtgRatesDataTable824[[#This Row],[asOfDate]],CurrentMtgRatesDataTable8[],5,0)</f>
        <v>69.343174261916388</v>
      </c>
      <c r="R935" s="36">
        <f>CurrentMtgRatesDataTable824[[#This Row],[Realized Current Coupon Vol]]/CurrentMtgRatesDataTable824[[#This Row],[SeriesNumValue]]</f>
        <v>0.77605661586830055</v>
      </c>
    </row>
    <row r="936" spans="1:18">
      <c r="A936" s="26" t="s">
        <v>365</v>
      </c>
      <c r="B936" s="28">
        <v>3.2952489842634298</v>
      </c>
      <c r="C9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3.2952489842634298</v>
      </c>
      <c r="D936" s="36">
        <f>CurrentMtgRatesDataTable8[[#This Row],[Combined with Bloomberg Coupon]]-C937</f>
        <v>3.6186246572000869E-4</v>
      </c>
      <c r="E936" s="37">
        <f t="shared" si="28"/>
        <v>101.86965129181318</v>
      </c>
      <c r="F936" s="36">
        <f>LN(CurrentMtgRatesDataTable8[[#This Row],[Combined with Bloomberg Coupon]]/C937)</f>
        <v>1.0981942110437737E-4</v>
      </c>
      <c r="G936" s="37">
        <f t="shared" si="29"/>
        <v>28.818332313017624</v>
      </c>
      <c r="I936" s="26" t="s">
        <v>209</v>
      </c>
      <c r="J936" s="27">
        <v>89.090817852000001</v>
      </c>
      <c r="K936" s="27" t="s">
        <v>1502</v>
      </c>
      <c r="N936" s="26" t="s">
        <v>209</v>
      </c>
      <c r="O936" s="28">
        <v>89.090817852000001</v>
      </c>
      <c r="P936" s="28" t="s">
        <v>1501</v>
      </c>
      <c r="Q936" s="36">
        <f>VLOOKUP(CurrentMtgRatesDataTable824[[#This Row],[asOfDate]],CurrentMtgRatesDataTable8[],5,0)</f>
        <v>68.652409335157756</v>
      </c>
      <c r="R936" s="36">
        <f>CurrentMtgRatesDataTable824[[#This Row],[Realized Current Coupon Vol]]/CurrentMtgRatesDataTable824[[#This Row],[SeriesNumValue]]</f>
        <v>0.77058905721580573</v>
      </c>
    </row>
    <row r="937" spans="1:18">
      <c r="A937" s="26" t="s">
        <v>506</v>
      </c>
      <c r="B937" s="28">
        <v>3.2948871217977098</v>
      </c>
      <c r="C9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3.2948871217977098</v>
      </c>
      <c r="D937" s="36">
        <f>CurrentMtgRatesDataTable8[[#This Row],[Combined with Bloomberg Coupon]]-C938</f>
        <v>-2.8461650493520008E-2</v>
      </c>
      <c r="E937" s="37">
        <f t="shared" si="28"/>
        <v>119.99506010820022</v>
      </c>
      <c r="F937" s="36">
        <f>LN(CurrentMtgRatesDataTable8[[#This Row],[Combined with Bloomberg Coupon]]/C938)</f>
        <v>-8.6010309724453091E-3</v>
      </c>
      <c r="G937" s="37">
        <f t="shared" si="29"/>
        <v>33.991175303892057</v>
      </c>
      <c r="I937" s="26" t="s">
        <v>66</v>
      </c>
      <c r="J937" s="27">
        <v>90.196797015000001</v>
      </c>
      <c r="K937" s="27" t="s">
        <v>1502</v>
      </c>
      <c r="N937" s="26" t="s">
        <v>66</v>
      </c>
      <c r="O937" s="28">
        <v>90.196797015000001</v>
      </c>
      <c r="P937" s="28" t="s">
        <v>1501</v>
      </c>
      <c r="Q937" s="36">
        <f>VLOOKUP(CurrentMtgRatesDataTable824[[#This Row],[asOfDate]],CurrentMtgRatesDataTable8[],5,0)</f>
        <v>72.888370629777128</v>
      </c>
      <c r="R937" s="36">
        <f>CurrentMtgRatesDataTable824[[#This Row],[Realized Current Coupon Vol]]/CurrentMtgRatesDataTable824[[#This Row],[SeriesNumValue]]</f>
        <v>0.80810375802652468</v>
      </c>
    </row>
    <row r="938" spans="1:18">
      <c r="A938" s="26" t="s">
        <v>648</v>
      </c>
      <c r="B938" s="28">
        <v>3.3233487722912298</v>
      </c>
      <c r="C9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3.3233487722912298</v>
      </c>
      <c r="D938" s="36">
        <f>CurrentMtgRatesDataTable8[[#This Row],[Combined with Bloomberg Coupon]]-C939</f>
        <v>2.7192570436439745E-2</v>
      </c>
      <c r="E938" s="37">
        <f t="shared" si="28"/>
        <v>120.44272547453075</v>
      </c>
      <c r="F938" s="36">
        <f>LN(CurrentMtgRatesDataTable8[[#This Row],[Combined with Bloomberg Coupon]]/C939)</f>
        <v>8.2159386553580741E-3</v>
      </c>
      <c r="G938" s="37">
        <f t="shared" si="29"/>
        <v>34.131954103559266</v>
      </c>
      <c r="I938" s="26" t="s">
        <v>632</v>
      </c>
      <c r="J938" s="27">
        <v>90.749806160000006</v>
      </c>
      <c r="K938" s="27" t="s">
        <v>1502</v>
      </c>
      <c r="N938" s="26" t="s">
        <v>632</v>
      </c>
      <c r="O938" s="28">
        <v>90.749806160000006</v>
      </c>
      <c r="P938" s="28" t="s">
        <v>1501</v>
      </c>
      <c r="Q938" s="36">
        <f>VLOOKUP(CurrentMtgRatesDataTable824[[#This Row],[asOfDate]],CurrentMtgRatesDataTable8[],5,0)</f>
        <v>72.874628486539024</v>
      </c>
      <c r="R938" s="36">
        <f>CurrentMtgRatesDataTable824[[#This Row],[Realized Current Coupon Vol]]/CurrentMtgRatesDataTable824[[#This Row],[SeriesNumValue]]</f>
        <v>0.80302792446800986</v>
      </c>
    </row>
    <row r="939" spans="1:18">
      <c r="A939" s="26" t="s">
        <v>84</v>
      </c>
      <c r="B939" s="28">
        <v>3.2961562018547901</v>
      </c>
      <c r="C9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3.2961562018547901</v>
      </c>
      <c r="D939" s="36">
        <f>CurrentMtgRatesDataTable8[[#This Row],[Combined with Bloomberg Coupon]]-C940</f>
        <v>-4.4535751886519925E-2</v>
      </c>
      <c r="E939" s="37">
        <f t="shared" si="28"/>
        <v>120.34684757324383</v>
      </c>
      <c r="F939" s="36">
        <f>LN(CurrentMtgRatesDataTable8[[#This Row],[Combined with Bloomberg Coupon]]/C940)</f>
        <v>-1.342095504660489E-2</v>
      </c>
      <c r="G939" s="37">
        <f t="shared" si="29"/>
        <v>34.1010986064653</v>
      </c>
      <c r="I939" s="26" t="s">
        <v>488</v>
      </c>
      <c r="J939" s="27">
        <v>90.887147322999994</v>
      </c>
      <c r="K939" s="27" t="s">
        <v>1502</v>
      </c>
      <c r="N939" s="26" t="s">
        <v>488</v>
      </c>
      <c r="O939" s="28">
        <v>90.887147322999994</v>
      </c>
      <c r="P939" s="28" t="s">
        <v>1501</v>
      </c>
      <c r="Q939" s="36">
        <f>VLOOKUP(CurrentMtgRatesDataTable824[[#This Row],[asOfDate]],CurrentMtgRatesDataTable8[],5,0)</f>
        <v>72.59997428979355</v>
      </c>
      <c r="R939" s="36">
        <f>CurrentMtgRatesDataTable824[[#This Row],[Realized Current Coupon Vol]]/CurrentMtgRatesDataTable824[[#This Row],[SeriesNumValue]]</f>
        <v>0.79879252928671607</v>
      </c>
    </row>
    <row r="940" spans="1:18">
      <c r="A940" s="26" t="s">
        <v>227</v>
      </c>
      <c r="B940" s="28">
        <v>3.34069195374131</v>
      </c>
      <c r="C9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3.34069195374131</v>
      </c>
      <c r="D940" s="36">
        <f>CurrentMtgRatesDataTable8[[#This Row],[Combined with Bloomberg Coupon]]-C941</f>
        <v>-6.2211506358570201E-2</v>
      </c>
      <c r="E940" s="37">
        <f t="shared" si="28"/>
        <v>120.01766579691289</v>
      </c>
      <c r="F940" s="36">
        <f>LN(CurrentMtgRatesDataTable8[[#This Row],[Combined with Bloomberg Coupon]]/C941)</f>
        <v>-1.8451068749274588E-2</v>
      </c>
      <c r="G940" s="37">
        <f t="shared" si="29"/>
        <v>33.995650331836806</v>
      </c>
      <c r="I940" s="26" t="s">
        <v>210</v>
      </c>
      <c r="J940" s="27">
        <v>93.910797243000005</v>
      </c>
      <c r="K940" s="27" t="s">
        <v>1502</v>
      </c>
      <c r="N940" s="26" t="s">
        <v>210</v>
      </c>
      <c r="O940" s="28">
        <v>93.910797243000005</v>
      </c>
      <c r="P940" s="28" t="s">
        <v>1501</v>
      </c>
      <c r="Q940" s="36">
        <f>VLOOKUP(CurrentMtgRatesDataTable824[[#This Row],[asOfDate]],CurrentMtgRatesDataTable8[],5,0)</f>
        <v>76.790567860138253</v>
      </c>
      <c r="R940" s="36">
        <f>CurrentMtgRatesDataTable824[[#This Row],[Realized Current Coupon Vol]]/CurrentMtgRatesDataTable824[[#This Row],[SeriesNumValue]]</f>
        <v>0.81769690083066704</v>
      </c>
    </row>
    <row r="941" spans="1:18">
      <c r="A941" s="26" t="s">
        <v>364</v>
      </c>
      <c r="B941" s="28">
        <v>3.4029034600998802</v>
      </c>
      <c r="C9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3.4029034600998802</v>
      </c>
      <c r="D941" s="36">
        <f>CurrentMtgRatesDataTable8[[#This Row],[Combined with Bloomberg Coupon]]-C942</f>
        <v>-2.8704278957779827E-2</v>
      </c>
      <c r="E941" s="37">
        <f t="shared" si="28"/>
        <v>119.33767682443528</v>
      </c>
      <c r="F941" s="36">
        <f>LN(CurrentMtgRatesDataTable8[[#This Row],[Combined with Bloomberg Coupon]]/C942)</f>
        <v>-8.3998538875488804E-3</v>
      </c>
      <c r="G941" s="37">
        <f t="shared" si="29"/>
        <v>33.784652553790309</v>
      </c>
      <c r="I941" s="26" t="s">
        <v>67</v>
      </c>
      <c r="J941" s="27">
        <v>95.570968011999994</v>
      </c>
      <c r="K941" s="27" t="s">
        <v>1502</v>
      </c>
      <c r="N941" s="26" t="s">
        <v>67</v>
      </c>
      <c r="O941" s="28">
        <v>95.570968011999994</v>
      </c>
      <c r="P941" s="28" t="s">
        <v>1501</v>
      </c>
      <c r="Q941" s="36">
        <f>VLOOKUP(CurrentMtgRatesDataTable824[[#This Row],[asOfDate]],CurrentMtgRatesDataTable8[],5,0)</f>
        <v>77.028726289086904</v>
      </c>
      <c r="R941" s="36">
        <f>CurrentMtgRatesDataTable824[[#This Row],[Realized Current Coupon Vol]]/CurrentMtgRatesDataTable824[[#This Row],[SeriesNumValue]]</f>
        <v>0.80598457765348885</v>
      </c>
    </row>
    <row r="942" spans="1:18">
      <c r="A942" s="26" t="s">
        <v>505</v>
      </c>
      <c r="B942" s="28">
        <v>3.43160773905766</v>
      </c>
      <c r="C9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3.43160773905766</v>
      </c>
      <c r="D942" s="36">
        <f>CurrentMtgRatesDataTable8[[#This Row],[Combined with Bloomberg Coupon]]-C943</f>
        <v>8.126269231920169E-3</v>
      </c>
      <c r="E942" s="37">
        <f t="shared" si="28"/>
        <v>121.83131587878779</v>
      </c>
      <c r="F942" s="36">
        <f>LN(CurrentMtgRatesDataTable8[[#This Row],[Combined with Bloomberg Coupon]]/C943)</f>
        <v>2.3708730231826181E-3</v>
      </c>
      <c r="G942" s="37">
        <f t="shared" si="29"/>
        <v>34.555330223383962</v>
      </c>
      <c r="I942" s="26" t="s">
        <v>633</v>
      </c>
      <c r="J942" s="27">
        <v>96.503923553000007</v>
      </c>
      <c r="K942" s="27" t="s">
        <v>1502</v>
      </c>
      <c r="N942" s="26" t="s">
        <v>633</v>
      </c>
      <c r="O942" s="28">
        <v>96.503923553000007</v>
      </c>
      <c r="P942" s="28" t="s">
        <v>1501</v>
      </c>
      <c r="Q942" s="36">
        <f>VLOOKUP(CurrentMtgRatesDataTable824[[#This Row],[asOfDate]],CurrentMtgRatesDataTable8[],5,0)</f>
        <v>77.128021234086049</v>
      </c>
      <c r="R942" s="36">
        <f>CurrentMtgRatesDataTable824[[#This Row],[Realized Current Coupon Vol]]/CurrentMtgRatesDataTable824[[#This Row],[SeriesNumValue]]</f>
        <v>0.79922161083665466</v>
      </c>
    </row>
    <row r="943" spans="1:18">
      <c r="A943" s="26" t="s">
        <v>647</v>
      </c>
      <c r="B943" s="28">
        <v>3.4234814698257399</v>
      </c>
      <c r="C9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3.4234814698257399</v>
      </c>
      <c r="D943" s="36">
        <f>CurrentMtgRatesDataTable8[[#This Row],[Combined with Bloomberg Coupon]]-C944</f>
        <v>1.9373951671749712E-2</v>
      </c>
      <c r="E943" s="37">
        <f t="shared" si="28"/>
        <v>122.33219989594444</v>
      </c>
      <c r="F943" s="36">
        <f>LN(CurrentMtgRatesDataTable8[[#This Row],[Combined with Bloomberg Coupon]]/C944)</f>
        <v>5.6752108849980722E-3</v>
      </c>
      <c r="G943" s="37">
        <f t="shared" si="29"/>
        <v>34.701854354974024</v>
      </c>
      <c r="I943" s="26" t="s">
        <v>489</v>
      </c>
      <c r="J943" s="27">
        <v>97.885559131999997</v>
      </c>
      <c r="K943" s="27" t="s">
        <v>1502</v>
      </c>
      <c r="N943" s="26" t="s">
        <v>489</v>
      </c>
      <c r="O943" s="28">
        <v>97.885559131999997</v>
      </c>
      <c r="P943" s="28" t="s">
        <v>1501</v>
      </c>
      <c r="Q943" s="36">
        <f>VLOOKUP(CurrentMtgRatesDataTable824[[#This Row],[asOfDate]],CurrentMtgRatesDataTable8[],5,0)</f>
        <v>77.150293499330246</v>
      </c>
      <c r="R943" s="36">
        <f>CurrentMtgRatesDataTable824[[#This Row],[Realized Current Coupon Vol]]/CurrentMtgRatesDataTable824[[#This Row],[SeriesNumValue]]</f>
        <v>0.78816828737007094</v>
      </c>
    </row>
    <row r="944" spans="1:18">
      <c r="A944" s="26" t="s">
        <v>83</v>
      </c>
      <c r="B944" s="28">
        <v>3.4041075181539902</v>
      </c>
      <c r="C9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3.4041075181539902</v>
      </c>
      <c r="D944" s="36">
        <f>CurrentMtgRatesDataTable8[[#This Row],[Combined with Bloomberg Coupon]]-C945</f>
        <v>-0.18218849188538</v>
      </c>
      <c r="E944" s="37">
        <f t="shared" si="28"/>
        <v>122.29677517083333</v>
      </c>
      <c r="F944" s="36">
        <f>LN(CurrentMtgRatesDataTable8[[#This Row],[Combined with Bloomberg Coupon]]/C945)</f>
        <v>-5.2137121760476787E-2</v>
      </c>
      <c r="G944" s="37">
        <f t="shared" si="29"/>
        <v>34.690680722211567</v>
      </c>
      <c r="I944" s="26" t="s">
        <v>350</v>
      </c>
      <c r="J944" s="27">
        <v>99.622360874999998</v>
      </c>
      <c r="K944" s="27" t="s">
        <v>1502</v>
      </c>
      <c r="N944" s="26" t="s">
        <v>350</v>
      </c>
      <c r="O944" s="28">
        <v>99.622360874999998</v>
      </c>
      <c r="P944" s="28" t="s">
        <v>1501</v>
      </c>
      <c r="Q944" s="36">
        <f>VLOOKUP(CurrentMtgRatesDataTable824[[#This Row],[asOfDate]],CurrentMtgRatesDataTable8[],5,0)</f>
        <v>76.301440405799411</v>
      </c>
      <c r="R944" s="36">
        <f>CurrentMtgRatesDataTable824[[#This Row],[Realized Current Coupon Vol]]/CurrentMtgRatesDataTable824[[#This Row],[SeriesNumValue]]</f>
        <v>0.7659067676737531</v>
      </c>
    </row>
    <row r="945" spans="1:18">
      <c r="A945" s="26" t="s">
        <v>226</v>
      </c>
      <c r="B945" s="28">
        <v>3.5862960100393702</v>
      </c>
      <c r="C9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3.5862960100393702</v>
      </c>
      <c r="D945" s="36">
        <f>CurrentMtgRatesDataTable8[[#This Row],[Combined with Bloomberg Coupon]]-C946</f>
        <v>-1.8733094384909776E-2</v>
      </c>
      <c r="E945" s="37">
        <f t="shared" si="28"/>
        <v>116.90314741283649</v>
      </c>
      <c r="F945" s="36">
        <f>LN(CurrentMtgRatesDataTable8[[#This Row],[Combined with Bloomberg Coupon]]/C946)</f>
        <v>-5.2099262541834696E-3</v>
      </c>
      <c r="G945" s="37">
        <f t="shared" si="29"/>
        <v>33.136708013055291</v>
      </c>
      <c r="I945" s="26" t="s">
        <v>211</v>
      </c>
      <c r="J945" s="27">
        <v>101.257658326</v>
      </c>
      <c r="K945" s="27" t="s">
        <v>1502</v>
      </c>
      <c r="N945" s="26" t="s">
        <v>211</v>
      </c>
      <c r="O945" s="28">
        <v>101.257658326</v>
      </c>
      <c r="P945" s="28" t="s">
        <v>1501</v>
      </c>
      <c r="Q945" s="36">
        <f>VLOOKUP(CurrentMtgRatesDataTable824[[#This Row],[asOfDate]],CurrentMtgRatesDataTable8[],5,0)</f>
        <v>74.933079725580882</v>
      </c>
      <c r="R945" s="36">
        <f>CurrentMtgRatesDataTable824[[#This Row],[Realized Current Coupon Vol]]/CurrentMtgRatesDataTable824[[#This Row],[SeriesNumValue]]</f>
        <v>0.74002382599381389</v>
      </c>
    </row>
    <row r="946" spans="1:18">
      <c r="A946" s="26" t="s">
        <v>363</v>
      </c>
      <c r="B946" s="28">
        <v>3.6050291044242799</v>
      </c>
      <c r="C9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3.6050291044242799</v>
      </c>
      <c r="D946" s="36">
        <f>CurrentMtgRatesDataTable8[[#This Row],[Combined with Bloomberg Coupon]]-C947</f>
        <v>-4.5704490040650025E-2</v>
      </c>
      <c r="E946" s="37">
        <f t="shared" si="28"/>
        <v>120.91575819409709</v>
      </c>
      <c r="F946" s="36">
        <f>LN(CurrentMtgRatesDataTable8[[#This Row],[Combined with Bloomberg Coupon]]/C947)</f>
        <v>-1.2598288130938532E-2</v>
      </c>
      <c r="G946" s="37">
        <f t="shared" si="29"/>
        <v>34.400991119476558</v>
      </c>
      <c r="I946" s="26" t="s">
        <v>68</v>
      </c>
      <c r="J946" s="27">
        <v>101.19278592000001</v>
      </c>
      <c r="K946" s="27" t="s">
        <v>1502</v>
      </c>
      <c r="N946" s="26" t="s">
        <v>68</v>
      </c>
      <c r="O946" s="28">
        <v>101.19278592000001</v>
      </c>
      <c r="P946" s="28" t="s">
        <v>1501</v>
      </c>
      <c r="Q946" s="36">
        <f>VLOOKUP(CurrentMtgRatesDataTable824[[#This Row],[asOfDate]],CurrentMtgRatesDataTable8[],5,0)</f>
        <v>74.974399551236857</v>
      </c>
      <c r="R946" s="36">
        <f>CurrentMtgRatesDataTable824[[#This Row],[Realized Current Coupon Vol]]/CurrentMtgRatesDataTable824[[#This Row],[SeriesNumValue]]</f>
        <v>0.74090656630907836</v>
      </c>
    </row>
    <row r="947" spans="1:18">
      <c r="A947" s="26" t="s">
        <v>504</v>
      </c>
      <c r="B947" s="28">
        <v>3.65073359446493</v>
      </c>
      <c r="C9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3.65073359446493</v>
      </c>
      <c r="D947" s="36">
        <f>CurrentMtgRatesDataTable8[[#This Row],[Combined with Bloomberg Coupon]]-C948</f>
        <v>-1.5561440675019966E-2</v>
      </c>
      <c r="E947" s="37">
        <f t="shared" si="28"/>
        <v>123.7629879759201</v>
      </c>
      <c r="F947" s="36">
        <f>LN(CurrentMtgRatesDataTable8[[#This Row],[Combined with Bloomberg Coupon]]/C948)</f>
        <v>-4.253492756274381E-3</v>
      </c>
      <c r="G947" s="37">
        <f t="shared" si="29"/>
        <v>35.417041326669299</v>
      </c>
      <c r="I947" s="26" t="s">
        <v>634</v>
      </c>
      <c r="J947" s="27">
        <v>100.71892281</v>
      </c>
      <c r="K947" s="27" t="s">
        <v>1502</v>
      </c>
      <c r="N947" s="26" t="s">
        <v>634</v>
      </c>
      <c r="O947" s="28">
        <v>100.71892281</v>
      </c>
      <c r="P947" s="28" t="s">
        <v>1501</v>
      </c>
      <c r="Q947" s="36">
        <f>VLOOKUP(CurrentMtgRatesDataTable824[[#This Row],[asOfDate]],CurrentMtgRatesDataTable8[],5,0)</f>
        <v>75.058728156166211</v>
      </c>
      <c r="R947" s="36">
        <f>CurrentMtgRatesDataTable824[[#This Row],[Realized Current Coupon Vol]]/CurrentMtgRatesDataTable824[[#This Row],[SeriesNumValue]]</f>
        <v>0.74522965558080734</v>
      </c>
    </row>
    <row r="948" spans="1:18">
      <c r="A948" s="26" t="s">
        <v>646</v>
      </c>
      <c r="B948" s="28">
        <v>3.6662950351399499</v>
      </c>
      <c r="C9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3.6662950351399499</v>
      </c>
      <c r="D948" s="36">
        <f>CurrentMtgRatesDataTable8[[#This Row],[Combined with Bloomberg Coupon]]-C949</f>
        <v>-8.841705557101065E-4</v>
      </c>
      <c r="E948" s="37">
        <f t="shared" si="28"/>
        <v>126.74321829594209</v>
      </c>
      <c r="F948" s="36">
        <f>LN(CurrentMtgRatesDataTable8[[#This Row],[Combined with Bloomberg Coupon]]/C949)</f>
        <v>-2.4113279216846596E-4</v>
      </c>
      <c r="G948" s="37">
        <f t="shared" si="29"/>
        <v>36.554307271661116</v>
      </c>
      <c r="I948" s="26" t="s">
        <v>490</v>
      </c>
      <c r="J948" s="27">
        <v>101.96332545</v>
      </c>
      <c r="K948" s="27" t="s">
        <v>1502</v>
      </c>
      <c r="N948" s="26" t="s">
        <v>490</v>
      </c>
      <c r="O948" s="28">
        <v>101.96332545</v>
      </c>
      <c r="P948" s="28" t="s">
        <v>1501</v>
      </c>
      <c r="Q948" s="36">
        <f>VLOOKUP(CurrentMtgRatesDataTable824[[#This Row],[asOfDate]],CurrentMtgRatesDataTable8[],5,0)</f>
        <v>75.798791923299717</v>
      </c>
      <c r="R948" s="36">
        <f>CurrentMtgRatesDataTable824[[#This Row],[Realized Current Coupon Vol]]/CurrentMtgRatesDataTable824[[#This Row],[SeriesNumValue]]</f>
        <v>0.74339270113811018</v>
      </c>
    </row>
    <row r="949" spans="1:18">
      <c r="A949" s="26" t="s">
        <v>82</v>
      </c>
      <c r="B949" s="28">
        <v>3.66717920569566</v>
      </c>
      <c r="C9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3.66717920569566</v>
      </c>
      <c r="D949" s="36">
        <f>CurrentMtgRatesDataTable8[[#This Row],[Combined with Bloomberg Coupon]]-C950</f>
        <v>-3.5377858888629987E-2</v>
      </c>
      <c r="E949" s="37">
        <f t="shared" si="28"/>
        <v>126.74677165295545</v>
      </c>
      <c r="F949" s="36">
        <f>LN(CurrentMtgRatesDataTable8[[#This Row],[Combined with Bloomberg Coupon]]/C950)</f>
        <v>-9.6009217548303806E-3</v>
      </c>
      <c r="G949" s="37">
        <f t="shared" si="29"/>
        <v>36.555805630732976</v>
      </c>
      <c r="I949" s="26" t="s">
        <v>351</v>
      </c>
      <c r="J949" s="27">
        <v>102.939245052</v>
      </c>
      <c r="K949" s="27" t="s">
        <v>1502</v>
      </c>
      <c r="N949" s="26" t="s">
        <v>351</v>
      </c>
      <c r="O949" s="28">
        <v>102.939245052</v>
      </c>
      <c r="P949" s="28" t="s">
        <v>1501</v>
      </c>
      <c r="Q949" s="36">
        <f>VLOOKUP(CurrentMtgRatesDataTable824[[#This Row],[asOfDate]],CurrentMtgRatesDataTable8[],5,0)</f>
        <v>75.917134288261352</v>
      </c>
      <c r="R949" s="36">
        <f>CurrentMtgRatesDataTable824[[#This Row],[Realized Current Coupon Vol]]/CurrentMtgRatesDataTable824[[#This Row],[SeriesNumValue]]</f>
        <v>0.73749457021869191</v>
      </c>
    </row>
    <row r="950" spans="1:18">
      <c r="A950" s="26" t="s">
        <v>225</v>
      </c>
      <c r="B950" s="28">
        <v>3.70255706458429</v>
      </c>
      <c r="C9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3.70255706458429</v>
      </c>
      <c r="D950" s="36">
        <f>CurrentMtgRatesDataTable8[[#This Row],[Combined with Bloomberg Coupon]]-C951</f>
        <v>5.3065332968630141E-2</v>
      </c>
      <c r="E950" s="37">
        <f t="shared" si="28"/>
        <v>126.62296519437035</v>
      </c>
      <c r="F950" s="36">
        <f>LN(CurrentMtgRatesDataTable8[[#This Row],[Combined with Bloomberg Coupon]]/C951)</f>
        <v>1.4435773202003531E-2</v>
      </c>
      <c r="G950" s="37">
        <f t="shared" si="29"/>
        <v>36.560897032049063</v>
      </c>
      <c r="I950" s="26" t="s">
        <v>212</v>
      </c>
      <c r="J950" s="27">
        <v>102.74086953</v>
      </c>
      <c r="K950" s="27" t="s">
        <v>1502</v>
      </c>
      <c r="N950" s="26" t="s">
        <v>212</v>
      </c>
      <c r="O950" s="28">
        <v>102.74086953</v>
      </c>
      <c r="P950" s="28" t="s">
        <v>1501</v>
      </c>
      <c r="Q950" s="36">
        <f>VLOOKUP(CurrentMtgRatesDataTable824[[#This Row],[asOfDate]],CurrentMtgRatesDataTable8[],5,0)</f>
        <v>75.665474372012156</v>
      </c>
      <c r="R950" s="36">
        <f>CurrentMtgRatesDataTable824[[#This Row],[Realized Current Coupon Vol]]/CurrentMtgRatesDataTable824[[#This Row],[SeriesNumValue]]</f>
        <v>0.73646908691889246</v>
      </c>
    </row>
    <row r="951" spans="1:18">
      <c r="A951" s="26" t="s">
        <v>362</v>
      </c>
      <c r="B951" s="28">
        <v>3.6494917316156599</v>
      </c>
      <c r="C9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3.6494917316156599</v>
      </c>
      <c r="D951" s="36">
        <f>CurrentMtgRatesDataTable8[[#This Row],[Combined with Bloomberg Coupon]]-C952</f>
        <v>-7.1745954053219929E-2</v>
      </c>
      <c r="E951" s="37">
        <f t="shared" si="28"/>
        <v>126.75612586566163</v>
      </c>
      <c r="F951" s="36">
        <f>LN(CurrentMtgRatesDataTable8[[#This Row],[Combined with Bloomberg Coupon]]/C952)</f>
        <v>-1.9468417864422657E-2</v>
      </c>
      <c r="G951" s="37">
        <f t="shared" si="29"/>
        <v>36.649861539416221</v>
      </c>
      <c r="I951" s="26" t="s">
        <v>69</v>
      </c>
      <c r="J951" s="27">
        <v>102.1269137</v>
      </c>
      <c r="K951" s="27" t="s">
        <v>1502</v>
      </c>
      <c r="N951" s="26" t="s">
        <v>69</v>
      </c>
      <c r="O951" s="28">
        <v>102.1269137</v>
      </c>
      <c r="P951" s="28" t="s">
        <v>1501</v>
      </c>
      <c r="Q951" s="36">
        <f>VLOOKUP(CurrentMtgRatesDataTable824[[#This Row],[asOfDate]],CurrentMtgRatesDataTable8[],5,0)</f>
        <v>75.347108438033928</v>
      </c>
      <c r="R951" s="36">
        <f>CurrentMtgRatesDataTable824[[#This Row],[Realized Current Coupon Vol]]/CurrentMtgRatesDataTable824[[#This Row],[SeriesNumValue]]</f>
        <v>0.73777915838490604</v>
      </c>
    </row>
    <row r="952" spans="1:18">
      <c r="A952" s="26" t="s">
        <v>503</v>
      </c>
      <c r="B952" s="28">
        <v>3.7212376856688798</v>
      </c>
      <c r="C9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3.7212376856688798</v>
      </c>
      <c r="D952" s="36">
        <f>CurrentMtgRatesDataTable8[[#This Row],[Combined with Bloomberg Coupon]]-C953</f>
        <v>-6.5457420638590058E-2</v>
      </c>
      <c r="E952" s="37">
        <f t="shared" si="28"/>
        <v>126.16398480056976</v>
      </c>
      <c r="F952" s="36">
        <f>LN(CurrentMtgRatesDataTable8[[#This Row],[Combined with Bloomberg Coupon]]/C953)</f>
        <v>-1.7437310914945308E-2</v>
      </c>
      <c r="G952" s="37">
        <f t="shared" si="29"/>
        <v>36.556399407762207</v>
      </c>
      <c r="I952" s="26" t="s">
        <v>635</v>
      </c>
      <c r="J952" s="27">
        <v>100.39468498799999</v>
      </c>
      <c r="K952" s="27" t="s">
        <v>1502</v>
      </c>
      <c r="N952" s="26" t="s">
        <v>635</v>
      </c>
      <c r="O952" s="28">
        <v>100.39468498799999</v>
      </c>
      <c r="P952" s="28" t="s">
        <v>1501</v>
      </c>
      <c r="Q952" s="36">
        <f>VLOOKUP(CurrentMtgRatesDataTable824[[#This Row],[asOfDate]],CurrentMtgRatesDataTable8[],5,0)</f>
        <v>75.899305789905796</v>
      </c>
      <c r="R952" s="36">
        <f>CurrentMtgRatesDataTable824[[#This Row],[Realized Current Coupon Vol]]/CurrentMtgRatesDataTable824[[#This Row],[SeriesNumValue]]</f>
        <v>0.75600920306665542</v>
      </c>
    </row>
    <row r="953" spans="1:18">
      <c r="A953" s="26" t="s">
        <v>645</v>
      </c>
      <c r="B953" s="28">
        <v>3.7866951063074699</v>
      </c>
      <c r="C9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3.7866951063074699</v>
      </c>
      <c r="D953" s="36">
        <f>CurrentMtgRatesDataTable8[[#This Row],[Combined with Bloomberg Coupon]]-C954</f>
        <v>0.10712094464779964</v>
      </c>
      <c r="E953" s="37">
        <f t="shared" si="28"/>
        <v>125.18301786622659</v>
      </c>
      <c r="F953" s="36">
        <f>LN(CurrentMtgRatesDataTable8[[#This Row],[Combined with Bloomberg Coupon]]/C954)</f>
        <v>2.8696606520403324E-2</v>
      </c>
      <c r="G953" s="37">
        <f t="shared" si="29"/>
        <v>36.315878572118763</v>
      </c>
      <c r="I953" s="26" t="s">
        <v>491</v>
      </c>
      <c r="J953" s="27">
        <v>98.987459142000006</v>
      </c>
      <c r="K953" s="27" t="s">
        <v>1502</v>
      </c>
      <c r="N953" s="26" t="s">
        <v>491</v>
      </c>
      <c r="O953" s="28">
        <v>98.987459142000006</v>
      </c>
      <c r="P953" s="28" t="s">
        <v>1501</v>
      </c>
      <c r="Q953" s="36">
        <f>VLOOKUP(CurrentMtgRatesDataTable824[[#This Row],[asOfDate]],CurrentMtgRatesDataTable8[],5,0)</f>
        <v>76.081522427118287</v>
      </c>
      <c r="R953" s="36">
        <f>CurrentMtgRatesDataTable824[[#This Row],[Realized Current Coupon Vol]]/CurrentMtgRatesDataTable824[[#This Row],[SeriesNumValue]]</f>
        <v>0.76859758889232044</v>
      </c>
    </row>
    <row r="954" spans="1:18">
      <c r="A954" s="26" t="s">
        <v>81</v>
      </c>
      <c r="B954" s="28">
        <v>3.6795741616596702</v>
      </c>
      <c r="C9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3.6795741616596702</v>
      </c>
      <c r="D954" s="36">
        <f>CurrentMtgRatesDataTable8[[#This Row],[Combined with Bloomberg Coupon]]-C955</f>
        <v>5.6539798374630301E-2</v>
      </c>
      <c r="E954" s="37">
        <f t="shared" si="28"/>
        <v>123.95332441737187</v>
      </c>
      <c r="F954" s="36">
        <f>LN(CurrentMtgRatesDataTable8[[#This Row],[Combined with Bloomberg Coupon]]/C955)</f>
        <v>1.5485131916972114E-2</v>
      </c>
      <c r="G954" s="37">
        <f t="shared" si="29"/>
        <v>36.056882844299118</v>
      </c>
      <c r="I954" s="26" t="s">
        <v>352</v>
      </c>
      <c r="J954" s="27">
        <v>99.878341512000006</v>
      </c>
      <c r="K954" s="27" t="s">
        <v>1502</v>
      </c>
      <c r="N954" s="26" t="s">
        <v>352</v>
      </c>
      <c r="O954" s="28">
        <v>99.878341512000006</v>
      </c>
      <c r="P954" s="28" t="s">
        <v>1501</v>
      </c>
      <c r="Q954" s="36">
        <f>VLOOKUP(CurrentMtgRatesDataTable824[[#This Row],[asOfDate]],CurrentMtgRatesDataTable8[],5,0)</f>
        <v>76.5066246315928</v>
      </c>
      <c r="R954" s="36">
        <f>CurrentMtgRatesDataTable824[[#This Row],[Realized Current Coupon Vol]]/CurrentMtgRatesDataTable824[[#This Row],[SeriesNumValue]]</f>
        <v>0.76599814808099131</v>
      </c>
    </row>
    <row r="955" spans="1:18">
      <c r="A955" s="26" t="s">
        <v>224</v>
      </c>
      <c r="B955" s="28">
        <v>3.6230343632850399</v>
      </c>
      <c r="C9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3.6230343632850399</v>
      </c>
      <c r="D955" s="36">
        <f>CurrentMtgRatesDataTable8[[#This Row],[Combined with Bloomberg Coupon]]-C956</f>
        <v>0.10492607647307972</v>
      </c>
      <c r="E955" s="37">
        <f t="shared" si="28"/>
        <v>123.63246661296974</v>
      </c>
      <c r="F955" s="36">
        <f>LN(CurrentMtgRatesDataTable8[[#This Row],[Combined with Bloomberg Coupon]]/C956)</f>
        <v>2.9388469998254476E-2</v>
      </c>
      <c r="G955" s="37">
        <f t="shared" si="29"/>
        <v>35.985147883475307</v>
      </c>
      <c r="I955" s="26" t="s">
        <v>213</v>
      </c>
      <c r="J955" s="27">
        <v>100.00148808500001</v>
      </c>
      <c r="K955" s="27" t="s">
        <v>1502</v>
      </c>
      <c r="N955" s="26" t="s">
        <v>213</v>
      </c>
      <c r="O955" s="28">
        <v>100.00148808500001</v>
      </c>
      <c r="P955" s="28" t="s">
        <v>1501</v>
      </c>
      <c r="Q955" s="36">
        <f>VLOOKUP(CurrentMtgRatesDataTable824[[#This Row],[asOfDate]],CurrentMtgRatesDataTable8[],5,0)</f>
        <v>76.072093660985558</v>
      </c>
      <c r="R955" s="36">
        <f>CurrentMtgRatesDataTable824[[#This Row],[Realized Current Coupon Vol]]/CurrentMtgRatesDataTable824[[#This Row],[SeriesNumValue]]</f>
        <v>0.76070961660415726</v>
      </c>
    </row>
    <row r="956" spans="1:18">
      <c r="A956" s="26" t="s">
        <v>502</v>
      </c>
      <c r="B956" s="28">
        <v>3.5181082868119602</v>
      </c>
      <c r="C9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3.5181082868119602</v>
      </c>
      <c r="D956" s="36">
        <f>CurrentMtgRatesDataTable8[[#This Row],[Combined with Bloomberg Coupon]]-C957</f>
        <v>1.7084655469901122E-3</v>
      </c>
      <c r="E956" s="37">
        <f t="shared" si="28"/>
        <v>122.45841511635737</v>
      </c>
      <c r="F956" s="36">
        <f>LN(CurrentMtgRatesDataTable8[[#This Row],[Combined with Bloomberg Coupon]]/C957)</f>
        <v>4.8573846368025629E-4</v>
      </c>
      <c r="G956" s="37">
        <f t="shared" si="29"/>
        <v>35.72867158693861</v>
      </c>
      <c r="I956" s="26" t="s">
        <v>70</v>
      </c>
      <c r="J956" s="27">
        <v>102.883254122</v>
      </c>
      <c r="K956" s="27" t="s">
        <v>1502</v>
      </c>
      <c r="N956" s="26" t="s">
        <v>70</v>
      </c>
      <c r="O956" s="28">
        <v>102.883254122</v>
      </c>
      <c r="P956" s="28" t="s">
        <v>1501</v>
      </c>
      <c r="Q956" s="36">
        <f>VLOOKUP(CurrentMtgRatesDataTable824[[#This Row],[asOfDate]],CurrentMtgRatesDataTable8[],5,0)</f>
        <v>81.207069507169891</v>
      </c>
      <c r="R956" s="36">
        <f>CurrentMtgRatesDataTable824[[#This Row],[Realized Current Coupon Vol]]/CurrentMtgRatesDataTable824[[#This Row],[SeriesNumValue]]</f>
        <v>0.78931280119574887</v>
      </c>
    </row>
    <row r="957" spans="1:18">
      <c r="A957" s="26" t="s">
        <v>644</v>
      </c>
      <c r="B957" s="28">
        <v>3.5163998212649701</v>
      </c>
      <c r="C9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3.5163998212649701</v>
      </c>
      <c r="D957" s="36">
        <f>CurrentMtgRatesDataTable8[[#This Row],[Combined with Bloomberg Coupon]]-C958</f>
        <v>-4.8121741291629938E-2</v>
      </c>
      <c r="E957" s="37">
        <f t="shared" si="28"/>
        <v>122.82500508767814</v>
      </c>
      <c r="F957" s="36">
        <f>LN(CurrentMtgRatesDataTable8[[#This Row],[Combined with Bloomberg Coupon]]/C958)</f>
        <v>-1.3592152642741259E-2</v>
      </c>
      <c r="G957" s="37">
        <f t="shared" si="29"/>
        <v>35.868049732122174</v>
      </c>
      <c r="I957" s="26" t="s">
        <v>636</v>
      </c>
      <c r="J957" s="27">
        <v>106.15293429</v>
      </c>
      <c r="K957" s="27" t="s">
        <v>1502</v>
      </c>
      <c r="N957" s="26" t="s">
        <v>636</v>
      </c>
      <c r="O957" s="28">
        <v>106.15293429</v>
      </c>
      <c r="P957" s="28" t="s">
        <v>1501</v>
      </c>
      <c r="Q957" s="36">
        <f>VLOOKUP(CurrentMtgRatesDataTable824[[#This Row],[asOfDate]],CurrentMtgRatesDataTable8[],5,0)</f>
        <v>85.920177036805057</v>
      </c>
      <c r="R957" s="36">
        <f>CurrentMtgRatesDataTable824[[#This Row],[Realized Current Coupon Vol]]/CurrentMtgRatesDataTable824[[#This Row],[SeriesNumValue]]</f>
        <v>0.80939992484879486</v>
      </c>
    </row>
    <row r="958" spans="1:18">
      <c r="A958" s="26" t="s">
        <v>80</v>
      </c>
      <c r="B958" s="28">
        <v>3.5645215625566</v>
      </c>
      <c r="C9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3.5645215625566</v>
      </c>
      <c r="D958" s="36">
        <f>CurrentMtgRatesDataTable8[[#This Row],[Combined with Bloomberg Coupon]]-C959</f>
        <v>6.9509494336600142E-2</v>
      </c>
      <c r="E958" s="37">
        <f t="shared" si="28"/>
        <v>122.36578953564377</v>
      </c>
      <c r="F958" s="36">
        <f>LN(CurrentMtgRatesDataTable8[[#This Row],[Combined with Bloomberg Coupon]]/C959)</f>
        <v>1.9693012133125146E-2</v>
      </c>
      <c r="G958" s="37">
        <f t="shared" si="29"/>
        <v>35.747961018217012</v>
      </c>
      <c r="I958" s="26" t="s">
        <v>492</v>
      </c>
      <c r="J958" s="27">
        <v>106.877683652</v>
      </c>
      <c r="K958" s="27" t="s">
        <v>1502</v>
      </c>
      <c r="N958" s="26" t="s">
        <v>492</v>
      </c>
      <c r="O958" s="28">
        <v>106.877683652</v>
      </c>
      <c r="P958" s="28" t="s">
        <v>1501</v>
      </c>
      <c r="Q958" s="36">
        <f>VLOOKUP(CurrentMtgRatesDataTable824[[#This Row],[asOfDate]],CurrentMtgRatesDataTable8[],5,0)</f>
        <v>90.366902828010581</v>
      </c>
      <c r="R958" s="36">
        <f>CurrentMtgRatesDataTable824[[#This Row],[Realized Current Coupon Vol]]/CurrentMtgRatesDataTable824[[#This Row],[SeriesNumValue]]</f>
        <v>0.84551704097789493</v>
      </c>
    </row>
    <row r="959" spans="1:18">
      <c r="A959" s="26" t="s">
        <v>223</v>
      </c>
      <c r="B959" s="28">
        <v>3.4950120682199999</v>
      </c>
      <c r="C9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3.4950120682199999</v>
      </c>
      <c r="D959" s="36">
        <f>CurrentMtgRatesDataTable8[[#This Row],[Combined with Bloomberg Coupon]]-C960</f>
        <v>-6.9930672298000207E-2</v>
      </c>
      <c r="E959" s="37">
        <f t="shared" si="28"/>
        <v>121.80611799996419</v>
      </c>
      <c r="F959" s="36">
        <f>LN(CurrentMtgRatesDataTable8[[#This Row],[Combined with Bloomberg Coupon]]/C960)</f>
        <v>-1.9811163495972388E-2</v>
      </c>
      <c r="G959" s="37">
        <f t="shared" si="29"/>
        <v>35.60888954634845</v>
      </c>
      <c r="I959" s="26" t="s">
        <v>353</v>
      </c>
      <c r="J959" s="27">
        <v>108.628135668</v>
      </c>
      <c r="K959" s="27" t="s">
        <v>1502</v>
      </c>
      <c r="N959" s="26" t="s">
        <v>353</v>
      </c>
      <c r="O959" s="28">
        <v>108.628135668</v>
      </c>
      <c r="P959" s="28" t="s">
        <v>1501</v>
      </c>
      <c r="Q959" s="36">
        <f>VLOOKUP(CurrentMtgRatesDataTable824[[#This Row],[asOfDate]],CurrentMtgRatesDataTable8[],5,0)</f>
        <v>90.748445691014012</v>
      </c>
      <c r="R959" s="36">
        <f>CurrentMtgRatesDataTable824[[#This Row],[Realized Current Coupon Vol]]/CurrentMtgRatesDataTable824[[#This Row],[SeriesNumValue]]</f>
        <v>0.83540461348216766</v>
      </c>
    </row>
    <row r="960" spans="1:18">
      <c r="A960" s="26" t="s">
        <v>361</v>
      </c>
      <c r="B960" s="28">
        <v>3.5649427405180001</v>
      </c>
      <c r="C9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3.5649427405180001</v>
      </c>
      <c r="D960" s="36">
        <f>CurrentMtgRatesDataTable8[[#This Row],[Combined with Bloomberg Coupon]]-C961</f>
        <v>-3.6516434060239966E-2</v>
      </c>
      <c r="E960" s="37">
        <f t="shared" si="28"/>
        <v>120.71062461003676</v>
      </c>
      <c r="F960" s="36">
        <f>LN(CurrentMtgRatesDataTable8[[#This Row],[Combined with Bloomberg Coupon]]/C961)</f>
        <v>-1.0191097439801972E-2</v>
      </c>
      <c r="G960" s="37">
        <f t="shared" si="29"/>
        <v>35.301773381630355</v>
      </c>
      <c r="I960" s="26" t="s">
        <v>214</v>
      </c>
      <c r="J960" s="27">
        <v>108.57410668</v>
      </c>
      <c r="K960" s="27" t="s">
        <v>1502</v>
      </c>
      <c r="N960" s="26" t="s">
        <v>214</v>
      </c>
      <c r="O960" s="28">
        <v>108.57410668</v>
      </c>
      <c r="P960" s="28" t="s">
        <v>1501</v>
      </c>
      <c r="Q960" s="36">
        <f>VLOOKUP(CurrentMtgRatesDataTable824[[#This Row],[asOfDate]],CurrentMtgRatesDataTable8[],5,0)</f>
        <v>90.478838018191567</v>
      </c>
      <c r="R960" s="36">
        <f>CurrentMtgRatesDataTable824[[#This Row],[Realized Current Coupon Vol]]/CurrentMtgRatesDataTable824[[#This Row],[SeriesNumValue]]</f>
        <v>0.83333716283625026</v>
      </c>
    </row>
    <row r="961" spans="1:18">
      <c r="A961" s="26" t="s">
        <v>501</v>
      </c>
      <c r="B961" s="28">
        <v>3.6014591745782401</v>
      </c>
      <c r="C9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3.6014591745782401</v>
      </c>
      <c r="D961" s="36">
        <f>CurrentMtgRatesDataTable8[[#This Row],[Combined with Bloomberg Coupon]]-C962</f>
        <v>-0.10873461714591004</v>
      </c>
      <c r="E961" s="37">
        <f t="shared" si="28"/>
        <v>120.62310592473789</v>
      </c>
      <c r="F961" s="36">
        <f>LN(CurrentMtgRatesDataTable8[[#This Row],[Combined with Bloomberg Coupon]]/C962)</f>
        <v>-2.9745020609929035E-2</v>
      </c>
      <c r="G961" s="37">
        <f t="shared" si="29"/>
        <v>35.320031487113731</v>
      </c>
      <c r="I961" s="26" t="s">
        <v>71</v>
      </c>
      <c r="J961" s="27">
        <v>107.821525755</v>
      </c>
      <c r="K961" s="27" t="s">
        <v>1502</v>
      </c>
      <c r="N961" s="26" t="s">
        <v>71</v>
      </c>
      <c r="O961" s="28">
        <v>107.821525755</v>
      </c>
      <c r="P961" s="28" t="s">
        <v>1501</v>
      </c>
      <c r="Q961" s="36">
        <f>VLOOKUP(CurrentMtgRatesDataTable824[[#This Row],[asOfDate]],CurrentMtgRatesDataTable8[],5,0)</f>
        <v>91.606678661079002</v>
      </c>
      <c r="R961" s="36">
        <f>CurrentMtgRatesDataTable824[[#This Row],[Realized Current Coupon Vol]]/CurrentMtgRatesDataTable824[[#This Row],[SeriesNumValue]]</f>
        <v>0.84961400814559462</v>
      </c>
    </row>
    <row r="962" spans="1:18">
      <c r="A962" s="26" t="s">
        <v>643</v>
      </c>
      <c r="B962" s="28">
        <v>3.7101937917241501</v>
      </c>
      <c r="C9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3.7101937917241501</v>
      </c>
      <c r="D962" s="36">
        <f>CurrentMtgRatesDataTable8[[#This Row],[Combined with Bloomberg Coupon]]-C963</f>
        <v>3.5549494711830221E-2</v>
      </c>
      <c r="E962" s="37">
        <f t="shared" si="28"/>
        <v>118.15302976819399</v>
      </c>
      <c r="F962" s="36">
        <f>LN(CurrentMtgRatesDataTable8[[#This Row],[Combined with Bloomberg Coupon]]/C963)</f>
        <v>9.6277721694913842E-3</v>
      </c>
      <c r="G962" s="37">
        <f t="shared" si="29"/>
        <v>34.68796068199034</v>
      </c>
      <c r="I962" s="26" t="s">
        <v>493</v>
      </c>
      <c r="J962" s="27">
        <v>104.580106425</v>
      </c>
      <c r="K962" s="27" t="s">
        <v>1502</v>
      </c>
      <c r="N962" s="26" t="s">
        <v>493</v>
      </c>
      <c r="O962" s="28">
        <v>104.580106425</v>
      </c>
      <c r="P962" s="28" t="s">
        <v>1501</v>
      </c>
      <c r="Q962" s="36">
        <f>VLOOKUP(CurrentMtgRatesDataTable824[[#This Row],[asOfDate]],CurrentMtgRatesDataTable8[],5,0)</f>
        <v>94.98257742972288</v>
      </c>
      <c r="R962" s="36">
        <f>CurrentMtgRatesDataTable824[[#This Row],[Realized Current Coupon Vol]]/CurrentMtgRatesDataTable824[[#This Row],[SeriesNumValue]]</f>
        <v>0.90822796683459084</v>
      </c>
    </row>
    <row r="963" spans="1:18">
      <c r="A963" s="26" t="s">
        <v>79</v>
      </c>
      <c r="B963" s="28">
        <v>3.6746442970123199</v>
      </c>
      <c r="C9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3.6746442970123199</v>
      </c>
      <c r="D963" s="36">
        <f>CurrentMtgRatesDataTable8[[#This Row],[Combined with Bloomberg Coupon]]-C964</f>
        <v>4.3961263381179894E-2</v>
      </c>
      <c r="E963" s="37">
        <f t="shared" si="28"/>
        <v>118.30384787598854</v>
      </c>
      <c r="F963" s="36">
        <f>LN(CurrentMtgRatesDataTable8[[#This Row],[Combined with Bloomberg Coupon]]/C964)</f>
        <v>1.2035543940760944E-2</v>
      </c>
      <c r="G963" s="37">
        <f t="shared" si="29"/>
        <v>34.757198628090848</v>
      </c>
      <c r="I963" s="26" t="s">
        <v>425</v>
      </c>
      <c r="J963" s="27">
        <v>105.79654274400001</v>
      </c>
      <c r="K963" s="27" t="s">
        <v>1502</v>
      </c>
      <c r="N963" s="26" t="s">
        <v>425</v>
      </c>
      <c r="O963" s="28">
        <v>105.79654274400001</v>
      </c>
      <c r="P963" s="28" t="s">
        <v>1501</v>
      </c>
      <c r="Q963" s="36">
        <f>VLOOKUP(CurrentMtgRatesDataTable824[[#This Row],[asOfDate]],CurrentMtgRatesDataTable8[],5,0)</f>
        <v>93.210242596653401</v>
      </c>
      <c r="R963" s="36">
        <f>CurrentMtgRatesDataTable824[[#This Row],[Realized Current Coupon Vol]]/CurrentMtgRatesDataTable824[[#This Row],[SeriesNumValue]]</f>
        <v>0.88103297309249351</v>
      </c>
    </row>
    <row r="964" spans="1:18">
      <c r="A964" s="26" t="s">
        <v>222</v>
      </c>
      <c r="B964" s="28">
        <v>3.63068303363114</v>
      </c>
      <c r="C9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3.63068303363114</v>
      </c>
      <c r="D964" s="36">
        <f>CurrentMtgRatesDataTable8[[#This Row],[Combined with Bloomberg Coupon]]-C965</f>
        <v>-8.0364807235079994E-2</v>
      </c>
      <c r="E964" s="37">
        <f t="shared" si="28"/>
        <v>120.52399172526169</v>
      </c>
      <c r="F964" s="36">
        <f>LN(CurrentMtgRatesDataTable8[[#This Row],[Combined with Bloomberg Coupon]]/C965)</f>
        <v>-2.1893479521746775E-2</v>
      </c>
      <c r="G964" s="37">
        <f t="shared" si="29"/>
        <v>35.720586752903152</v>
      </c>
      <c r="I964" s="26" t="s">
        <v>215</v>
      </c>
      <c r="J964" s="27">
        <v>105.25228022</v>
      </c>
      <c r="K964" s="27" t="s">
        <v>1502</v>
      </c>
      <c r="N964" s="26" t="s">
        <v>215</v>
      </c>
      <c r="O964" s="28">
        <v>105.25228022</v>
      </c>
      <c r="P964" s="28" t="s">
        <v>1501</v>
      </c>
      <c r="Q964" s="36">
        <f>VLOOKUP(CurrentMtgRatesDataTable824[[#This Row],[asOfDate]],CurrentMtgRatesDataTable8[],5,0)</f>
        <v>91.795474234764228</v>
      </c>
      <c r="R964" s="36">
        <f>CurrentMtgRatesDataTable824[[#This Row],[Realized Current Coupon Vol]]/CurrentMtgRatesDataTable824[[#This Row],[SeriesNumValue]]</f>
        <v>0.87214713109199971</v>
      </c>
    </row>
    <row r="965" spans="1:18">
      <c r="A965" s="26" t="s">
        <v>360</v>
      </c>
      <c r="B965" s="28">
        <v>3.71104784086622</v>
      </c>
      <c r="C9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3.71104784086622</v>
      </c>
      <c r="D965" s="36">
        <f>CurrentMtgRatesDataTable8[[#This Row],[Combined with Bloomberg Coupon]]-C966</f>
        <v>7.6819313294679947E-2</v>
      </c>
      <c r="E965" s="37">
        <f t="shared" ref="E965:E1028" si="30">STDEVA(D965:D1024)*SQRT(250)*100</f>
        <v>119.02098570943768</v>
      </c>
      <c r="F965" s="36">
        <f>LN(CurrentMtgRatesDataTable8[[#This Row],[Combined with Bloomberg Coupon]]/C966)</f>
        <v>2.0917419677931138E-2</v>
      </c>
      <c r="G965" s="37">
        <f t="shared" ref="G965:G1028" si="31">STDEVA(F965:F1024)*SQRT(250)*100</f>
        <v>35.336314484301603</v>
      </c>
      <c r="I965" s="26" t="s">
        <v>72</v>
      </c>
      <c r="J965" s="27">
        <v>105.08752295399999</v>
      </c>
      <c r="K965" s="27" t="s">
        <v>1502</v>
      </c>
      <c r="N965" s="26" t="s">
        <v>72</v>
      </c>
      <c r="O965" s="28">
        <v>105.08752295399999</v>
      </c>
      <c r="P965" s="28" t="s">
        <v>1501</v>
      </c>
      <c r="Q965" s="36">
        <f>VLOOKUP(CurrentMtgRatesDataTable824[[#This Row],[asOfDate]],CurrentMtgRatesDataTable8[],5,0)</f>
        <v>91.321268448436172</v>
      </c>
      <c r="R965" s="36">
        <f>CurrentMtgRatesDataTable824[[#This Row],[Realized Current Coupon Vol]]/CurrentMtgRatesDataTable824[[#This Row],[SeriesNumValue]]</f>
        <v>0.86900200786358117</v>
      </c>
    </row>
    <row r="966" spans="1:18">
      <c r="A966" s="26" t="s">
        <v>500</v>
      </c>
      <c r="B966" s="28">
        <v>3.63422852757154</v>
      </c>
      <c r="C9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3.63422852757154</v>
      </c>
      <c r="D966" s="36">
        <f>CurrentMtgRatesDataTable8[[#This Row],[Combined with Bloomberg Coupon]]-C967</f>
        <v>9.1768203715859809E-2</v>
      </c>
      <c r="E966" s="37">
        <f t="shared" si="30"/>
        <v>118.39138747020348</v>
      </c>
      <c r="F966" s="36">
        <f>LN(CurrentMtgRatesDataTable8[[#This Row],[Combined with Bloomberg Coupon]]/C967)</f>
        <v>2.5575361475548682E-2</v>
      </c>
      <c r="G966" s="37">
        <f t="shared" si="31"/>
        <v>35.207477088123937</v>
      </c>
      <c r="I966" s="26" t="s">
        <v>764</v>
      </c>
      <c r="J966" s="27">
        <v>106.063902791</v>
      </c>
      <c r="K966" s="27" t="s">
        <v>1502</v>
      </c>
      <c r="N966" s="26" t="s">
        <v>764</v>
      </c>
      <c r="O966" s="28">
        <v>106.063902791</v>
      </c>
      <c r="P966" s="28" t="s">
        <v>1501</v>
      </c>
      <c r="Q966" s="36">
        <f>VLOOKUP(CurrentMtgRatesDataTable824[[#This Row],[asOfDate]],CurrentMtgRatesDataTable8[],5,0)</f>
        <v>91.744856089426847</v>
      </c>
      <c r="R966" s="36">
        <f>CurrentMtgRatesDataTable824[[#This Row],[Realized Current Coupon Vol]]/CurrentMtgRatesDataTable824[[#This Row],[SeriesNumValue]]</f>
        <v>0.86499604177503275</v>
      </c>
    </row>
    <row r="967" spans="1:18">
      <c r="A967" s="26" t="s">
        <v>642</v>
      </c>
      <c r="B967" s="28">
        <v>3.5424603238556802</v>
      </c>
      <c r="C9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3.5424603238556802</v>
      </c>
      <c r="D967" s="36">
        <f>CurrentMtgRatesDataTable8[[#This Row],[Combined with Bloomberg Coupon]]-C968</f>
        <v>5.8371835967020225E-2</v>
      </c>
      <c r="E967" s="37">
        <f t="shared" si="30"/>
        <v>119.46200688457496</v>
      </c>
      <c r="F967" s="36">
        <f>LN(CurrentMtgRatesDataTable8[[#This Row],[Combined with Bloomberg Coupon]]/C968)</f>
        <v>1.6615035450819993E-2</v>
      </c>
      <c r="G967" s="37">
        <f t="shared" si="31"/>
        <v>35.940028363101995</v>
      </c>
      <c r="I967" s="26" t="s">
        <v>494</v>
      </c>
      <c r="J967" s="27">
        <v>109.888283925</v>
      </c>
      <c r="K967" s="27" t="s">
        <v>1502</v>
      </c>
      <c r="N967" s="26" t="s">
        <v>494</v>
      </c>
      <c r="O967" s="28">
        <v>109.888283925</v>
      </c>
      <c r="P967" s="28" t="s">
        <v>1501</v>
      </c>
      <c r="Q967" s="36">
        <f>VLOOKUP(CurrentMtgRatesDataTable824[[#This Row],[asOfDate]],CurrentMtgRatesDataTable8[],5,0)</f>
        <v>108.89619695630404</v>
      </c>
      <c r="R967" s="36">
        <f>CurrentMtgRatesDataTable824[[#This Row],[Realized Current Coupon Vol]]/CurrentMtgRatesDataTable824[[#This Row],[SeriesNumValue]]</f>
        <v>0.99097185857071834</v>
      </c>
    </row>
    <row r="968" spans="1:18">
      <c r="A968" s="26" t="s">
        <v>78</v>
      </c>
      <c r="B968" s="28">
        <v>3.48408848788866</v>
      </c>
      <c r="C9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3.48408848788866</v>
      </c>
      <c r="D968" s="36">
        <f>CurrentMtgRatesDataTable8[[#This Row],[Combined with Bloomberg Coupon]]-C969</f>
        <v>-2.5092109652300465E-3</v>
      </c>
      <c r="E968" s="37">
        <f t="shared" si="30"/>
        <v>119.79225257248946</v>
      </c>
      <c r="F968" s="36">
        <f>LN(CurrentMtgRatesDataTable8[[#This Row],[Combined with Bloomberg Coupon]]/C969)</f>
        <v>-7.1993230117852586E-4</v>
      </c>
      <c r="G968" s="37">
        <f t="shared" si="31"/>
        <v>36.149251232761664</v>
      </c>
      <c r="I968" s="26" t="s">
        <v>354</v>
      </c>
      <c r="J968" s="27">
        <v>108.70137255900001</v>
      </c>
      <c r="K968" s="27" t="s">
        <v>1502</v>
      </c>
      <c r="N968" s="26" t="s">
        <v>354</v>
      </c>
      <c r="O968" s="28">
        <v>108.70137255900001</v>
      </c>
      <c r="P968" s="28" t="s">
        <v>1501</v>
      </c>
      <c r="Q968" s="36">
        <f>VLOOKUP(CurrentMtgRatesDataTable824[[#This Row],[asOfDate]],CurrentMtgRatesDataTable8[],5,0)</f>
        <v>112.62375299493515</v>
      </c>
      <c r="R968" s="36">
        <f>CurrentMtgRatesDataTable824[[#This Row],[Realized Current Coupon Vol]]/CurrentMtgRatesDataTable824[[#This Row],[SeriesNumValue]]</f>
        <v>1.0360840009982963</v>
      </c>
    </row>
    <row r="969" spans="1:18">
      <c r="A969" s="26" t="s">
        <v>221</v>
      </c>
      <c r="B969" s="28">
        <v>3.48659769885389</v>
      </c>
      <c r="C9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3.48659769885389</v>
      </c>
      <c r="D969" s="36">
        <f>CurrentMtgRatesDataTable8[[#This Row],[Combined with Bloomberg Coupon]]-C970</f>
        <v>0.10271379885331999</v>
      </c>
      <c r="E969" s="37">
        <f t="shared" si="30"/>
        <v>119.78367844337585</v>
      </c>
      <c r="F969" s="36">
        <f>LN(CurrentMtgRatesDataTable8[[#This Row],[Combined with Bloomberg Coupon]]/C970)</f>
        <v>2.9902256684639954E-2</v>
      </c>
      <c r="G969" s="37">
        <f t="shared" si="31"/>
        <v>36.154224862275399</v>
      </c>
      <c r="I969" s="26" t="s">
        <v>216</v>
      </c>
      <c r="J969" s="27">
        <v>107.936647577</v>
      </c>
      <c r="K969" s="27" t="s">
        <v>1502</v>
      </c>
      <c r="N969" s="26" t="s">
        <v>216</v>
      </c>
      <c r="O969" s="28">
        <v>107.936647577</v>
      </c>
      <c r="P969" s="28" t="s">
        <v>1501</v>
      </c>
      <c r="Q969" s="36">
        <f>VLOOKUP(CurrentMtgRatesDataTable824[[#This Row],[asOfDate]],CurrentMtgRatesDataTable8[],5,0)</f>
        <v>112.38269989413317</v>
      </c>
      <c r="R969" s="36">
        <f>CurrentMtgRatesDataTable824[[#This Row],[Realized Current Coupon Vol]]/CurrentMtgRatesDataTable824[[#This Row],[SeriesNumValue]]</f>
        <v>1.0411913137654329</v>
      </c>
    </row>
    <row r="970" spans="1:18">
      <c r="A970" s="26" t="s">
        <v>359</v>
      </c>
      <c r="B970" s="28">
        <v>3.38388390000057</v>
      </c>
      <c r="C9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3.38388390000057</v>
      </c>
      <c r="D970" s="36">
        <f>CurrentMtgRatesDataTable8[[#This Row],[Combined with Bloomberg Coupon]]-C971</f>
        <v>1.9932986807530195E-2</v>
      </c>
      <c r="E970" s="37">
        <f t="shared" si="30"/>
        <v>120.45374313849973</v>
      </c>
      <c r="F970" s="36">
        <f>LN(CurrentMtgRatesDataTable8[[#This Row],[Combined with Bloomberg Coupon]]/C971)</f>
        <v>5.9079824382668716E-3</v>
      </c>
      <c r="G970" s="37">
        <f t="shared" si="31"/>
        <v>36.802414532880015</v>
      </c>
      <c r="I970" s="26" t="s">
        <v>73</v>
      </c>
      <c r="J970" s="27">
        <v>108.46254462</v>
      </c>
      <c r="K970" s="27" t="s">
        <v>1502</v>
      </c>
      <c r="N970" s="26" t="s">
        <v>73</v>
      </c>
      <c r="O970" s="28">
        <v>108.46254462</v>
      </c>
      <c r="P970" s="28" t="s">
        <v>1501</v>
      </c>
      <c r="Q970" s="36">
        <f>VLOOKUP(CurrentMtgRatesDataTable824[[#This Row],[asOfDate]],CurrentMtgRatesDataTable8[],5,0)</f>
        <v>113.24504894270055</v>
      </c>
      <c r="R970" s="36">
        <f>CurrentMtgRatesDataTable824[[#This Row],[Realized Current Coupon Vol]]/CurrentMtgRatesDataTable824[[#This Row],[SeriesNumValue]]</f>
        <v>1.0440936024454903</v>
      </c>
    </row>
    <row r="971" spans="1:18">
      <c r="A971" s="26" t="s">
        <v>499</v>
      </c>
      <c r="B971" s="28">
        <v>3.3639509131930398</v>
      </c>
      <c r="C9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3.3639509131930398</v>
      </c>
      <c r="D971" s="36">
        <f>CurrentMtgRatesDataTable8[[#This Row],[Combined with Bloomberg Coupon]]-C972</f>
        <v>-1.7536989855490237E-2</v>
      </c>
      <c r="E971" s="37">
        <f t="shared" si="30"/>
        <v>122.5801075237799</v>
      </c>
      <c r="F971" s="36">
        <f>LN(CurrentMtgRatesDataTable8[[#This Row],[Combined with Bloomberg Coupon]]/C972)</f>
        <v>-5.1996704276441527E-3</v>
      </c>
      <c r="G971" s="37">
        <f t="shared" si="31"/>
        <v>37.791965232244138</v>
      </c>
      <c r="I971" s="26" t="s">
        <v>637</v>
      </c>
      <c r="J971" s="27">
        <v>106.75982772</v>
      </c>
      <c r="K971" s="27" t="s">
        <v>1502</v>
      </c>
      <c r="N971" s="26" t="s">
        <v>637</v>
      </c>
      <c r="O971" s="28">
        <v>106.75982772</v>
      </c>
      <c r="P971" s="28" t="s">
        <v>1501</v>
      </c>
      <c r="Q971" s="36">
        <f>VLOOKUP(CurrentMtgRatesDataTable824[[#This Row],[asOfDate]],CurrentMtgRatesDataTable8[],5,0)</f>
        <v>116.62137856834566</v>
      </c>
      <c r="R971" s="36">
        <f>CurrentMtgRatesDataTable824[[#This Row],[Realized Current Coupon Vol]]/CurrentMtgRatesDataTable824[[#This Row],[SeriesNumValue]]</f>
        <v>1.0923713634515189</v>
      </c>
    </row>
    <row r="972" spans="1:18">
      <c r="A972" s="26" t="s">
        <v>641</v>
      </c>
      <c r="B972" s="28">
        <v>3.3814879030485301</v>
      </c>
      <c r="C9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3.3814879030485301</v>
      </c>
      <c r="D972" s="36">
        <f>CurrentMtgRatesDataTable8[[#This Row],[Combined with Bloomberg Coupon]]-C973</f>
        <v>-2.8041443789379894E-2</v>
      </c>
      <c r="E972" s="37">
        <f t="shared" si="30"/>
        <v>122.45875360959444</v>
      </c>
      <c r="F972" s="36">
        <f>LN(CurrentMtgRatesDataTable8[[#This Row],[Combined with Bloomberg Coupon]]/C973)</f>
        <v>-8.2584396800955816E-3</v>
      </c>
      <c r="G972" s="37">
        <f t="shared" si="31"/>
        <v>37.755291026644386</v>
      </c>
      <c r="I972" s="26" t="s">
        <v>495</v>
      </c>
      <c r="J972" s="27">
        <v>107.28509114400001</v>
      </c>
      <c r="K972" s="27" t="s">
        <v>1502</v>
      </c>
      <c r="N972" s="26" t="s">
        <v>495</v>
      </c>
      <c r="O972" s="28">
        <v>107.28509114400001</v>
      </c>
      <c r="P972" s="28" t="s">
        <v>1501</v>
      </c>
      <c r="Q972" s="36">
        <f>VLOOKUP(CurrentMtgRatesDataTable824[[#This Row],[asOfDate]],CurrentMtgRatesDataTable8[],5,0)</f>
        <v>116.55541439651687</v>
      </c>
      <c r="R972" s="36">
        <f>CurrentMtgRatesDataTable824[[#This Row],[Realized Current Coupon Vol]]/CurrentMtgRatesDataTable824[[#This Row],[SeriesNumValue]]</f>
        <v>1.0864083084952976</v>
      </c>
    </row>
    <row r="973" spans="1:18">
      <c r="A973" s="26" t="s">
        <v>77</v>
      </c>
      <c r="B973" s="28">
        <v>3.40952934683791</v>
      </c>
      <c r="C9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3.40952934683791</v>
      </c>
      <c r="D973" s="36">
        <f>CurrentMtgRatesDataTable8[[#This Row],[Combined with Bloomberg Coupon]]-C974</f>
        <v>-3.3557590646720037E-2</v>
      </c>
      <c r="E973" s="37">
        <f t="shared" si="30"/>
        <v>122.32061594261239</v>
      </c>
      <c r="F973" s="36">
        <f>LN(CurrentMtgRatesDataTable8[[#This Row],[Combined with Bloomberg Coupon]]/C974)</f>
        <v>-9.7941742269821701E-3</v>
      </c>
      <c r="G973" s="37">
        <f t="shared" si="31"/>
        <v>37.74407646118069</v>
      </c>
      <c r="I973" s="26" t="s">
        <v>355</v>
      </c>
      <c r="J973" s="27">
        <v>106.27783062</v>
      </c>
      <c r="K973" s="27" t="s">
        <v>1502</v>
      </c>
      <c r="N973" s="26" t="s">
        <v>355</v>
      </c>
      <c r="O973" s="28">
        <v>106.27783062</v>
      </c>
      <c r="P973" s="28" t="s">
        <v>1501</v>
      </c>
      <c r="Q973" s="36">
        <f>VLOOKUP(CurrentMtgRatesDataTable824[[#This Row],[asOfDate]],CurrentMtgRatesDataTable8[],5,0)</f>
        <v>117.68800343993659</v>
      </c>
      <c r="R973" s="36">
        <f>CurrentMtgRatesDataTable824[[#This Row],[Realized Current Coupon Vol]]/CurrentMtgRatesDataTable824[[#This Row],[SeriesNumValue]]</f>
        <v>1.1073617400108029</v>
      </c>
    </row>
    <row r="974" spans="1:18">
      <c r="A974" s="26" t="s">
        <v>220</v>
      </c>
      <c r="B974" s="28">
        <v>3.44308693748463</v>
      </c>
      <c r="C9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3.44308693748463</v>
      </c>
      <c r="D974" s="36">
        <f>CurrentMtgRatesDataTable8[[#This Row],[Combined with Bloomberg Coupon]]-C975</f>
        <v>2.527513841834983E-2</v>
      </c>
      <c r="E974" s="37">
        <f t="shared" si="30"/>
        <v>122.00562948520408</v>
      </c>
      <c r="F974" s="36">
        <f>LN(CurrentMtgRatesDataTable8[[#This Row],[Combined with Bloomberg Coupon]]/C975)</f>
        <v>7.3679130765797454E-3</v>
      </c>
      <c r="G974" s="37">
        <f t="shared" si="31"/>
        <v>37.669026770005097</v>
      </c>
      <c r="I974" s="26" t="s">
        <v>217</v>
      </c>
      <c r="J974" s="27">
        <v>105.7926272</v>
      </c>
      <c r="K974" s="27" t="s">
        <v>1502</v>
      </c>
      <c r="N974" s="26" t="s">
        <v>217</v>
      </c>
      <c r="O974" s="28">
        <v>105.7926272</v>
      </c>
      <c r="P974" s="28" t="s">
        <v>1501</v>
      </c>
      <c r="Q974" s="36">
        <f>VLOOKUP(CurrentMtgRatesDataTable824[[#This Row],[asOfDate]],CurrentMtgRatesDataTable8[],5,0)</f>
        <v>117.84493372731866</v>
      </c>
      <c r="R974" s="36">
        <f>CurrentMtgRatesDataTable824[[#This Row],[Realized Current Coupon Vol]]/CurrentMtgRatesDataTable824[[#This Row],[SeriesNumValue]]</f>
        <v>1.1139238796342006</v>
      </c>
    </row>
    <row r="975" spans="1:18">
      <c r="A975" s="26" t="s">
        <v>358</v>
      </c>
      <c r="B975" s="28">
        <v>3.4178117990662802</v>
      </c>
      <c r="C9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3.4178117990662802</v>
      </c>
      <c r="D975" s="36">
        <f>CurrentMtgRatesDataTable8[[#This Row],[Combined with Bloomberg Coupon]]-C976</f>
        <v>1.424554791831012E-2</v>
      </c>
      <c r="E975" s="37">
        <f t="shared" si="30"/>
        <v>122.96979829360272</v>
      </c>
      <c r="F975" s="36">
        <f>LN(CurrentMtgRatesDataTable8[[#This Row],[Combined with Bloomberg Coupon]]/C976)</f>
        <v>4.1767421547702979E-3</v>
      </c>
      <c r="G975" s="37">
        <f t="shared" si="31"/>
        <v>38.185270598975059</v>
      </c>
      <c r="I975" s="26" t="s">
        <v>74</v>
      </c>
      <c r="J975" s="27">
        <v>104.556143062</v>
      </c>
      <c r="K975" s="27" t="s">
        <v>1502</v>
      </c>
      <c r="N975" s="26" t="s">
        <v>74</v>
      </c>
      <c r="O975" s="28">
        <v>104.556143062</v>
      </c>
      <c r="P975" s="28" t="s">
        <v>1501</v>
      </c>
      <c r="Q975" s="36">
        <f>VLOOKUP(CurrentMtgRatesDataTable824[[#This Row],[asOfDate]],CurrentMtgRatesDataTable8[],5,0)</f>
        <v>118.50310182830646</v>
      </c>
      <c r="R975" s="36">
        <f>CurrentMtgRatesDataTable824[[#This Row],[Realized Current Coupon Vol]]/CurrentMtgRatesDataTable824[[#This Row],[SeriesNumValue]]</f>
        <v>1.133392054812467</v>
      </c>
    </row>
    <row r="976" spans="1:18">
      <c r="A976" s="26" t="s">
        <v>498</v>
      </c>
      <c r="B976" s="28">
        <v>3.4035662511479701</v>
      </c>
      <c r="C9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3.4035662511479701</v>
      </c>
      <c r="D976" s="36">
        <f>CurrentMtgRatesDataTable8[[#This Row],[Combined with Bloomberg Coupon]]-C977</f>
        <v>-0.12930450394343973</v>
      </c>
      <c r="E976" s="37">
        <f t="shared" si="30"/>
        <v>122.98281671315007</v>
      </c>
      <c r="F976" s="36">
        <f>LN(CurrentMtgRatesDataTable8[[#This Row],[Combined with Bloomberg Coupon]]/C977)</f>
        <v>-3.7287006198936559E-2</v>
      </c>
      <c r="G976" s="37">
        <f t="shared" si="31"/>
        <v>38.195647426457022</v>
      </c>
      <c r="I976" s="26" t="s">
        <v>638</v>
      </c>
      <c r="J976" s="27">
        <v>104.362658598</v>
      </c>
      <c r="K976" s="27" t="s">
        <v>1502</v>
      </c>
      <c r="N976" s="26" t="s">
        <v>638</v>
      </c>
      <c r="O976" s="28">
        <v>104.362658598</v>
      </c>
      <c r="P976" s="28" t="s">
        <v>1501</v>
      </c>
      <c r="Q976" s="36">
        <f>VLOOKUP(CurrentMtgRatesDataTable824[[#This Row],[asOfDate]],CurrentMtgRatesDataTable8[],5,0)</f>
        <v>118.55667523510884</v>
      </c>
      <c r="R976" s="36">
        <f>CurrentMtgRatesDataTable824[[#This Row],[Realized Current Coupon Vol]]/CurrentMtgRatesDataTable824[[#This Row],[SeriesNumValue]]</f>
        <v>1.1360066601195311</v>
      </c>
    </row>
    <row r="977" spans="1:18">
      <c r="A977" s="26" t="s">
        <v>640</v>
      </c>
      <c r="B977" s="28">
        <v>3.5328707550914098</v>
      </c>
      <c r="C9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3.5328707550914098</v>
      </c>
      <c r="D977" s="36">
        <f>CurrentMtgRatesDataTable8[[#This Row],[Combined with Bloomberg Coupon]]-C978</f>
        <v>0.12333148934801974</v>
      </c>
      <c r="E977" s="37">
        <f t="shared" si="30"/>
        <v>119.45920654080209</v>
      </c>
      <c r="F977" s="36">
        <f>LN(CurrentMtgRatesDataTable8[[#This Row],[Combined with Bloomberg Coupon]]/C978)</f>
        <v>3.5533616027336672E-2</v>
      </c>
      <c r="G977" s="37">
        <f t="shared" si="31"/>
        <v>37.247501768242081</v>
      </c>
      <c r="I977" s="26" t="s">
        <v>496</v>
      </c>
      <c r="J977" s="27">
        <v>103.92886036900001</v>
      </c>
      <c r="K977" s="27" t="s">
        <v>1502</v>
      </c>
      <c r="N977" s="26" t="s">
        <v>496</v>
      </c>
      <c r="O977" s="28">
        <v>103.92886036900001</v>
      </c>
      <c r="P977" s="28" t="s">
        <v>1501</v>
      </c>
      <c r="Q977" s="36">
        <f>VLOOKUP(CurrentMtgRatesDataTable824[[#This Row],[asOfDate]],CurrentMtgRatesDataTable8[],5,0)</f>
        <v>119.42698209548399</v>
      </c>
      <c r="R977" s="36">
        <f>CurrentMtgRatesDataTable824[[#This Row],[Realized Current Coupon Vol]]/CurrentMtgRatesDataTable824[[#This Row],[SeriesNumValue]]</f>
        <v>1.1491224061483771</v>
      </c>
    </row>
    <row r="978" spans="1:18">
      <c r="A978" s="26" t="s">
        <v>76</v>
      </c>
      <c r="B978" s="28">
        <v>3.4095392657433901</v>
      </c>
      <c r="C9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3.4095392657433901</v>
      </c>
      <c r="D978" s="36">
        <f>CurrentMtgRatesDataTable8[[#This Row],[Combined with Bloomberg Coupon]]-C979</f>
        <v>-1.9057491468149834E-2</v>
      </c>
      <c r="E978" s="37">
        <f t="shared" si="30"/>
        <v>117.41797999900996</v>
      </c>
      <c r="F978" s="36">
        <f>LN(CurrentMtgRatesDataTable8[[#This Row],[Combined with Bloomberg Coupon]]/C979)</f>
        <v>-5.5738993037157793E-3</v>
      </c>
      <c r="G978" s="37">
        <f t="shared" si="31"/>
        <v>36.734865071494696</v>
      </c>
      <c r="I978" s="26" t="s">
        <v>356</v>
      </c>
      <c r="J978" s="27">
        <v>104.15807844</v>
      </c>
      <c r="K978" s="27" t="s">
        <v>1502</v>
      </c>
      <c r="N978" s="26" t="s">
        <v>356</v>
      </c>
      <c r="O978" s="28">
        <v>104.15807844</v>
      </c>
      <c r="P978" s="28" t="s">
        <v>1501</v>
      </c>
      <c r="Q978" s="36">
        <f>VLOOKUP(CurrentMtgRatesDataTable824[[#This Row],[asOfDate]],CurrentMtgRatesDataTable8[],5,0)</f>
        <v>119.49133761875336</v>
      </c>
      <c r="R978" s="36">
        <f>CurrentMtgRatesDataTable824[[#This Row],[Realized Current Coupon Vol]]/CurrentMtgRatesDataTable824[[#This Row],[SeriesNumValue]]</f>
        <v>1.1472114252528771</v>
      </c>
    </row>
    <row r="979" spans="1:18">
      <c r="A979" s="26" t="s">
        <v>219</v>
      </c>
      <c r="B979" s="28">
        <v>3.4285967572115399</v>
      </c>
      <c r="C9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3.4285967572115399</v>
      </c>
      <c r="D979" s="36">
        <f>CurrentMtgRatesDataTable8[[#This Row],[Combined with Bloomberg Coupon]]-C980</f>
        <v>2.2450325805319693E-2</v>
      </c>
      <c r="E979" s="37">
        <f t="shared" si="30"/>
        <v>117.1971290980586</v>
      </c>
      <c r="F979" s="36">
        <f>LN(CurrentMtgRatesDataTable8[[#This Row],[Combined with Bloomberg Coupon]]/C980)</f>
        <v>6.5694952769396161E-3</v>
      </c>
      <c r="G979" s="37">
        <f t="shared" si="31"/>
        <v>36.665356802973015</v>
      </c>
      <c r="I979" s="26" t="s">
        <v>218</v>
      </c>
      <c r="J979" s="27">
        <v>104.732806639</v>
      </c>
      <c r="K979" s="27" t="s">
        <v>1502</v>
      </c>
      <c r="N979" s="26" t="s">
        <v>218</v>
      </c>
      <c r="O979" s="28">
        <v>104.732806639</v>
      </c>
      <c r="P979" s="28" t="s">
        <v>1501</v>
      </c>
      <c r="Q979" s="36">
        <f>VLOOKUP(CurrentMtgRatesDataTable824[[#This Row],[asOfDate]],CurrentMtgRatesDataTable8[],5,0)</f>
        <v>118.78010220300061</v>
      </c>
      <c r="R979" s="36">
        <f>CurrentMtgRatesDataTable824[[#This Row],[Realized Current Coupon Vol]]/CurrentMtgRatesDataTable824[[#This Row],[SeriesNumValue]]</f>
        <v>1.1341250751774443</v>
      </c>
    </row>
    <row r="980" spans="1:18">
      <c r="A980" s="26" t="s">
        <v>357</v>
      </c>
      <c r="B980" s="28">
        <v>3.4061464314062202</v>
      </c>
      <c r="C9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3.4061464314062202</v>
      </c>
      <c r="D980" s="36">
        <f>CurrentMtgRatesDataTable8[[#This Row],[Combined with Bloomberg Coupon]]-C981</f>
        <v>1.0825823152060376E-2</v>
      </c>
      <c r="E980" s="37">
        <f t="shared" si="30"/>
        <v>118.88315158332419</v>
      </c>
      <c r="F980" s="36">
        <f>LN(CurrentMtgRatesDataTable8[[#This Row],[Combined with Bloomberg Coupon]]/C981)</f>
        <v>3.1833815355614488E-3</v>
      </c>
      <c r="G980" s="37">
        <f t="shared" si="31"/>
        <v>37.653904297895259</v>
      </c>
      <c r="I980" s="26" t="s">
        <v>75</v>
      </c>
      <c r="J980" s="27">
        <v>106.950051585</v>
      </c>
      <c r="K980" s="27" t="s">
        <v>1502</v>
      </c>
      <c r="N980" s="26" t="s">
        <v>75</v>
      </c>
      <c r="O980" s="28">
        <v>106.950051585</v>
      </c>
      <c r="P980" s="28" t="s">
        <v>1501</v>
      </c>
      <c r="Q980" s="36">
        <f>VLOOKUP(CurrentMtgRatesDataTable824[[#This Row],[asOfDate]],CurrentMtgRatesDataTable8[],5,0)</f>
        <v>119.11741004175811</v>
      </c>
      <c r="R980" s="36">
        <f>CurrentMtgRatesDataTable824[[#This Row],[Realized Current Coupon Vol]]/CurrentMtgRatesDataTable824[[#This Row],[SeriesNumValue]]</f>
        <v>1.1137667376166522</v>
      </c>
    </row>
    <row r="981" spans="1:18">
      <c r="A981" s="26" t="s">
        <v>497</v>
      </c>
      <c r="B981" s="28">
        <v>3.3953206082541598</v>
      </c>
      <c r="C9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3.3953206082541598</v>
      </c>
      <c r="D981" s="36">
        <f>CurrentMtgRatesDataTable8[[#This Row],[Combined with Bloomberg Coupon]]-C982</f>
        <v>-4.5465783333580312E-2</v>
      </c>
      <c r="E981" s="37">
        <f t="shared" si="30"/>
        <v>118.90834169914302</v>
      </c>
      <c r="F981" s="36">
        <f>LN(CurrentMtgRatesDataTable8[[#This Row],[Combined with Bloomberg Coupon]]/C982)</f>
        <v>-1.3301855492666657E-2</v>
      </c>
      <c r="G981" s="37">
        <f t="shared" si="31"/>
        <v>37.678463955546079</v>
      </c>
      <c r="I981" s="26" t="s">
        <v>639</v>
      </c>
      <c r="J981" s="27">
        <v>107.20945142399999</v>
      </c>
      <c r="K981" s="27" t="s">
        <v>1502</v>
      </c>
      <c r="N981" s="26" t="s">
        <v>639</v>
      </c>
      <c r="O981" s="28">
        <v>107.20945142399999</v>
      </c>
      <c r="P981" s="28" t="s">
        <v>1501</v>
      </c>
      <c r="Q981" s="36">
        <f>VLOOKUP(CurrentMtgRatesDataTable824[[#This Row],[asOfDate]],CurrentMtgRatesDataTable8[],5,0)</f>
        <v>118.85751473652479</v>
      </c>
      <c r="R981" s="36">
        <f>CurrentMtgRatesDataTable824[[#This Row],[Realized Current Coupon Vol]]/CurrentMtgRatesDataTable824[[#This Row],[SeriesNumValue]]</f>
        <v>1.1086477279550491</v>
      </c>
    </row>
    <row r="982" spans="1:18">
      <c r="A982" s="26" t="s">
        <v>639</v>
      </c>
      <c r="B982" s="28">
        <v>3.4407863915877401</v>
      </c>
      <c r="C9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3.4407863915877401</v>
      </c>
      <c r="D982" s="36">
        <f>CurrentMtgRatesDataTable8[[#This Row],[Combined with Bloomberg Coupon]]-C983</f>
        <v>1.1110796130170186E-2</v>
      </c>
      <c r="E982" s="37">
        <f t="shared" si="30"/>
        <v>118.85751473652479</v>
      </c>
      <c r="F982" s="36">
        <f>LN(CurrentMtgRatesDataTable8[[#This Row],[Combined with Bloomberg Coupon]]/C983)</f>
        <v>3.2343693443292925E-3</v>
      </c>
      <c r="G982" s="37">
        <f t="shared" si="31"/>
        <v>37.808947253411688</v>
      </c>
      <c r="I982" s="26" t="s">
        <v>497</v>
      </c>
      <c r="J982" s="27">
        <v>107.408495104</v>
      </c>
      <c r="K982" s="27" t="s">
        <v>1502</v>
      </c>
      <c r="N982" s="26" t="s">
        <v>497</v>
      </c>
      <c r="O982" s="28">
        <v>107.408495104</v>
      </c>
      <c r="P982" s="28" t="s">
        <v>1501</v>
      </c>
      <c r="Q982" s="36">
        <f>VLOOKUP(CurrentMtgRatesDataTable824[[#This Row],[asOfDate]],CurrentMtgRatesDataTable8[],5,0)</f>
        <v>118.90834169914302</v>
      </c>
      <c r="R982" s="36">
        <f>CurrentMtgRatesDataTable824[[#This Row],[Realized Current Coupon Vol]]/CurrentMtgRatesDataTable824[[#This Row],[SeriesNumValue]]</f>
        <v>1.1070664530213195</v>
      </c>
    </row>
    <row r="983" spans="1:18">
      <c r="A983" s="26" t="s">
        <v>75</v>
      </c>
      <c r="B983" s="28">
        <v>3.4296755954575699</v>
      </c>
      <c r="C9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3.4296755954575699</v>
      </c>
      <c r="D983" s="36">
        <f>CurrentMtgRatesDataTable8[[#This Row],[Combined with Bloomberg Coupon]]-C984</f>
        <v>6.5770541108809866E-2</v>
      </c>
      <c r="E983" s="37">
        <f t="shared" si="30"/>
        <v>119.11741004175811</v>
      </c>
      <c r="F983" s="36">
        <f>LN(CurrentMtgRatesDataTable8[[#This Row],[Combined with Bloomberg Coupon]]/C984)</f>
        <v>1.9363160443074106E-2</v>
      </c>
      <c r="G983" s="37">
        <f t="shared" si="31"/>
        <v>37.931280753771716</v>
      </c>
      <c r="I983" s="26" t="s">
        <v>357</v>
      </c>
      <c r="J983" s="27">
        <v>107.76016908699999</v>
      </c>
      <c r="K983" s="27" t="s">
        <v>1502</v>
      </c>
      <c r="N983" s="26" t="s">
        <v>357</v>
      </c>
      <c r="O983" s="28">
        <v>107.76016908699999</v>
      </c>
      <c r="P983" s="28" t="s">
        <v>1501</v>
      </c>
      <c r="Q983" s="36">
        <f>VLOOKUP(CurrentMtgRatesDataTable824[[#This Row],[asOfDate]],CurrentMtgRatesDataTable8[],5,0)</f>
        <v>118.88315158332419</v>
      </c>
      <c r="R983" s="36">
        <f>CurrentMtgRatesDataTable824[[#This Row],[Realized Current Coupon Vol]]/CurrentMtgRatesDataTable824[[#This Row],[SeriesNumValue]]</f>
        <v>1.1032197943875168</v>
      </c>
    </row>
    <row r="984" spans="1:18">
      <c r="A984" s="26" t="s">
        <v>218</v>
      </c>
      <c r="B984" s="28">
        <v>3.3639050543487601</v>
      </c>
      <c r="C9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3.3639050543487601</v>
      </c>
      <c r="D984" s="36">
        <f>CurrentMtgRatesDataTable8[[#This Row],[Combined with Bloomberg Coupon]]-C985</f>
        <v>4.1822183372050237E-2</v>
      </c>
      <c r="E984" s="37">
        <f t="shared" si="30"/>
        <v>118.78010220300061</v>
      </c>
      <c r="F984" s="36">
        <f>LN(CurrentMtgRatesDataTable8[[#This Row],[Combined with Bloomberg Coupon]]/C985)</f>
        <v>1.2510560688399005E-2</v>
      </c>
      <c r="G984" s="37">
        <f t="shared" si="31"/>
        <v>37.86705174808305</v>
      </c>
      <c r="I984" s="26" t="s">
        <v>219</v>
      </c>
      <c r="J984" s="27">
        <v>107.81492724</v>
      </c>
      <c r="K984" s="27" t="s">
        <v>1502</v>
      </c>
      <c r="N984" s="26" t="s">
        <v>219</v>
      </c>
      <c r="O984" s="28">
        <v>107.81492724</v>
      </c>
      <c r="P984" s="28" t="s">
        <v>1501</v>
      </c>
      <c r="Q984" s="36">
        <f>VLOOKUP(CurrentMtgRatesDataTable824[[#This Row],[asOfDate]],CurrentMtgRatesDataTable8[],5,0)</f>
        <v>117.1971290980586</v>
      </c>
      <c r="R984" s="36">
        <f>CurrentMtgRatesDataTable824[[#This Row],[Realized Current Coupon Vol]]/CurrentMtgRatesDataTable824[[#This Row],[SeriesNumValue]]</f>
        <v>1.0870213624239013</v>
      </c>
    </row>
    <row r="985" spans="1:18">
      <c r="A985" s="26" t="s">
        <v>356</v>
      </c>
      <c r="B985" s="28">
        <v>3.3220828709767098</v>
      </c>
      <c r="C9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3.3220828709767098</v>
      </c>
      <c r="D985" s="36">
        <f>CurrentMtgRatesDataTable8[[#This Row],[Combined with Bloomberg Coupon]]-C986</f>
        <v>-9.3084046809099874E-3</v>
      </c>
      <c r="E985" s="37">
        <f t="shared" si="30"/>
        <v>119.49133761875336</v>
      </c>
      <c r="F985" s="36">
        <f>LN(CurrentMtgRatesDataTable8[[#This Row],[Combined with Bloomberg Coupon]]/C986)</f>
        <v>-2.7980602460703306E-3</v>
      </c>
      <c r="G985" s="37">
        <f t="shared" si="31"/>
        <v>38.258821643727323</v>
      </c>
      <c r="I985" s="26" t="s">
        <v>76</v>
      </c>
      <c r="J985" s="27">
        <v>107.99644573400001</v>
      </c>
      <c r="K985" s="27" t="s">
        <v>1502</v>
      </c>
      <c r="N985" s="26" t="s">
        <v>76</v>
      </c>
      <c r="O985" s="28">
        <v>107.99644573400001</v>
      </c>
      <c r="P985" s="28" t="s">
        <v>1501</v>
      </c>
      <c r="Q985" s="36">
        <f>VLOOKUP(CurrentMtgRatesDataTable824[[#This Row],[asOfDate]],CurrentMtgRatesDataTable8[],5,0)</f>
        <v>117.41797999900996</v>
      </c>
      <c r="R985" s="36">
        <f>CurrentMtgRatesDataTable824[[#This Row],[Realized Current Coupon Vol]]/CurrentMtgRatesDataTable824[[#This Row],[SeriesNumValue]]</f>
        <v>1.0872392994137567</v>
      </c>
    </row>
    <row r="986" spans="1:18">
      <c r="A986" s="26" t="s">
        <v>496</v>
      </c>
      <c r="B986" s="28">
        <v>3.3313912756576198</v>
      </c>
      <c r="C9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3.3313912756576198</v>
      </c>
      <c r="D986" s="36">
        <f>CurrentMtgRatesDataTable8[[#This Row],[Combined with Bloomberg Coupon]]-C987</f>
        <v>-5.7456281977290136E-2</v>
      </c>
      <c r="E986" s="37">
        <f t="shared" si="30"/>
        <v>119.42698209548399</v>
      </c>
      <c r="F986" s="36">
        <f>LN(CurrentMtgRatesDataTable8[[#This Row],[Combined with Bloomberg Coupon]]/C987)</f>
        <v>-1.7099892859231303E-2</v>
      </c>
      <c r="G986" s="37">
        <f t="shared" si="31"/>
        <v>38.238410461057228</v>
      </c>
      <c r="I986" s="26" t="s">
        <v>640</v>
      </c>
      <c r="J986" s="27">
        <v>109.883379375</v>
      </c>
      <c r="K986" s="27" t="s">
        <v>1502</v>
      </c>
      <c r="N986" s="26" t="s">
        <v>640</v>
      </c>
      <c r="O986" s="28">
        <v>109.883379375</v>
      </c>
      <c r="P986" s="28" t="s">
        <v>1501</v>
      </c>
      <c r="Q986" s="36">
        <f>VLOOKUP(CurrentMtgRatesDataTable824[[#This Row],[asOfDate]],CurrentMtgRatesDataTable8[],5,0)</f>
        <v>119.45920654080209</v>
      </c>
      <c r="R986" s="36">
        <f>CurrentMtgRatesDataTable824[[#This Row],[Realized Current Coupon Vol]]/CurrentMtgRatesDataTable824[[#This Row],[SeriesNumValue]]</f>
        <v>1.0871453646608609</v>
      </c>
    </row>
    <row r="987" spans="1:18">
      <c r="A987" s="26" t="s">
        <v>638</v>
      </c>
      <c r="B987" s="28">
        <v>3.38884755763491</v>
      </c>
      <c r="C9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3.38884755763491</v>
      </c>
      <c r="D987" s="36">
        <f>CurrentMtgRatesDataTable8[[#This Row],[Combined with Bloomberg Coupon]]-C988</f>
        <v>4.4981721651899953E-2</v>
      </c>
      <c r="E987" s="37">
        <f t="shared" si="30"/>
        <v>118.55667523510884</v>
      </c>
      <c r="F987" s="36">
        <f>LN(CurrentMtgRatesDataTable8[[#This Row],[Combined with Bloomberg Coupon]]/C988)</f>
        <v>1.3362336495926108E-2</v>
      </c>
      <c r="G987" s="37">
        <f t="shared" si="31"/>
        <v>37.988926691716721</v>
      </c>
      <c r="I987" s="26" t="s">
        <v>498</v>
      </c>
      <c r="J987" s="27">
        <v>107.715428352</v>
      </c>
      <c r="K987" s="27" t="s">
        <v>1502</v>
      </c>
      <c r="N987" s="26" t="s">
        <v>498</v>
      </c>
      <c r="O987" s="28">
        <v>107.715428352</v>
      </c>
      <c r="P987" s="28" t="s">
        <v>1501</v>
      </c>
      <c r="Q987" s="36">
        <f>VLOOKUP(CurrentMtgRatesDataTable824[[#This Row],[asOfDate]],CurrentMtgRatesDataTable8[],5,0)</f>
        <v>122.98281671315007</v>
      </c>
      <c r="R987" s="36">
        <f>CurrentMtgRatesDataTable824[[#This Row],[Realized Current Coupon Vol]]/CurrentMtgRatesDataTable824[[#This Row],[SeriesNumValue]]</f>
        <v>1.1417381761808367</v>
      </c>
    </row>
    <row r="988" spans="1:18">
      <c r="A988" s="26" t="s">
        <v>74</v>
      </c>
      <c r="B988" s="28">
        <v>3.34386583598301</v>
      </c>
      <c r="C9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3.34386583598301</v>
      </c>
      <c r="D988" s="36">
        <f>CurrentMtgRatesDataTable8[[#This Row],[Combined with Bloomberg Coupon]]-C989</f>
        <v>-4.760501643175008E-2</v>
      </c>
      <c r="E988" s="37">
        <f t="shared" si="30"/>
        <v>118.50310182830646</v>
      </c>
      <c r="F988" s="36">
        <f>LN(CurrentMtgRatesDataTable8[[#This Row],[Combined with Bloomberg Coupon]]/C989)</f>
        <v>-1.4136133462999547E-2</v>
      </c>
      <c r="G988" s="37">
        <f t="shared" si="31"/>
        <v>37.996906065859129</v>
      </c>
      <c r="I988" s="26" t="s">
        <v>358</v>
      </c>
      <c r="J988" s="27">
        <v>108.02872764</v>
      </c>
      <c r="K988" s="27" t="s">
        <v>1502</v>
      </c>
      <c r="N988" s="26" t="s">
        <v>358</v>
      </c>
      <c r="O988" s="28">
        <v>108.02872764</v>
      </c>
      <c r="P988" s="28" t="s">
        <v>1501</v>
      </c>
      <c r="Q988" s="36">
        <f>VLOOKUP(CurrentMtgRatesDataTable824[[#This Row],[asOfDate]],CurrentMtgRatesDataTable8[],5,0)</f>
        <v>122.96979829360272</v>
      </c>
      <c r="R988" s="36">
        <f>CurrentMtgRatesDataTable824[[#This Row],[Realized Current Coupon Vol]]/CurrentMtgRatesDataTable824[[#This Row],[SeriesNumValue]]</f>
        <v>1.1383064577358817</v>
      </c>
    </row>
    <row r="989" spans="1:18">
      <c r="A989" s="26" t="s">
        <v>217</v>
      </c>
      <c r="B989" s="28">
        <v>3.3914708524147601</v>
      </c>
      <c r="C9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3.3914708524147601</v>
      </c>
      <c r="D989" s="36">
        <f>CurrentMtgRatesDataTable8[[#This Row],[Combined with Bloomberg Coupon]]-C990</f>
        <v>-1.3562006482279898E-2</v>
      </c>
      <c r="E989" s="37">
        <f t="shared" si="30"/>
        <v>117.84493372731866</v>
      </c>
      <c r="F989" s="36">
        <f>LN(CurrentMtgRatesDataTable8[[#This Row],[Combined with Bloomberg Coupon]]/C990)</f>
        <v>-3.9908826828240302E-3</v>
      </c>
      <c r="G989" s="37">
        <f t="shared" si="31"/>
        <v>37.805574668785042</v>
      </c>
      <c r="I989" s="26" t="s">
        <v>220</v>
      </c>
      <c r="J989" s="27">
        <v>108.13068141799999</v>
      </c>
      <c r="K989" s="27" t="s">
        <v>1502</v>
      </c>
      <c r="N989" s="26" t="s">
        <v>220</v>
      </c>
      <c r="O989" s="28">
        <v>108.13068141799999</v>
      </c>
      <c r="P989" s="28" t="s">
        <v>1501</v>
      </c>
      <c r="Q989" s="36">
        <f>VLOOKUP(CurrentMtgRatesDataTable824[[#This Row],[asOfDate]],CurrentMtgRatesDataTable8[],5,0)</f>
        <v>122.00562948520408</v>
      </c>
      <c r="R989" s="36">
        <f>CurrentMtgRatesDataTable824[[#This Row],[Realized Current Coupon Vol]]/CurrentMtgRatesDataTable824[[#This Row],[SeriesNumValue]]</f>
        <v>1.128316476741396</v>
      </c>
    </row>
    <row r="990" spans="1:18">
      <c r="A990" s="26" t="s">
        <v>355</v>
      </c>
      <c r="B990" s="28">
        <v>3.40503285889704</v>
      </c>
      <c r="C9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3.40503285889704</v>
      </c>
      <c r="D990" s="36">
        <f>CurrentMtgRatesDataTable8[[#This Row],[Combined with Bloomberg Coupon]]-C991</f>
        <v>-6.9784507366760007E-2</v>
      </c>
      <c r="E990" s="37">
        <f t="shared" si="30"/>
        <v>117.68800343993659</v>
      </c>
      <c r="F990" s="36">
        <f>LN(CurrentMtgRatesDataTable8[[#This Row],[Combined with Bloomberg Coupon]]/C991)</f>
        <v>-2.0287331419827515E-2</v>
      </c>
      <c r="G990" s="37">
        <f t="shared" si="31"/>
        <v>37.755386268806987</v>
      </c>
      <c r="I990" s="26" t="s">
        <v>77</v>
      </c>
      <c r="J990" s="27">
        <v>106.729080512</v>
      </c>
      <c r="K990" s="27" t="s">
        <v>1502</v>
      </c>
      <c r="N990" s="26" t="s">
        <v>77</v>
      </c>
      <c r="O990" s="28">
        <v>106.729080512</v>
      </c>
      <c r="P990" s="28" t="s">
        <v>1501</v>
      </c>
      <c r="Q990" s="36">
        <f>VLOOKUP(CurrentMtgRatesDataTable824[[#This Row],[asOfDate]],CurrentMtgRatesDataTable8[],5,0)</f>
        <v>122.32061594261239</v>
      </c>
      <c r="R990" s="36">
        <f>CurrentMtgRatesDataTable824[[#This Row],[Realized Current Coupon Vol]]/CurrentMtgRatesDataTable824[[#This Row],[SeriesNumValue]]</f>
        <v>1.1460851658780979</v>
      </c>
    </row>
    <row r="991" spans="1:18">
      <c r="A991" s="26" t="s">
        <v>495</v>
      </c>
      <c r="B991" s="28">
        <v>3.4748173662638</v>
      </c>
      <c r="C9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3.4748173662638</v>
      </c>
      <c r="D991" s="36">
        <f>CurrentMtgRatesDataTable8[[#This Row],[Combined with Bloomberg Coupon]]-C992</f>
        <v>6.8448157232801066E-3</v>
      </c>
      <c r="E991" s="37">
        <f t="shared" si="30"/>
        <v>116.55541439651687</v>
      </c>
      <c r="F991" s="36">
        <f>LN(CurrentMtgRatesDataTable8[[#This Row],[Combined with Bloomberg Coupon]]/C992)</f>
        <v>1.9717773468499204E-3</v>
      </c>
      <c r="G991" s="37">
        <f t="shared" si="31"/>
        <v>37.471818530835549</v>
      </c>
      <c r="I991" s="26" t="s">
        <v>641</v>
      </c>
      <c r="J991" s="27">
        <v>105.85893135800001</v>
      </c>
      <c r="K991" s="27" t="s">
        <v>1502</v>
      </c>
      <c r="N991" s="26" t="s">
        <v>641</v>
      </c>
      <c r="O991" s="28">
        <v>105.85893135800001</v>
      </c>
      <c r="P991" s="28" t="s">
        <v>1501</v>
      </c>
      <c r="Q991" s="36">
        <f>VLOOKUP(CurrentMtgRatesDataTable824[[#This Row],[asOfDate]],CurrentMtgRatesDataTable8[],5,0)</f>
        <v>122.45875360959444</v>
      </c>
      <c r="R991" s="36">
        <f>CurrentMtgRatesDataTable824[[#This Row],[Realized Current Coupon Vol]]/CurrentMtgRatesDataTable824[[#This Row],[SeriesNumValue]]</f>
        <v>1.1568107861910695</v>
      </c>
    </row>
    <row r="992" spans="1:18">
      <c r="A992" s="26" t="s">
        <v>637</v>
      </c>
      <c r="B992" s="28">
        <v>3.4679725505405199</v>
      </c>
      <c r="C9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3.4679725505405199</v>
      </c>
      <c r="D992" s="36">
        <f>CurrentMtgRatesDataTable8[[#This Row],[Combined with Bloomberg Coupon]]-C993</f>
        <v>-0.11739950778944008</v>
      </c>
      <c r="E992" s="37">
        <f t="shared" si="30"/>
        <v>116.62137856834566</v>
      </c>
      <c r="F992" s="36">
        <f>LN(CurrentMtgRatesDataTable8[[#This Row],[Combined with Bloomberg Coupon]]/C993)</f>
        <v>-3.3292106809628887E-2</v>
      </c>
      <c r="G992" s="37">
        <f t="shared" si="31"/>
        <v>37.496794531362319</v>
      </c>
      <c r="I992" s="26" t="s">
        <v>499</v>
      </c>
      <c r="J992" s="27">
        <v>105.610596589</v>
      </c>
      <c r="K992" s="27" t="s">
        <v>1502</v>
      </c>
      <c r="N992" s="26" t="s">
        <v>499</v>
      </c>
      <c r="O992" s="28">
        <v>105.610596589</v>
      </c>
      <c r="P992" s="28" t="s">
        <v>1501</v>
      </c>
      <c r="Q992" s="36">
        <f>VLOOKUP(CurrentMtgRatesDataTable824[[#This Row],[asOfDate]],CurrentMtgRatesDataTable8[],5,0)</f>
        <v>122.5801075237799</v>
      </c>
      <c r="R992" s="36">
        <f>CurrentMtgRatesDataTable824[[#This Row],[Realized Current Coupon Vol]]/CurrentMtgRatesDataTable824[[#This Row],[SeriesNumValue]]</f>
        <v>1.1606800026025739</v>
      </c>
    </row>
    <row r="993" spans="1:18">
      <c r="A993" s="26" t="s">
        <v>73</v>
      </c>
      <c r="B993" s="28">
        <v>3.58537205832996</v>
      </c>
      <c r="C9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3.58537205832996</v>
      </c>
      <c r="D993" s="36">
        <f>CurrentMtgRatesDataTable8[[#This Row],[Combined with Bloomberg Coupon]]-C994</f>
        <v>9.735606030672006E-2</v>
      </c>
      <c r="E993" s="37">
        <f t="shared" si="30"/>
        <v>113.24504894270055</v>
      </c>
      <c r="F993" s="36">
        <f>LN(CurrentMtgRatesDataTable8[[#This Row],[Combined with Bloomberg Coupon]]/C994)</f>
        <v>2.7529158002099308E-2</v>
      </c>
      <c r="G993" s="37">
        <f t="shared" si="31"/>
        <v>36.616598279819428</v>
      </c>
      <c r="I993" s="26" t="s">
        <v>359</v>
      </c>
      <c r="J993" s="27">
        <v>105.995214576</v>
      </c>
      <c r="K993" s="27" t="s">
        <v>1502</v>
      </c>
      <c r="N993" s="26" t="s">
        <v>359</v>
      </c>
      <c r="O993" s="28">
        <v>105.995214576</v>
      </c>
      <c r="P993" s="28" t="s">
        <v>1501</v>
      </c>
      <c r="Q993" s="36">
        <f>VLOOKUP(CurrentMtgRatesDataTable824[[#This Row],[asOfDate]],CurrentMtgRatesDataTable8[],5,0)</f>
        <v>120.45374313849973</v>
      </c>
      <c r="R993" s="36">
        <f>CurrentMtgRatesDataTable824[[#This Row],[Realized Current Coupon Vol]]/CurrentMtgRatesDataTable824[[#This Row],[SeriesNumValue]]</f>
        <v>1.136407371034027</v>
      </c>
    </row>
    <row r="994" spans="1:18">
      <c r="A994" s="26" t="s">
        <v>216</v>
      </c>
      <c r="B994" s="28">
        <v>3.4880159980232399</v>
      </c>
      <c r="C9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3.4880159980232399</v>
      </c>
      <c r="D994" s="36">
        <f>CurrentMtgRatesDataTable8[[#This Row],[Combined with Bloomberg Coupon]]-C995</f>
        <v>-5.6623162933219895E-2</v>
      </c>
      <c r="E994" s="37">
        <f t="shared" si="30"/>
        <v>112.38269989413317</v>
      </c>
      <c r="F994" s="36">
        <f>LN(CurrentMtgRatesDataTable8[[#This Row],[Combined with Bloomberg Coupon]]/C995)</f>
        <v>-1.6103274013268176E-2</v>
      </c>
      <c r="G994" s="37">
        <f t="shared" si="31"/>
        <v>36.489999643212009</v>
      </c>
      <c r="I994" s="26" t="s">
        <v>221</v>
      </c>
      <c r="J994" s="27">
        <v>106.793037</v>
      </c>
      <c r="K994" s="27" t="s">
        <v>1502</v>
      </c>
      <c r="N994" s="26" t="s">
        <v>221</v>
      </c>
      <c r="O994" s="28">
        <v>106.793037</v>
      </c>
      <c r="P994" s="28" t="s">
        <v>1501</v>
      </c>
      <c r="Q994" s="36">
        <f>VLOOKUP(CurrentMtgRatesDataTable824[[#This Row],[asOfDate]],CurrentMtgRatesDataTable8[],5,0)</f>
        <v>119.78367844337585</v>
      </c>
      <c r="R994" s="36">
        <f>CurrentMtgRatesDataTable824[[#This Row],[Realized Current Coupon Vol]]/CurrentMtgRatesDataTable824[[#This Row],[SeriesNumValue]]</f>
        <v>1.1216431502306266</v>
      </c>
    </row>
    <row r="995" spans="1:18">
      <c r="A995" s="26" t="s">
        <v>354</v>
      </c>
      <c r="B995" s="28">
        <v>3.5446391609564598</v>
      </c>
      <c r="C9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3.5446391609564598</v>
      </c>
      <c r="D995" s="36">
        <f>CurrentMtgRatesDataTable8[[#This Row],[Combined with Bloomberg Coupon]]-C996</f>
        <v>-0.12861219219312003</v>
      </c>
      <c r="E995" s="37">
        <f t="shared" si="30"/>
        <v>112.62375299493515</v>
      </c>
      <c r="F995" s="36">
        <f>LN(CurrentMtgRatesDataTable8[[#This Row],[Combined with Bloomberg Coupon]]/C996)</f>
        <v>-3.5640830514522166E-2</v>
      </c>
      <c r="G995" s="37">
        <f t="shared" si="31"/>
        <v>36.800254670449881</v>
      </c>
      <c r="I995" s="26" t="s">
        <v>78</v>
      </c>
      <c r="J995" s="27">
        <v>106.791449562</v>
      </c>
      <c r="K995" s="27" t="s">
        <v>1502</v>
      </c>
      <c r="N995" s="26" t="s">
        <v>78</v>
      </c>
      <c r="O995" s="28">
        <v>106.791449562</v>
      </c>
      <c r="P995" s="28" t="s">
        <v>1501</v>
      </c>
      <c r="Q995" s="36">
        <f>VLOOKUP(CurrentMtgRatesDataTable824[[#This Row],[asOfDate]],CurrentMtgRatesDataTable8[],5,0)</f>
        <v>119.79225257248946</v>
      </c>
      <c r="R995" s="36">
        <f>CurrentMtgRatesDataTable824[[#This Row],[Realized Current Coupon Vol]]/CurrentMtgRatesDataTable824[[#This Row],[SeriesNumValue]]</f>
        <v>1.1217401118143038</v>
      </c>
    </row>
    <row r="996" spans="1:18">
      <c r="A996" s="26" t="s">
        <v>494</v>
      </c>
      <c r="B996" s="28">
        <v>3.6732513531495798</v>
      </c>
      <c r="C9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3.6732513531495798</v>
      </c>
      <c r="D996" s="36">
        <f>CurrentMtgRatesDataTable8[[#This Row],[Combined with Bloomberg Coupon]]-C997</f>
        <v>0.30432684873944993</v>
      </c>
      <c r="E996" s="37">
        <f t="shared" si="30"/>
        <v>108.89619695630404</v>
      </c>
      <c r="F996" s="36">
        <f>LN(CurrentMtgRatesDataTable8[[#This Row],[Combined with Bloomberg Coupon]]/C997)</f>
        <v>8.6483641881616835E-2</v>
      </c>
      <c r="G996" s="37">
        <f t="shared" si="31"/>
        <v>35.95264362218871</v>
      </c>
      <c r="I996" s="26" t="s">
        <v>642</v>
      </c>
      <c r="J996" s="27">
        <v>107.523767597</v>
      </c>
      <c r="K996" s="27" t="s">
        <v>1502</v>
      </c>
      <c r="N996" s="26" t="s">
        <v>642</v>
      </c>
      <c r="O996" s="28">
        <v>107.523767597</v>
      </c>
      <c r="P996" s="28" t="s">
        <v>1501</v>
      </c>
      <c r="Q996" s="36">
        <f>VLOOKUP(CurrentMtgRatesDataTable824[[#This Row],[asOfDate]],CurrentMtgRatesDataTable8[],5,0)</f>
        <v>119.46200688457496</v>
      </c>
      <c r="R996" s="36">
        <f>CurrentMtgRatesDataTable824[[#This Row],[Realized Current Coupon Vol]]/CurrentMtgRatesDataTable824[[#This Row],[SeriesNumValue]]</f>
        <v>1.1110288409193358</v>
      </c>
    </row>
    <row r="997" spans="1:18">
      <c r="A997" s="26" t="s">
        <v>764</v>
      </c>
      <c r="B997" s="28">
        <v>3.3689245044101299</v>
      </c>
      <c r="C9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3.3689245044101299</v>
      </c>
      <c r="D997" s="36">
        <f>CurrentMtgRatesDataTable8[[#This Row],[Combined with Bloomberg Coupon]]-C998</f>
        <v>5.7106254717799843E-2</v>
      </c>
      <c r="E997" s="37">
        <f t="shared" si="30"/>
        <v>91.744856089426847</v>
      </c>
      <c r="F997" s="36">
        <f>LN(CurrentMtgRatesDataTable8[[#This Row],[Combined with Bloomberg Coupon]]/C998)</f>
        <v>1.7096196554990978E-2</v>
      </c>
      <c r="G997" s="37">
        <f t="shared" si="31"/>
        <v>32.042025900536515</v>
      </c>
      <c r="I997" s="26" t="s">
        <v>500</v>
      </c>
      <c r="J997" s="27">
        <v>108.37501326</v>
      </c>
      <c r="K997" s="27" t="s">
        <v>1502</v>
      </c>
      <c r="N997" s="26" t="s">
        <v>500</v>
      </c>
      <c r="O997" s="28">
        <v>108.37501326</v>
      </c>
      <c r="P997" s="28" t="s">
        <v>1501</v>
      </c>
      <c r="Q997" s="36">
        <f>VLOOKUP(CurrentMtgRatesDataTable824[[#This Row],[asOfDate]],CurrentMtgRatesDataTable8[],5,0)</f>
        <v>118.39138747020348</v>
      </c>
      <c r="R997" s="36">
        <f>CurrentMtgRatesDataTable824[[#This Row],[Realized Current Coupon Vol]]/CurrentMtgRatesDataTable824[[#This Row],[SeriesNumValue]]</f>
        <v>1.0924232801353706</v>
      </c>
    </row>
    <row r="998" spans="1:18">
      <c r="A998" s="26" t="s">
        <v>72</v>
      </c>
      <c r="B998" s="28">
        <v>3.3118182496923301</v>
      </c>
      <c r="C9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3.3118182496923301</v>
      </c>
      <c r="D998" s="36">
        <f>CurrentMtgRatesDataTable8[[#This Row],[Combined with Bloomberg Coupon]]-C999</f>
        <v>1.387207231151022E-2</v>
      </c>
      <c r="E998" s="37">
        <f t="shared" si="30"/>
        <v>91.321268448436172</v>
      </c>
      <c r="F998" s="36">
        <f>LN(CurrentMtgRatesDataTable8[[#This Row],[Combined with Bloomberg Coupon]]/C999)</f>
        <v>4.1974544877637493E-3</v>
      </c>
      <c r="G998" s="37">
        <f t="shared" si="31"/>
        <v>31.944201285043938</v>
      </c>
      <c r="I998" s="26" t="s">
        <v>360</v>
      </c>
      <c r="J998" s="27">
        <v>109.288823448</v>
      </c>
      <c r="K998" s="27" t="s">
        <v>1502</v>
      </c>
      <c r="N998" s="26" t="s">
        <v>360</v>
      </c>
      <c r="O998" s="28">
        <v>109.288823448</v>
      </c>
      <c r="P998" s="28" t="s">
        <v>1501</v>
      </c>
      <c r="Q998" s="36">
        <f>VLOOKUP(CurrentMtgRatesDataTable824[[#This Row],[asOfDate]],CurrentMtgRatesDataTable8[],5,0)</f>
        <v>119.02098570943768</v>
      </c>
      <c r="R998" s="36">
        <f>CurrentMtgRatesDataTable824[[#This Row],[Realized Current Coupon Vol]]/CurrentMtgRatesDataTable824[[#This Row],[SeriesNumValue]]</f>
        <v>1.0890499316800522</v>
      </c>
    </row>
    <row r="999" spans="1:18">
      <c r="A999" s="26" t="s">
        <v>215</v>
      </c>
      <c r="B999" s="28">
        <v>3.2979461773808199</v>
      </c>
      <c r="C9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3.2979461773808199</v>
      </c>
      <c r="D999" s="36">
        <f>CurrentMtgRatesDataTable8[[#This Row],[Combined with Bloomberg Coupon]]-C1000</f>
        <v>-1.1503496189390283E-2</v>
      </c>
      <c r="E999" s="37">
        <f t="shared" si="30"/>
        <v>91.795474234764228</v>
      </c>
      <c r="F999" s="36">
        <f>LN(CurrentMtgRatesDataTable8[[#This Row],[Combined with Bloomberg Coupon]]/C1000)</f>
        <v>-3.4820095758216693E-3</v>
      </c>
      <c r="G999" s="37">
        <f t="shared" si="31"/>
        <v>32.190711060192569</v>
      </c>
      <c r="I999" s="26" t="s">
        <v>222</v>
      </c>
      <c r="J999" s="27">
        <v>108.62810859299999</v>
      </c>
      <c r="K999" s="27" t="s">
        <v>1502</v>
      </c>
      <c r="N999" s="26" t="s">
        <v>222</v>
      </c>
      <c r="O999" s="28">
        <v>108.62810859299999</v>
      </c>
      <c r="P999" s="28" t="s">
        <v>1501</v>
      </c>
      <c r="Q999" s="36">
        <f>VLOOKUP(CurrentMtgRatesDataTable824[[#This Row],[asOfDate]],CurrentMtgRatesDataTable8[],5,0)</f>
        <v>120.52399172526169</v>
      </c>
      <c r="R999" s="36">
        <f>CurrentMtgRatesDataTable824[[#This Row],[Realized Current Coupon Vol]]/CurrentMtgRatesDataTable824[[#This Row],[SeriesNumValue]]</f>
        <v>1.1095101745426899</v>
      </c>
    </row>
    <row r="1000" spans="1:18">
      <c r="A1000" s="26" t="s">
        <v>425</v>
      </c>
      <c r="B1000" s="28">
        <v>3.3094496735702101</v>
      </c>
      <c r="C10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3.3094496735702101</v>
      </c>
      <c r="D1000" s="36">
        <f>CurrentMtgRatesDataTable8[[#This Row],[Combined with Bloomberg Coupon]]-C1001</f>
        <v>-1.120845719059993E-2</v>
      </c>
      <c r="E1000" s="37">
        <f t="shared" si="30"/>
        <v>93.210242596653401</v>
      </c>
      <c r="F1000" s="36">
        <f>LN(CurrentMtgRatesDataTable8[[#This Row],[Combined with Bloomberg Coupon]]/C1001)</f>
        <v>-3.3810816351829286E-3</v>
      </c>
      <c r="G1000" s="37">
        <f t="shared" si="31"/>
        <v>32.849798487883866</v>
      </c>
      <c r="I1000" s="26" t="s">
        <v>79</v>
      </c>
      <c r="J1000" s="27">
        <v>110.14937595000001</v>
      </c>
      <c r="K1000" s="27" t="s">
        <v>1502</v>
      </c>
      <c r="N1000" s="26" t="s">
        <v>79</v>
      </c>
      <c r="O1000" s="28">
        <v>110.14937595000001</v>
      </c>
      <c r="P1000" s="28" t="s">
        <v>1501</v>
      </c>
      <c r="Q1000" s="36">
        <f>VLOOKUP(CurrentMtgRatesDataTable824[[#This Row],[asOfDate]],CurrentMtgRatesDataTable8[],5,0)</f>
        <v>118.30384787598854</v>
      </c>
      <c r="R1000" s="36">
        <f>CurrentMtgRatesDataTable824[[#This Row],[Realized Current Coupon Vol]]/CurrentMtgRatesDataTable824[[#This Row],[SeriesNumValue]]</f>
        <v>1.0740310315483774</v>
      </c>
    </row>
    <row r="1001" spans="1:18">
      <c r="A1001" s="26" t="s">
        <v>493</v>
      </c>
      <c r="B1001" s="28">
        <v>3.3206581307608101</v>
      </c>
      <c r="C10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3.3206581307608101</v>
      </c>
      <c r="D1001" s="36">
        <f>CurrentMtgRatesDataTable8[[#This Row],[Combined with Bloomberg Coupon]]-C1002</f>
        <v>-0.12209026435496995</v>
      </c>
      <c r="E1001" s="37">
        <f t="shared" si="30"/>
        <v>94.98257742972288</v>
      </c>
      <c r="F1001" s="36">
        <f>LN(CurrentMtgRatesDataTable8[[#This Row],[Combined with Bloomberg Coupon]]/C1002)</f>
        <v>-3.6107109021669033E-2</v>
      </c>
      <c r="G1001" s="37">
        <f t="shared" si="31"/>
        <v>33.625055759358581</v>
      </c>
      <c r="I1001" s="26" t="s">
        <v>643</v>
      </c>
      <c r="J1001" s="27">
        <v>110.078151062</v>
      </c>
      <c r="K1001" s="27" t="s">
        <v>1502</v>
      </c>
      <c r="N1001" s="26" t="s">
        <v>643</v>
      </c>
      <c r="O1001" s="28">
        <v>110.078151062</v>
      </c>
      <c r="P1001" s="28" t="s">
        <v>1501</v>
      </c>
      <c r="Q1001" s="36">
        <f>VLOOKUP(CurrentMtgRatesDataTable824[[#This Row],[asOfDate]],CurrentMtgRatesDataTable8[],5,0)</f>
        <v>118.15302976819399</v>
      </c>
      <c r="R1001" s="36">
        <f>CurrentMtgRatesDataTable824[[#This Row],[Realized Current Coupon Vol]]/CurrentMtgRatesDataTable824[[#This Row],[SeriesNumValue]]</f>
        <v>1.0733558715175542</v>
      </c>
    </row>
    <row r="1002" spans="1:18">
      <c r="A1002" s="26" t="s">
        <v>71</v>
      </c>
      <c r="B1002" s="28">
        <v>3.44274839511578</v>
      </c>
      <c r="C10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3.44274839511578</v>
      </c>
      <c r="D1002" s="36">
        <f>CurrentMtgRatesDataTable8[[#This Row],[Combined with Bloomberg Coupon]]-C1003</f>
        <v>-5.5158964095800123E-2</v>
      </c>
      <c r="E1002" s="37">
        <f t="shared" si="30"/>
        <v>91.606678661079002</v>
      </c>
      <c r="F1002" s="36">
        <f>LN(CurrentMtgRatesDataTable8[[#This Row],[Combined with Bloomberg Coupon]]/C1003)</f>
        <v>-1.5894787853800135E-2</v>
      </c>
      <c r="G1002" s="37">
        <f t="shared" si="31"/>
        <v>32.88603259291277</v>
      </c>
      <c r="I1002" s="26" t="s">
        <v>501</v>
      </c>
      <c r="J1002" s="27">
        <v>109.12548973200001</v>
      </c>
      <c r="K1002" s="27" t="s">
        <v>1502</v>
      </c>
      <c r="N1002" s="26" t="s">
        <v>501</v>
      </c>
      <c r="O1002" s="28">
        <v>109.12548973200001</v>
      </c>
      <c r="P1002" s="28" t="s">
        <v>1501</v>
      </c>
      <c r="Q1002" s="36">
        <f>VLOOKUP(CurrentMtgRatesDataTable824[[#This Row],[asOfDate]],CurrentMtgRatesDataTable8[],5,0)</f>
        <v>120.62310592473789</v>
      </c>
      <c r="R1002" s="36">
        <f>CurrentMtgRatesDataTable824[[#This Row],[Realized Current Coupon Vol]]/CurrentMtgRatesDataTable824[[#This Row],[SeriesNumValue]]</f>
        <v>1.1053614166678631</v>
      </c>
    </row>
    <row r="1003" spans="1:18">
      <c r="A1003" s="26" t="s">
        <v>214</v>
      </c>
      <c r="B1003" s="28">
        <v>3.4979073592115801</v>
      </c>
      <c r="C10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3.4979073592115801</v>
      </c>
      <c r="D1003" s="36">
        <f>CurrentMtgRatesDataTable8[[#This Row],[Combined with Bloomberg Coupon]]-C1004</f>
        <v>1.3625234119180263E-2</v>
      </c>
      <c r="E1003" s="37">
        <f t="shared" si="30"/>
        <v>90.478838018191567</v>
      </c>
      <c r="F1003" s="36">
        <f>LN(CurrentMtgRatesDataTable8[[#This Row],[Combined with Bloomberg Coupon]]/C1004)</f>
        <v>3.9028592521362241E-3</v>
      </c>
      <c r="G1003" s="37">
        <f t="shared" si="31"/>
        <v>32.609739006791472</v>
      </c>
      <c r="I1003" s="26" t="s">
        <v>361</v>
      </c>
      <c r="J1003" s="27">
        <v>108.974224826</v>
      </c>
      <c r="K1003" s="27" t="s">
        <v>1502</v>
      </c>
      <c r="N1003" s="26" t="s">
        <v>361</v>
      </c>
      <c r="O1003" s="28">
        <v>108.974224826</v>
      </c>
      <c r="P1003" s="28" t="s">
        <v>1501</v>
      </c>
      <c r="Q1003" s="36">
        <f>VLOOKUP(CurrentMtgRatesDataTable824[[#This Row],[asOfDate]],CurrentMtgRatesDataTable8[],5,0)</f>
        <v>120.71062461003676</v>
      </c>
      <c r="R1003" s="36">
        <f>CurrentMtgRatesDataTable824[[#This Row],[Realized Current Coupon Vol]]/CurrentMtgRatesDataTable824[[#This Row],[SeriesNumValue]]</f>
        <v>1.1076988600081934</v>
      </c>
    </row>
    <row r="1004" spans="1:18">
      <c r="A1004" s="26" t="s">
        <v>353</v>
      </c>
      <c r="B1004" s="28">
        <v>3.4842821250923999</v>
      </c>
      <c r="C10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3.4842821250923999</v>
      </c>
      <c r="D1004" s="36">
        <f>CurrentMtgRatesDataTable8[[#This Row],[Combined with Bloomberg Coupon]]-C1005</f>
        <v>5.5226091767049734E-2</v>
      </c>
      <c r="E1004" s="37">
        <f t="shared" si="30"/>
        <v>90.748445691014012</v>
      </c>
      <c r="F1004" s="36">
        <f>LN(CurrentMtgRatesDataTable8[[#This Row],[Combined with Bloomberg Coupon]]/C1005)</f>
        <v>1.5977018705331549E-2</v>
      </c>
      <c r="G1004" s="37">
        <f t="shared" si="31"/>
        <v>32.70653649140948</v>
      </c>
      <c r="I1004" s="26" t="s">
        <v>223</v>
      </c>
      <c r="J1004" s="27">
        <v>108.828670016</v>
      </c>
      <c r="K1004" s="27" t="s">
        <v>1502</v>
      </c>
      <c r="N1004" s="26" t="s">
        <v>223</v>
      </c>
      <c r="O1004" s="28">
        <v>108.828670016</v>
      </c>
      <c r="P1004" s="28" t="s">
        <v>1501</v>
      </c>
      <c r="Q1004" s="36">
        <f>VLOOKUP(CurrentMtgRatesDataTable824[[#This Row],[asOfDate]],CurrentMtgRatesDataTable8[],5,0)</f>
        <v>121.80611799996419</v>
      </c>
      <c r="R1004" s="36">
        <f>CurrentMtgRatesDataTable824[[#This Row],[Realized Current Coupon Vol]]/CurrentMtgRatesDataTable824[[#This Row],[SeriesNumValue]]</f>
        <v>1.1192465917488126</v>
      </c>
    </row>
    <row r="1005" spans="1:18">
      <c r="A1005" s="26" t="s">
        <v>492</v>
      </c>
      <c r="B1005" s="28">
        <v>3.4290560333253501</v>
      </c>
      <c r="C10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3.4290560333253501</v>
      </c>
      <c r="D1005" s="36">
        <f>CurrentMtgRatesDataTable8[[#This Row],[Combined with Bloomberg Coupon]]-C1006</f>
        <v>0.15586870907134021</v>
      </c>
      <c r="E1005" s="37">
        <f t="shared" si="30"/>
        <v>90.366902828010581</v>
      </c>
      <c r="F1005" s="36">
        <f>LN(CurrentMtgRatesDataTable8[[#This Row],[Combined with Bloomberg Coupon]]/C1006)</f>
        <v>4.6520787279514697E-2</v>
      </c>
      <c r="G1005" s="37">
        <f t="shared" si="31"/>
        <v>32.627040210299548</v>
      </c>
      <c r="I1005" s="26" t="s">
        <v>80</v>
      </c>
      <c r="J1005" s="27">
        <v>110.42281066300001</v>
      </c>
      <c r="K1005" s="27" t="s">
        <v>1502</v>
      </c>
      <c r="N1005" s="26" t="s">
        <v>80</v>
      </c>
      <c r="O1005" s="28">
        <v>110.42281066300001</v>
      </c>
      <c r="P1005" s="28" t="s">
        <v>1501</v>
      </c>
      <c r="Q1005" s="36">
        <f>VLOOKUP(CurrentMtgRatesDataTable824[[#This Row],[asOfDate]],CurrentMtgRatesDataTable8[],5,0)</f>
        <v>122.36578953564377</v>
      </c>
      <c r="R1005" s="36">
        <f>CurrentMtgRatesDataTable824[[#This Row],[Realized Current Coupon Vol]]/CurrentMtgRatesDataTable824[[#This Row],[SeriesNumValue]]</f>
        <v>1.1081568092764149</v>
      </c>
    </row>
    <row r="1006" spans="1:18">
      <c r="A1006" s="26" t="s">
        <v>636</v>
      </c>
      <c r="B1006" s="28">
        <v>3.2731873242540099</v>
      </c>
      <c r="C10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3.2731873242540099</v>
      </c>
      <c r="D1006" s="36">
        <f>CurrentMtgRatesDataTable8[[#This Row],[Combined with Bloomberg Coupon]]-C1007</f>
        <v>0.14580691441645977</v>
      </c>
      <c r="E1006" s="37">
        <f t="shared" si="30"/>
        <v>85.920177036805057</v>
      </c>
      <c r="F1006" s="36">
        <f>LN(CurrentMtgRatesDataTable8[[#This Row],[Combined with Bloomberg Coupon]]/C1007)</f>
        <v>4.556850271190311E-2</v>
      </c>
      <c r="G1006" s="37">
        <f t="shared" si="31"/>
        <v>31.63355366377013</v>
      </c>
      <c r="I1006" s="26" t="s">
        <v>644</v>
      </c>
      <c r="J1006" s="27">
        <v>110.23173005</v>
      </c>
      <c r="K1006" s="27" t="s">
        <v>1502</v>
      </c>
      <c r="N1006" s="26" t="s">
        <v>644</v>
      </c>
      <c r="O1006" s="28">
        <v>110.23173005</v>
      </c>
      <c r="P1006" s="28" t="s">
        <v>1501</v>
      </c>
      <c r="Q1006" s="36">
        <f>VLOOKUP(CurrentMtgRatesDataTable824[[#This Row],[asOfDate]],CurrentMtgRatesDataTable8[],5,0)</f>
        <v>122.82500508767814</v>
      </c>
      <c r="R1006" s="36">
        <f>CurrentMtgRatesDataTable824[[#This Row],[Realized Current Coupon Vol]]/CurrentMtgRatesDataTable824[[#This Row],[SeriesNumValue]]</f>
        <v>1.1142436486478617</v>
      </c>
    </row>
    <row r="1007" spans="1:18">
      <c r="A1007" s="26" t="s">
        <v>70</v>
      </c>
      <c r="B1007" s="28">
        <v>3.1273804098375502</v>
      </c>
      <c r="C10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3.1273804098375502</v>
      </c>
      <c r="D1007" s="36">
        <f>CurrentMtgRatesDataTable8[[#This Row],[Combined with Bloomberg Coupon]]-C1008</f>
        <v>0.14524976102515996</v>
      </c>
      <c r="E1007" s="37">
        <f t="shared" si="30"/>
        <v>81.207069507169891</v>
      </c>
      <c r="F1007" s="36">
        <f>LN(CurrentMtgRatesDataTable8[[#This Row],[Combined with Bloomberg Coupon]]/C1008)</f>
        <v>4.755769650464118E-2</v>
      </c>
      <c r="G1007" s="37">
        <f t="shared" si="31"/>
        <v>30.410231022254784</v>
      </c>
      <c r="I1007" s="26" t="s">
        <v>502</v>
      </c>
      <c r="J1007" s="27">
        <v>111.037596364</v>
      </c>
      <c r="K1007" s="27" t="s">
        <v>1502</v>
      </c>
      <c r="N1007" s="26" t="s">
        <v>502</v>
      </c>
      <c r="O1007" s="28">
        <v>111.037596364</v>
      </c>
      <c r="P1007" s="28" t="s">
        <v>1501</v>
      </c>
      <c r="Q1007" s="36">
        <f>VLOOKUP(CurrentMtgRatesDataTable824[[#This Row],[asOfDate]],CurrentMtgRatesDataTable8[],5,0)</f>
        <v>122.45841511635737</v>
      </c>
      <c r="R1007" s="36">
        <f>CurrentMtgRatesDataTable824[[#This Row],[Realized Current Coupon Vol]]/CurrentMtgRatesDataTable824[[#This Row],[SeriesNumValue]]</f>
        <v>1.1028554212837784</v>
      </c>
    </row>
    <row r="1008" spans="1:18">
      <c r="A1008" s="26" t="s">
        <v>213</v>
      </c>
      <c r="B1008" s="28">
        <v>2.9821306488123902</v>
      </c>
      <c r="C10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2.9821306488123902</v>
      </c>
      <c r="D1008" s="36">
        <f>CurrentMtgRatesDataTable8[[#This Row],[Combined with Bloomberg Coupon]]-C1009</f>
        <v>-1.7211817492599479E-3</v>
      </c>
      <c r="E1008" s="37">
        <f t="shared" si="30"/>
        <v>76.072093660985558</v>
      </c>
      <c r="F1008" s="36">
        <f>LN(CurrentMtgRatesDataTable8[[#This Row],[Combined with Bloomberg Coupon]]/C1009)</f>
        <v>-5.7699860935323834E-4</v>
      </c>
      <c r="G1008" s="37">
        <f t="shared" si="31"/>
        <v>28.963723896590736</v>
      </c>
      <c r="I1008" s="26" t="s">
        <v>224</v>
      </c>
      <c r="J1008" s="27">
        <v>112.17481236</v>
      </c>
      <c r="K1008" s="27" t="s">
        <v>1502</v>
      </c>
      <c r="N1008" s="26" t="s">
        <v>224</v>
      </c>
      <c r="O1008" s="28">
        <v>112.17481236</v>
      </c>
      <c r="P1008" s="28" t="s">
        <v>1501</v>
      </c>
      <c r="Q1008" s="36">
        <f>VLOOKUP(CurrentMtgRatesDataTable824[[#This Row],[asOfDate]],CurrentMtgRatesDataTable8[],5,0)</f>
        <v>123.63246661296974</v>
      </c>
      <c r="R1008" s="36">
        <f>CurrentMtgRatesDataTable824[[#This Row],[Realized Current Coupon Vol]]/CurrentMtgRatesDataTable824[[#This Row],[SeriesNumValue]]</f>
        <v>1.1021410601178361</v>
      </c>
    </row>
    <row r="1009" spans="1:18">
      <c r="A1009" s="26" t="s">
        <v>352</v>
      </c>
      <c r="B1009" s="28">
        <v>2.9838518305616502</v>
      </c>
      <c r="C10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2.9838518305616502</v>
      </c>
      <c r="D1009" s="36">
        <f>CurrentMtgRatesDataTable8[[#This Row],[Combined with Bloomberg Coupon]]-C1010</f>
        <v>5.1027756137190128E-2</v>
      </c>
      <c r="E1009" s="37">
        <f t="shared" si="30"/>
        <v>76.5066246315928</v>
      </c>
      <c r="F1009" s="36">
        <f>LN(CurrentMtgRatesDataTable8[[#This Row],[Combined with Bloomberg Coupon]]/C1010)</f>
        <v>1.7249219718908328E-2</v>
      </c>
      <c r="G1009" s="37">
        <f t="shared" si="31"/>
        <v>29.123364410786014</v>
      </c>
      <c r="I1009" s="26" t="s">
        <v>81</v>
      </c>
      <c r="J1009" s="27">
        <v>112.72864915</v>
      </c>
      <c r="K1009" s="27" t="s">
        <v>1502</v>
      </c>
      <c r="N1009" s="26" t="s">
        <v>81</v>
      </c>
      <c r="O1009" s="28">
        <v>112.72864915</v>
      </c>
      <c r="P1009" s="28" t="s">
        <v>1501</v>
      </c>
      <c r="Q1009" s="36">
        <f>VLOOKUP(CurrentMtgRatesDataTable824[[#This Row],[asOfDate]],CurrentMtgRatesDataTable8[],5,0)</f>
        <v>123.95332441737187</v>
      </c>
      <c r="R1009" s="36">
        <f>CurrentMtgRatesDataTable824[[#This Row],[Realized Current Coupon Vol]]/CurrentMtgRatesDataTable824[[#This Row],[SeriesNumValue]]</f>
        <v>1.0995725164100565</v>
      </c>
    </row>
    <row r="1010" spans="1:18">
      <c r="A1010" s="26" t="s">
        <v>491</v>
      </c>
      <c r="B1010" s="28">
        <v>2.93282407442446</v>
      </c>
      <c r="C10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2.93282407442446</v>
      </c>
      <c r="D1010" s="36">
        <f>CurrentMtgRatesDataTable8[[#This Row],[Combined with Bloomberg Coupon]]-C1011</f>
        <v>-3.7693641318579996E-2</v>
      </c>
      <c r="E1010" s="37">
        <f t="shared" si="30"/>
        <v>76.081522427118287</v>
      </c>
      <c r="F1010" s="36">
        <f>LN(CurrentMtgRatesDataTable8[[#This Row],[Combined with Bloomberg Coupon]]/C1011)</f>
        <v>-1.2770445936242285E-2</v>
      </c>
      <c r="G1010" s="37">
        <f t="shared" si="31"/>
        <v>29.010808451740566</v>
      </c>
      <c r="I1010" s="26" t="s">
        <v>645</v>
      </c>
      <c r="J1010" s="27">
        <v>113.73830273599999</v>
      </c>
      <c r="K1010" s="27" t="s">
        <v>1502</v>
      </c>
      <c r="N1010" s="26" t="s">
        <v>645</v>
      </c>
      <c r="O1010" s="28">
        <v>113.73830273599999</v>
      </c>
      <c r="P1010" s="28" t="s">
        <v>1501</v>
      </c>
      <c r="Q1010" s="36">
        <f>VLOOKUP(CurrentMtgRatesDataTable824[[#This Row],[asOfDate]],CurrentMtgRatesDataTable8[],5,0)</f>
        <v>125.18301786622659</v>
      </c>
      <c r="R1010" s="36">
        <f>CurrentMtgRatesDataTable824[[#This Row],[Realized Current Coupon Vol]]/CurrentMtgRatesDataTable824[[#This Row],[SeriesNumValue]]</f>
        <v>1.1006232276631658</v>
      </c>
    </row>
    <row r="1011" spans="1:18">
      <c r="A1011" s="26" t="s">
        <v>635</v>
      </c>
      <c r="B1011" s="28">
        <v>2.97051771574304</v>
      </c>
      <c r="C10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2.97051771574304</v>
      </c>
      <c r="D1011" s="36">
        <f>CurrentMtgRatesDataTable8[[#This Row],[Combined with Bloomberg Coupon]]-C1012</f>
        <v>-4.6780884574990189E-2</v>
      </c>
      <c r="E1011" s="37">
        <f t="shared" si="30"/>
        <v>75.899305789905796</v>
      </c>
      <c r="F1011" s="36">
        <f>LN(CurrentMtgRatesDataTable8[[#This Row],[Combined with Bloomberg Coupon]]/C1012)</f>
        <v>-1.5625675185601044E-2</v>
      </c>
      <c r="G1011" s="37">
        <f t="shared" si="31"/>
        <v>28.982464498313078</v>
      </c>
      <c r="I1011" s="26" t="s">
        <v>503</v>
      </c>
      <c r="J1011" s="27">
        <v>113.30809726</v>
      </c>
      <c r="K1011" s="27" t="s">
        <v>1502</v>
      </c>
      <c r="N1011" s="26" t="s">
        <v>503</v>
      </c>
      <c r="O1011" s="28">
        <v>113.30809726</v>
      </c>
      <c r="P1011" s="28" t="s">
        <v>1501</v>
      </c>
      <c r="Q1011" s="36">
        <f>VLOOKUP(CurrentMtgRatesDataTable824[[#This Row],[asOfDate]],CurrentMtgRatesDataTable8[],5,0)</f>
        <v>126.16398480056976</v>
      </c>
      <c r="R1011" s="36">
        <f>CurrentMtgRatesDataTable824[[#This Row],[Realized Current Coupon Vol]]/CurrentMtgRatesDataTable824[[#This Row],[SeriesNumValue]]</f>
        <v>1.1134595660102762</v>
      </c>
    </row>
    <row r="1012" spans="1:18">
      <c r="A1012" s="26" t="s">
        <v>69</v>
      </c>
      <c r="B1012" s="28">
        <v>3.0172986003180302</v>
      </c>
      <c r="C10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3.0172986003180302</v>
      </c>
      <c r="D1012" s="36">
        <f>CurrentMtgRatesDataTable8[[#This Row],[Combined with Bloomberg Coupon]]-C1013</f>
        <v>2.8674806260830188E-2</v>
      </c>
      <c r="E1012" s="37">
        <f t="shared" si="30"/>
        <v>75.347108438033928</v>
      </c>
      <c r="F1012" s="36">
        <f>LN(CurrentMtgRatesDataTable8[[#This Row],[Combined with Bloomberg Coupon]]/C1013)</f>
        <v>9.5489159741334196E-3</v>
      </c>
      <c r="G1012" s="37">
        <f t="shared" si="31"/>
        <v>28.836226503927108</v>
      </c>
      <c r="I1012" s="26" t="s">
        <v>362</v>
      </c>
      <c r="J1012" s="27">
        <v>113.32384598</v>
      </c>
      <c r="K1012" s="27" t="s">
        <v>1502</v>
      </c>
      <c r="N1012" s="26" t="s">
        <v>362</v>
      </c>
      <c r="O1012" s="28">
        <v>113.32384598</v>
      </c>
      <c r="P1012" s="28" t="s">
        <v>1501</v>
      </c>
      <c r="Q1012" s="36">
        <f>VLOOKUP(CurrentMtgRatesDataTable824[[#This Row],[asOfDate]],CurrentMtgRatesDataTable8[],5,0)</f>
        <v>126.75612586566163</v>
      </c>
      <c r="R1012" s="36">
        <f>CurrentMtgRatesDataTable824[[#This Row],[Realized Current Coupon Vol]]/CurrentMtgRatesDataTable824[[#This Row],[SeriesNumValue]]</f>
        <v>1.1185300390178448</v>
      </c>
    </row>
    <row r="1013" spans="1:18">
      <c r="A1013" s="26" t="s">
        <v>212</v>
      </c>
      <c r="B1013" s="28">
        <v>2.9886237940572</v>
      </c>
      <c r="C10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2.9886237940572</v>
      </c>
      <c r="D1013" s="36">
        <f>CurrentMtgRatesDataTable8[[#This Row],[Combined with Bloomberg Coupon]]-C1014</f>
        <v>-3.0126534625240176E-2</v>
      </c>
      <c r="E1013" s="37">
        <f t="shared" si="30"/>
        <v>75.665474372012156</v>
      </c>
      <c r="F1013" s="36">
        <f>LN(CurrentMtgRatesDataTable8[[#This Row],[Combined with Bloomberg Coupon]]/C1014)</f>
        <v>-1.0029935399084347E-2</v>
      </c>
      <c r="G1013" s="37">
        <f t="shared" si="31"/>
        <v>28.965316236252026</v>
      </c>
      <c r="I1013" s="26" t="s">
        <v>225</v>
      </c>
      <c r="J1013" s="27">
        <v>113.71963478000001</v>
      </c>
      <c r="K1013" s="27" t="s">
        <v>1502</v>
      </c>
      <c r="N1013" s="26" t="s">
        <v>225</v>
      </c>
      <c r="O1013" s="28">
        <v>113.71963478000001</v>
      </c>
      <c r="P1013" s="28" t="s">
        <v>1501</v>
      </c>
      <c r="Q1013" s="36">
        <f>VLOOKUP(CurrentMtgRatesDataTable824[[#This Row],[asOfDate]],CurrentMtgRatesDataTable8[],5,0)</f>
        <v>126.62296519437035</v>
      </c>
      <c r="R1013" s="36">
        <f>CurrentMtgRatesDataTable824[[#This Row],[Realized Current Coupon Vol]]/CurrentMtgRatesDataTable824[[#This Row],[SeriesNumValue]]</f>
        <v>1.113466161224778</v>
      </c>
    </row>
    <row r="1014" spans="1:18">
      <c r="A1014" s="26" t="s">
        <v>351</v>
      </c>
      <c r="B1014" s="28">
        <v>3.0187503286824402</v>
      </c>
      <c r="C10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3.0187503286824402</v>
      </c>
      <c r="D1014" s="36">
        <f>CurrentMtgRatesDataTable8[[#This Row],[Combined with Bloomberg Coupon]]-C1015</f>
        <v>2.5634329672949985E-2</v>
      </c>
      <c r="E1014" s="37">
        <f t="shared" si="30"/>
        <v>75.917134288261352</v>
      </c>
      <c r="F1014" s="36">
        <f>LN(CurrentMtgRatesDataTable8[[#This Row],[Combined with Bloomberg Coupon]]/C1015)</f>
        <v>8.5279624105559539E-3</v>
      </c>
      <c r="G1014" s="37">
        <f t="shared" si="31"/>
        <v>29.077570800312856</v>
      </c>
      <c r="I1014" s="26" t="s">
        <v>82</v>
      </c>
      <c r="J1014" s="27">
        <v>112.95480153</v>
      </c>
      <c r="K1014" s="27" t="s">
        <v>1502</v>
      </c>
      <c r="N1014" s="26" t="s">
        <v>82</v>
      </c>
      <c r="O1014" s="28">
        <v>112.95480153</v>
      </c>
      <c r="P1014" s="28" t="s">
        <v>1501</v>
      </c>
      <c r="Q1014" s="36">
        <f>VLOOKUP(CurrentMtgRatesDataTable824[[#This Row],[asOfDate]],CurrentMtgRatesDataTable8[],5,0)</f>
        <v>126.74677165295545</v>
      </c>
      <c r="R1014" s="36">
        <f>CurrentMtgRatesDataTable824[[#This Row],[Realized Current Coupon Vol]]/CurrentMtgRatesDataTable824[[#This Row],[SeriesNumValue]]</f>
        <v>1.1221016719620582</v>
      </c>
    </row>
    <row r="1015" spans="1:18">
      <c r="A1015" s="26" t="s">
        <v>490</v>
      </c>
      <c r="B1015" s="28">
        <v>2.9931159990094902</v>
      </c>
      <c r="C10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2.9931159990094902</v>
      </c>
      <c r="D1015" s="36">
        <f>CurrentMtgRatesDataTable8[[#This Row],[Combined with Bloomberg Coupon]]-C1016</f>
        <v>5.6722824399420002E-2</v>
      </c>
      <c r="E1015" s="37">
        <f t="shared" si="30"/>
        <v>75.798791923299717</v>
      </c>
      <c r="F1015" s="36">
        <f>LN(CurrentMtgRatesDataTable8[[#This Row],[Combined with Bloomberg Coupon]]/C1016)</f>
        <v>1.9132968044121294E-2</v>
      </c>
      <c r="G1015" s="37">
        <f t="shared" si="31"/>
        <v>29.044287122023967</v>
      </c>
      <c r="I1015" s="26" t="s">
        <v>646</v>
      </c>
      <c r="J1015" s="27">
        <v>111.99949017599999</v>
      </c>
      <c r="K1015" s="27" t="s">
        <v>1502</v>
      </c>
      <c r="N1015" s="26" t="s">
        <v>646</v>
      </c>
      <c r="O1015" s="28">
        <v>111.99949017599999</v>
      </c>
      <c r="P1015" s="28" t="s">
        <v>1501</v>
      </c>
      <c r="Q1015" s="36">
        <f>VLOOKUP(CurrentMtgRatesDataTable824[[#This Row],[asOfDate]],CurrentMtgRatesDataTable8[],5,0)</f>
        <v>126.74321829594209</v>
      </c>
      <c r="R1015" s="36">
        <f>CurrentMtgRatesDataTable824[[#This Row],[Realized Current Coupon Vol]]/CurrentMtgRatesDataTable824[[#This Row],[SeriesNumValue]]</f>
        <v>1.1316410288723036</v>
      </c>
    </row>
    <row r="1016" spans="1:18">
      <c r="A1016" s="26" t="s">
        <v>634</v>
      </c>
      <c r="B1016" s="28">
        <v>2.9363931746100702</v>
      </c>
      <c r="C10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2.9363931746100702</v>
      </c>
      <c r="D1016" s="36">
        <f>CurrentMtgRatesDataTable8[[#This Row],[Combined with Bloomberg Coupon]]-C1017</f>
        <v>-3.7328810787779609E-2</v>
      </c>
      <c r="E1016" s="37">
        <f t="shared" si="30"/>
        <v>75.058728156166211</v>
      </c>
      <c r="F1016" s="36">
        <f>LN(CurrentMtgRatesDataTable8[[#This Row],[Combined with Bloomberg Coupon]]/C1017)</f>
        <v>-1.2632345115041807E-2</v>
      </c>
      <c r="G1016" s="37">
        <f t="shared" si="31"/>
        <v>28.827957055327357</v>
      </c>
      <c r="I1016" s="26" t="s">
        <v>504</v>
      </c>
      <c r="J1016" s="27">
        <v>110.97412079999999</v>
      </c>
      <c r="K1016" s="27" t="s">
        <v>1502</v>
      </c>
      <c r="N1016" s="26" t="s">
        <v>504</v>
      </c>
      <c r="O1016" s="28">
        <v>110.97412079999999</v>
      </c>
      <c r="P1016" s="28" t="s">
        <v>1501</v>
      </c>
      <c r="Q1016" s="36">
        <f>VLOOKUP(CurrentMtgRatesDataTable824[[#This Row],[asOfDate]],CurrentMtgRatesDataTable8[],5,0)</f>
        <v>123.7629879759201</v>
      </c>
      <c r="R1016" s="36">
        <f>CurrentMtgRatesDataTable824[[#This Row],[Realized Current Coupon Vol]]/CurrentMtgRatesDataTable824[[#This Row],[SeriesNumValue]]</f>
        <v>1.1152418877818233</v>
      </c>
    </row>
    <row r="1017" spans="1:18">
      <c r="A1017" s="26" t="s">
        <v>68</v>
      </c>
      <c r="B1017" s="28">
        <v>2.9737219853978498</v>
      </c>
      <c r="C10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2.9737219853978498</v>
      </c>
      <c r="D1017" s="36">
        <f>CurrentMtgRatesDataTable8[[#This Row],[Combined with Bloomberg Coupon]]-C1018</f>
        <v>-1.6013781891730083E-2</v>
      </c>
      <c r="E1017" s="37">
        <f t="shared" si="30"/>
        <v>74.974399551236857</v>
      </c>
      <c r="F1017" s="36">
        <f>LN(CurrentMtgRatesDataTable8[[#This Row],[Combined with Bloomberg Coupon]]/C1018)</f>
        <v>-5.3706493941779367E-3</v>
      </c>
      <c r="G1017" s="37">
        <f t="shared" si="31"/>
        <v>28.82145305232433</v>
      </c>
      <c r="I1017" s="26" t="s">
        <v>363</v>
      </c>
      <c r="J1017" s="27">
        <v>109.846201025</v>
      </c>
      <c r="K1017" s="27" t="s">
        <v>1502</v>
      </c>
      <c r="N1017" s="26" t="s">
        <v>363</v>
      </c>
      <c r="O1017" s="28">
        <v>109.846201025</v>
      </c>
      <c r="P1017" s="28" t="s">
        <v>1501</v>
      </c>
      <c r="Q1017" s="36">
        <f>VLOOKUP(CurrentMtgRatesDataTable824[[#This Row],[asOfDate]],CurrentMtgRatesDataTable8[],5,0)</f>
        <v>120.91575819409709</v>
      </c>
      <c r="R1017" s="36">
        <f>CurrentMtgRatesDataTable824[[#This Row],[Realized Current Coupon Vol]]/CurrentMtgRatesDataTable824[[#This Row],[SeriesNumValue]]</f>
        <v>1.1007732362685694</v>
      </c>
    </row>
    <row r="1018" spans="1:18">
      <c r="A1018" s="26" t="s">
        <v>211</v>
      </c>
      <c r="B1018" s="28">
        <v>2.9897357672895799</v>
      </c>
      <c r="C10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2.9897357672895799</v>
      </c>
      <c r="D1018" s="36">
        <f>CurrentMtgRatesDataTable8[[#This Row],[Combined with Bloomberg Coupon]]-C1019</f>
        <v>2.9411236647639782E-2</v>
      </c>
      <c r="E1018" s="37">
        <f t="shared" si="30"/>
        <v>74.933079725580882</v>
      </c>
      <c r="F1018" s="36">
        <f>LN(CurrentMtgRatesDataTable8[[#This Row],[Combined with Bloomberg Coupon]]/C1019)</f>
        <v>9.8861102971260079E-3</v>
      </c>
      <c r="G1018" s="37">
        <f t="shared" si="31"/>
        <v>28.81205564174908</v>
      </c>
      <c r="I1018" s="26" t="s">
        <v>226</v>
      </c>
      <c r="J1018" s="27">
        <v>108.873678903</v>
      </c>
      <c r="K1018" s="27" t="s">
        <v>1502</v>
      </c>
      <c r="N1018" s="26" t="s">
        <v>226</v>
      </c>
      <c r="O1018" s="28">
        <v>108.873678903</v>
      </c>
      <c r="P1018" s="28" t="s">
        <v>1501</v>
      </c>
      <c r="Q1018" s="36">
        <f>VLOOKUP(CurrentMtgRatesDataTable824[[#This Row],[asOfDate]],CurrentMtgRatesDataTable8[],5,0)</f>
        <v>116.90314741283649</v>
      </c>
      <c r="R1018" s="36">
        <f>CurrentMtgRatesDataTable824[[#This Row],[Realized Current Coupon Vol]]/CurrentMtgRatesDataTable824[[#This Row],[SeriesNumValue]]</f>
        <v>1.0737503186329385</v>
      </c>
    </row>
    <row r="1019" spans="1:18">
      <c r="A1019" s="26" t="s">
        <v>350</v>
      </c>
      <c r="B1019" s="28">
        <v>2.9603245306419401</v>
      </c>
      <c r="C10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2.9603245306419401</v>
      </c>
      <c r="D1019" s="36">
        <f>CurrentMtgRatesDataTable8[[#This Row],[Combined with Bloomberg Coupon]]-C1020</f>
        <v>3.0110344354201679E-3</v>
      </c>
      <c r="E1019" s="37">
        <f t="shared" si="30"/>
        <v>76.301440405799411</v>
      </c>
      <c r="F1019" s="36">
        <f>LN(CurrentMtgRatesDataTable8[[#This Row],[Combined with Bloomberg Coupon]]/C1020)</f>
        <v>1.0176474740810314E-3</v>
      </c>
      <c r="G1019" s="37">
        <f t="shared" si="31"/>
        <v>29.310213001962136</v>
      </c>
      <c r="I1019" s="26" t="s">
        <v>83</v>
      </c>
      <c r="J1019" s="27">
        <v>105.924862476</v>
      </c>
      <c r="K1019" s="27" t="s">
        <v>1502</v>
      </c>
      <c r="N1019" s="26" t="s">
        <v>83</v>
      </c>
      <c r="O1019" s="28">
        <v>105.924862476</v>
      </c>
      <c r="P1019" s="28" t="s">
        <v>1501</v>
      </c>
      <c r="Q1019" s="36">
        <f>VLOOKUP(CurrentMtgRatesDataTable824[[#This Row],[asOfDate]],CurrentMtgRatesDataTable8[],5,0)</f>
        <v>122.29677517083333</v>
      </c>
      <c r="R1019" s="36">
        <f>CurrentMtgRatesDataTable824[[#This Row],[Realized Current Coupon Vol]]/CurrentMtgRatesDataTable824[[#This Row],[SeriesNumValue]]</f>
        <v>1.154561566681692</v>
      </c>
    </row>
    <row r="1020" spans="1:18">
      <c r="A1020" s="26" t="s">
        <v>489</v>
      </c>
      <c r="B1020" s="28">
        <v>2.95731349620652</v>
      </c>
      <c r="C10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2.95731349620652</v>
      </c>
      <c r="D1020" s="36">
        <f>CurrentMtgRatesDataTable8[[#This Row],[Combined with Bloomberg Coupon]]-C1021</f>
        <v>5.2668055466630115E-2</v>
      </c>
      <c r="E1020" s="37">
        <f t="shared" si="30"/>
        <v>77.150293499330246</v>
      </c>
      <c r="F1020" s="36">
        <f>LN(CurrentMtgRatesDataTable8[[#This Row],[Combined with Bloomberg Coupon]]/C1021)</f>
        <v>1.7969922107804751E-2</v>
      </c>
      <c r="G1020" s="37">
        <f t="shared" si="31"/>
        <v>29.629924079210788</v>
      </c>
      <c r="I1020" s="26" t="s">
        <v>647</v>
      </c>
      <c r="J1020" s="27">
        <v>105.71711354999999</v>
      </c>
      <c r="K1020" s="27" t="s">
        <v>1502</v>
      </c>
      <c r="N1020" s="26" t="s">
        <v>647</v>
      </c>
      <c r="O1020" s="28">
        <v>105.71711354999999</v>
      </c>
      <c r="P1020" s="28" t="s">
        <v>1501</v>
      </c>
      <c r="Q1020" s="36">
        <f>VLOOKUP(CurrentMtgRatesDataTable824[[#This Row],[asOfDate]],CurrentMtgRatesDataTable8[],5,0)</f>
        <v>122.33219989594444</v>
      </c>
      <c r="R1020" s="36">
        <f>CurrentMtgRatesDataTable824[[#This Row],[Realized Current Coupon Vol]]/CurrentMtgRatesDataTable824[[#This Row],[SeriesNumValue]]</f>
        <v>1.1571655315587686</v>
      </c>
    </row>
    <row r="1021" spans="1:18">
      <c r="A1021" s="26" t="s">
        <v>633</v>
      </c>
      <c r="B1021" s="28">
        <v>2.9046454407398898</v>
      </c>
      <c r="C10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2.9046454407398898</v>
      </c>
      <c r="D1021" s="36">
        <f>CurrentMtgRatesDataTable8[[#This Row],[Combined with Bloomberg Coupon]]-C1022</f>
        <v>-1.5047363922800372E-2</v>
      </c>
      <c r="E1021" s="37">
        <f t="shared" si="30"/>
        <v>77.128021234086049</v>
      </c>
      <c r="F1021" s="36">
        <f>LN(CurrentMtgRatesDataTable8[[#This Row],[Combined with Bloomberg Coupon]]/C1022)</f>
        <v>-5.1670753886512762E-3</v>
      </c>
      <c r="G1021" s="37">
        <f t="shared" si="31"/>
        <v>29.679591830467999</v>
      </c>
      <c r="I1021" s="26" t="s">
        <v>505</v>
      </c>
      <c r="J1021" s="27">
        <v>105.06547634</v>
      </c>
      <c r="K1021" s="27" t="s">
        <v>1502</v>
      </c>
      <c r="N1021" s="26" t="s">
        <v>505</v>
      </c>
      <c r="O1021" s="28">
        <v>105.06547634</v>
      </c>
      <c r="P1021" s="28" t="s">
        <v>1501</v>
      </c>
      <c r="Q1021" s="36">
        <f>VLOOKUP(CurrentMtgRatesDataTable824[[#This Row],[asOfDate]],CurrentMtgRatesDataTable8[],5,0)</f>
        <v>121.83131587878779</v>
      </c>
      <c r="R1021" s="36">
        <f>CurrentMtgRatesDataTable824[[#This Row],[Realized Current Coupon Vol]]/CurrentMtgRatesDataTable824[[#This Row],[SeriesNumValue]]</f>
        <v>1.1595751537311099</v>
      </c>
    </row>
    <row r="1022" spans="1:18">
      <c r="A1022" s="26" t="s">
        <v>67</v>
      </c>
      <c r="B1022" s="28">
        <v>2.9196928046626902</v>
      </c>
      <c r="C10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2.9196928046626902</v>
      </c>
      <c r="D1022" s="36">
        <f>CurrentMtgRatesDataTable8[[#This Row],[Combined with Bloomberg Coupon]]-C1023</f>
        <v>-2.4266573785109991E-2</v>
      </c>
      <c r="E1022" s="37">
        <f t="shared" si="30"/>
        <v>77.028726289086904</v>
      </c>
      <c r="F1022" s="36">
        <f>LN(CurrentMtgRatesDataTable8[[#This Row],[Combined with Bloomberg Coupon]]/C1023)</f>
        <v>-8.2769958266123451E-3</v>
      </c>
      <c r="G1022" s="37">
        <f t="shared" si="31"/>
        <v>29.650559308433561</v>
      </c>
      <c r="I1022" s="26" t="s">
        <v>364</v>
      </c>
      <c r="J1022" s="27">
        <v>104.49348882</v>
      </c>
      <c r="K1022" s="27" t="s">
        <v>1502</v>
      </c>
      <c r="N1022" s="26" t="s">
        <v>364</v>
      </c>
      <c r="O1022" s="28">
        <v>104.49348882</v>
      </c>
      <c r="P1022" s="28" t="s">
        <v>1501</v>
      </c>
      <c r="Q1022" s="36">
        <f>VLOOKUP(CurrentMtgRatesDataTable824[[#This Row],[asOfDate]],CurrentMtgRatesDataTable8[],5,0)</f>
        <v>119.33767682443528</v>
      </c>
      <c r="R1022" s="36">
        <f>CurrentMtgRatesDataTable824[[#This Row],[Realized Current Coupon Vol]]/CurrentMtgRatesDataTable824[[#This Row],[SeriesNumValue]]</f>
        <v>1.1420584973481536</v>
      </c>
    </row>
    <row r="1023" spans="1:18">
      <c r="A1023" s="26" t="s">
        <v>210</v>
      </c>
      <c r="B1023" s="28">
        <v>2.9439593784478002</v>
      </c>
      <c r="C10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2.9439593784478002</v>
      </c>
      <c r="D1023" s="36">
        <f>CurrentMtgRatesDataTable8[[#This Row],[Combined with Bloomberg Coupon]]-C1024</f>
        <v>0.12898620203696032</v>
      </c>
      <c r="E1023" s="37">
        <f t="shared" si="30"/>
        <v>76.790567860138253</v>
      </c>
      <c r="F1023" s="36">
        <f>LN(CurrentMtgRatesDataTable8[[#This Row],[Combined with Bloomberg Coupon]]/C1024)</f>
        <v>4.4802669949687457E-2</v>
      </c>
      <c r="G1023" s="37">
        <f t="shared" si="31"/>
        <v>29.579470667384523</v>
      </c>
      <c r="I1023" s="26" t="s">
        <v>227</v>
      </c>
      <c r="J1023" s="27">
        <v>104.030628624</v>
      </c>
      <c r="K1023" s="27" t="s">
        <v>1502</v>
      </c>
      <c r="N1023" s="26" t="s">
        <v>227</v>
      </c>
      <c r="O1023" s="28">
        <v>104.030628624</v>
      </c>
      <c r="P1023" s="28" t="s">
        <v>1501</v>
      </c>
      <c r="Q1023" s="36">
        <f>VLOOKUP(CurrentMtgRatesDataTable824[[#This Row],[asOfDate]],CurrentMtgRatesDataTable8[],5,0)</f>
        <v>120.01766579691289</v>
      </c>
      <c r="R1023" s="36">
        <f>CurrentMtgRatesDataTable824[[#This Row],[Realized Current Coupon Vol]]/CurrentMtgRatesDataTable824[[#This Row],[SeriesNumValue]]</f>
        <v>1.153676252699531</v>
      </c>
    </row>
    <row r="1024" spans="1:18">
      <c r="A1024" s="26" t="s">
        <v>488</v>
      </c>
      <c r="B1024" s="28">
        <v>2.8149731764108399</v>
      </c>
      <c r="C10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2.8149731764108399</v>
      </c>
      <c r="D1024" s="36">
        <f>CurrentMtgRatesDataTable8[[#This Row],[Combined with Bloomberg Coupon]]-C1025</f>
        <v>-6.9342695015399691E-3</v>
      </c>
      <c r="E1024" s="37">
        <f t="shared" si="30"/>
        <v>72.59997428979355</v>
      </c>
      <c r="F1024" s="36">
        <f>LN(CurrentMtgRatesDataTable8[[#This Row],[Combined with Bloomberg Coupon]]/C1025)</f>
        <v>-2.4603228146959704E-3</v>
      </c>
      <c r="G1024" s="37">
        <f t="shared" si="31"/>
        <v>28.291138020940153</v>
      </c>
      <c r="I1024" s="26" t="s">
        <v>84</v>
      </c>
      <c r="J1024" s="27">
        <v>103.47303829000001</v>
      </c>
      <c r="K1024" s="27" t="s">
        <v>1502</v>
      </c>
      <c r="N1024" s="26" t="s">
        <v>84</v>
      </c>
      <c r="O1024" s="28">
        <v>103.47303829000001</v>
      </c>
      <c r="P1024" s="28" t="s">
        <v>1501</v>
      </c>
      <c r="Q1024" s="36">
        <f>VLOOKUP(CurrentMtgRatesDataTable824[[#This Row],[asOfDate]],CurrentMtgRatesDataTable8[],5,0)</f>
        <v>120.34684757324383</v>
      </c>
      <c r="R1024" s="36">
        <f>CurrentMtgRatesDataTable824[[#This Row],[Realized Current Coupon Vol]]/CurrentMtgRatesDataTable824[[#This Row],[SeriesNumValue]]</f>
        <v>1.1630744545835432</v>
      </c>
    </row>
    <row r="1025" spans="1:18">
      <c r="A1025" s="26" t="s">
        <v>632</v>
      </c>
      <c r="B1025" s="28">
        <v>2.8219074459123799</v>
      </c>
      <c r="C10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2.8219074459123799</v>
      </c>
      <c r="D1025" s="36">
        <f>CurrentMtgRatesDataTable8[[#This Row],[Combined with Bloomberg Coupon]]-C1026</f>
        <v>3.3467463727769875E-2</v>
      </c>
      <c r="E1025" s="37">
        <f t="shared" si="30"/>
        <v>72.874628486539024</v>
      </c>
      <c r="F1025" s="36">
        <f>LN(CurrentMtgRatesDataTable8[[#This Row],[Combined with Bloomberg Coupon]]/C1026)</f>
        <v>1.1930762272486397E-2</v>
      </c>
      <c r="G1025" s="37">
        <f t="shared" si="31"/>
        <v>28.399326550543829</v>
      </c>
      <c r="I1025" s="26" t="s">
        <v>648</v>
      </c>
      <c r="J1025" s="27">
        <v>104.342517968</v>
      </c>
      <c r="K1025" s="27" t="s">
        <v>1502</v>
      </c>
      <c r="N1025" s="26" t="s">
        <v>648</v>
      </c>
      <c r="O1025" s="28">
        <v>104.342517968</v>
      </c>
      <c r="P1025" s="28" t="s">
        <v>1501</v>
      </c>
      <c r="Q1025" s="36">
        <f>VLOOKUP(CurrentMtgRatesDataTable824[[#This Row],[asOfDate]],CurrentMtgRatesDataTable8[],5,0)</f>
        <v>120.44272547453075</v>
      </c>
      <c r="R1025" s="36">
        <f>CurrentMtgRatesDataTable824[[#This Row],[Realized Current Coupon Vol]]/CurrentMtgRatesDataTable824[[#This Row],[SeriesNumValue]]</f>
        <v>1.1543015045071885</v>
      </c>
    </row>
    <row r="1026" spans="1:18">
      <c r="A1026" s="26" t="s">
        <v>66</v>
      </c>
      <c r="B1026" s="28">
        <v>2.78843998218461</v>
      </c>
      <c r="C10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2.78843998218461</v>
      </c>
      <c r="D1026" s="36">
        <f>CurrentMtgRatesDataTable8[[#This Row],[Combined with Bloomberg Coupon]]-C1027</f>
        <v>0.12391391822959008</v>
      </c>
      <c r="E1026" s="37">
        <f t="shared" si="30"/>
        <v>72.888370629777128</v>
      </c>
      <c r="F1026" s="36">
        <f>LN(CurrentMtgRatesDataTable8[[#This Row],[Combined with Bloomberg Coupon]]/C1027)</f>
        <v>4.5456088644559418E-2</v>
      </c>
      <c r="G1026" s="37">
        <f t="shared" si="31"/>
        <v>28.423765102807767</v>
      </c>
      <c r="I1026" s="26" t="s">
        <v>506</v>
      </c>
      <c r="J1026" s="27">
        <v>105.274191093</v>
      </c>
      <c r="K1026" s="27" t="s">
        <v>1502</v>
      </c>
      <c r="N1026" s="26" t="s">
        <v>506</v>
      </c>
      <c r="O1026" s="28">
        <v>105.274191093</v>
      </c>
      <c r="P1026" s="28" t="s">
        <v>1501</v>
      </c>
      <c r="Q1026" s="36">
        <f>VLOOKUP(CurrentMtgRatesDataTable824[[#This Row],[asOfDate]],CurrentMtgRatesDataTable8[],5,0)</f>
        <v>119.99506010820022</v>
      </c>
      <c r="R1026" s="36">
        <f>CurrentMtgRatesDataTable824[[#This Row],[Realized Current Coupon Vol]]/CurrentMtgRatesDataTable824[[#This Row],[SeriesNumValue]]</f>
        <v>1.1398335989321038</v>
      </c>
    </row>
    <row r="1027" spans="1:18">
      <c r="A1027" s="26" t="s">
        <v>209</v>
      </c>
      <c r="B1027" s="28">
        <v>2.6645260639550199</v>
      </c>
      <c r="C10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2.6645260639550199</v>
      </c>
      <c r="D1027" s="36">
        <f>CurrentMtgRatesDataTable8[[#This Row],[Combined with Bloomberg Coupon]]-C1028</f>
        <v>-4.8357478376410246E-2</v>
      </c>
      <c r="E1027" s="37">
        <f t="shared" si="30"/>
        <v>68.652409335157756</v>
      </c>
      <c r="F1027" s="36">
        <f>LN(CurrentMtgRatesDataTable8[[#This Row],[Combined with Bloomberg Coupon]]/C1028)</f>
        <v>-1.798590232753761E-2</v>
      </c>
      <c r="G1027" s="37">
        <f t="shared" si="31"/>
        <v>26.976169067785744</v>
      </c>
      <c r="I1027" s="26" t="s">
        <v>365</v>
      </c>
      <c r="J1027" s="27">
        <v>105.34759220799999</v>
      </c>
      <c r="K1027" s="27" t="s">
        <v>1502</v>
      </c>
      <c r="N1027" s="26" t="s">
        <v>365</v>
      </c>
      <c r="O1027" s="28">
        <v>105.34759220799999</v>
      </c>
      <c r="P1027" s="28" t="s">
        <v>1501</v>
      </c>
      <c r="Q1027" s="36">
        <f>VLOOKUP(CurrentMtgRatesDataTable824[[#This Row],[asOfDate]],CurrentMtgRatesDataTable8[],5,0)</f>
        <v>101.86965129181318</v>
      </c>
      <c r="R1027" s="36">
        <f>CurrentMtgRatesDataTable824[[#This Row],[Realized Current Coupon Vol]]/CurrentMtgRatesDataTable824[[#This Row],[SeriesNumValue]]</f>
        <v>0.96698604264898713</v>
      </c>
    </row>
    <row r="1028" spans="1:18">
      <c r="A1028" s="26" t="s">
        <v>349</v>
      </c>
      <c r="B1028" s="28">
        <v>2.7128835423314301</v>
      </c>
      <c r="C10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2.7128835423314301</v>
      </c>
      <c r="D1028" s="36">
        <f>CurrentMtgRatesDataTable8[[#This Row],[Combined with Bloomberg Coupon]]-C1029</f>
        <v>2.7070114300850268E-2</v>
      </c>
      <c r="E1028" s="37">
        <f t="shared" si="30"/>
        <v>69.343174261916388</v>
      </c>
      <c r="F1028" s="36">
        <f>LN(CurrentMtgRatesDataTable8[[#This Row],[Combined with Bloomberg Coupon]]/C1029)</f>
        <v>1.0028472173849182E-2</v>
      </c>
      <c r="G1028" s="37">
        <f t="shared" si="31"/>
        <v>27.257767263844933</v>
      </c>
      <c r="I1028" s="26" t="s">
        <v>228</v>
      </c>
      <c r="J1028" s="27">
        <v>105.7484736</v>
      </c>
      <c r="K1028" s="27" t="s">
        <v>1502</v>
      </c>
      <c r="N1028" s="26" t="s">
        <v>228</v>
      </c>
      <c r="O1028" s="28">
        <v>105.7484736</v>
      </c>
      <c r="P1028" s="28" t="s">
        <v>1501</v>
      </c>
      <c r="Q1028" s="36">
        <f>VLOOKUP(CurrentMtgRatesDataTable824[[#This Row],[asOfDate]],CurrentMtgRatesDataTable8[],5,0)</f>
        <v>98.78066483256967</v>
      </c>
      <c r="R1028" s="36">
        <f>CurrentMtgRatesDataTable824[[#This Row],[Realized Current Coupon Vol]]/CurrentMtgRatesDataTable824[[#This Row],[SeriesNumValue]]</f>
        <v>0.9341096043259548</v>
      </c>
    </row>
    <row r="1029" spans="1:18">
      <c r="A1029" s="26" t="s">
        <v>487</v>
      </c>
      <c r="B1029" s="28">
        <v>2.6858134280305799</v>
      </c>
      <c r="C10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2.6858134280305799</v>
      </c>
      <c r="D1029" s="36">
        <f>CurrentMtgRatesDataTable8[[#This Row],[Combined with Bloomberg Coupon]]-C1030</f>
        <v>0.12193595403058</v>
      </c>
      <c r="E1029" s="37">
        <f t="shared" ref="E1029:E1092" si="32">STDEVA(D1029:D1088)*SQRT(250)*100</f>
        <v>69.13992470430496</v>
      </c>
      <c r="F1029" s="36">
        <f>LN(CurrentMtgRatesDataTable8[[#This Row],[Combined with Bloomberg Coupon]]/C1030)</f>
        <v>4.6462883926393035E-2</v>
      </c>
      <c r="G1029" s="37">
        <f t="shared" ref="G1029:G1092" si="33">STDEVA(F1029:F1088)*SQRT(250)*100</f>
        <v>27.186920827611459</v>
      </c>
      <c r="I1029" s="26" t="s">
        <v>85</v>
      </c>
      <c r="J1029" s="27">
        <v>105.187848192</v>
      </c>
      <c r="K1029" s="27" t="s">
        <v>1502</v>
      </c>
      <c r="N1029" s="26" t="s">
        <v>85</v>
      </c>
      <c r="O1029" s="28">
        <v>105.187848192</v>
      </c>
      <c r="P1029" s="28" t="s">
        <v>1501</v>
      </c>
      <c r="Q1029" s="36">
        <f>VLOOKUP(CurrentMtgRatesDataTable824[[#This Row],[asOfDate]],CurrentMtgRatesDataTable8[],5,0)</f>
        <v>98.175214747636019</v>
      </c>
      <c r="R1029" s="36">
        <f>CurrentMtgRatesDataTable824[[#This Row],[Realized Current Coupon Vol]]/CurrentMtgRatesDataTable824[[#This Row],[SeriesNumValue]]</f>
        <v>0.93333228538372814</v>
      </c>
    </row>
    <row r="1030" spans="1:18">
      <c r="A1030" s="26" t="s">
        <v>631</v>
      </c>
      <c r="B1030" s="28">
        <v>2.5638774739999999</v>
      </c>
      <c r="C10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2.5638774739999999</v>
      </c>
      <c r="D1030" s="36">
        <f>CurrentMtgRatesDataTable8[[#This Row],[Combined with Bloomberg Coupon]]-C1031</f>
        <v>-9.7988939393230279E-2</v>
      </c>
      <c r="E1030" s="37">
        <f t="shared" si="32"/>
        <v>64.461784627768992</v>
      </c>
      <c r="F1030" s="36">
        <f>LN(CurrentMtgRatesDataTable8[[#This Row],[Combined with Bloomberg Coupon]]/C1031)</f>
        <v>-3.750678505118301E-2</v>
      </c>
      <c r="G1030" s="37">
        <f t="shared" si="33"/>
        <v>25.462858081740734</v>
      </c>
      <c r="I1030" s="26" t="s">
        <v>649</v>
      </c>
      <c r="J1030" s="27">
        <v>104.27228598000001</v>
      </c>
      <c r="K1030" s="27" t="s">
        <v>1502</v>
      </c>
      <c r="N1030" s="26" t="s">
        <v>649</v>
      </c>
      <c r="O1030" s="28">
        <v>104.27228598000001</v>
      </c>
      <c r="P1030" s="28" t="s">
        <v>1501</v>
      </c>
      <c r="Q1030" s="36">
        <f>VLOOKUP(CurrentMtgRatesDataTable824[[#This Row],[asOfDate]],CurrentMtgRatesDataTable8[],5,0)</f>
        <v>96.010444188996672</v>
      </c>
      <c r="R1030" s="36">
        <f>CurrentMtgRatesDataTable824[[#This Row],[Realized Current Coupon Vol]]/CurrentMtgRatesDataTable824[[#This Row],[SeriesNumValue]]</f>
        <v>0.92076665709057148</v>
      </c>
    </row>
    <row r="1031" spans="1:18">
      <c r="A1031" s="26" t="s">
        <v>65</v>
      </c>
      <c r="B1031" s="28">
        <v>2.6618664133932302</v>
      </c>
      <c r="C10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2.6618664133932302</v>
      </c>
      <c r="D1031" s="36">
        <f>CurrentMtgRatesDataTable8[[#This Row],[Combined with Bloomberg Coupon]]-C1032</f>
        <v>-8.5807949310989784E-4</v>
      </c>
      <c r="E1031" s="37">
        <f t="shared" si="32"/>
        <v>61.253079910289024</v>
      </c>
      <c r="F1031" s="36">
        <f>LN(CurrentMtgRatesDataTable8[[#This Row],[Combined with Bloomberg Coupon]]/C1032)</f>
        <v>-3.2230814184290455E-4</v>
      </c>
      <c r="G1031" s="37">
        <f t="shared" si="33"/>
        <v>24.274775283160256</v>
      </c>
      <c r="I1031" s="26" t="s">
        <v>507</v>
      </c>
      <c r="J1031" s="27">
        <v>104.789195406</v>
      </c>
      <c r="K1031" s="27" t="s">
        <v>1502</v>
      </c>
      <c r="N1031" s="26" t="s">
        <v>507</v>
      </c>
      <c r="O1031" s="28">
        <v>104.789195406</v>
      </c>
      <c r="P1031" s="28" t="s">
        <v>1501</v>
      </c>
      <c r="Q1031" s="36">
        <f>VLOOKUP(CurrentMtgRatesDataTable824[[#This Row],[asOfDate]],CurrentMtgRatesDataTable8[],5,0)</f>
        <v>93.367173313685242</v>
      </c>
      <c r="R1031" s="36">
        <f>CurrentMtgRatesDataTable824[[#This Row],[Realized Current Coupon Vol]]/CurrentMtgRatesDataTable824[[#This Row],[SeriesNumValue]]</f>
        <v>0.89100000197481466</v>
      </c>
    </row>
    <row r="1032" spans="1:18">
      <c r="A1032" s="26" t="s">
        <v>208</v>
      </c>
      <c r="B1032" s="28">
        <v>2.6627244928863401</v>
      </c>
      <c r="C10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2.6627244928863401</v>
      </c>
      <c r="D1032" s="36">
        <f>CurrentMtgRatesDataTable8[[#This Row],[Combined with Bloomberg Coupon]]-C1033</f>
        <v>4.1724925364940102E-2</v>
      </c>
      <c r="E1032" s="37">
        <f t="shared" si="32"/>
        <v>61.348638434430256</v>
      </c>
      <c r="F1032" s="36">
        <f>LN(CurrentMtgRatesDataTable8[[#This Row],[Combined with Bloomberg Coupon]]/C1033)</f>
        <v>1.5794084722062989E-2</v>
      </c>
      <c r="G1032" s="37">
        <f t="shared" si="33"/>
        <v>24.309671949522169</v>
      </c>
      <c r="I1032" s="26" t="s">
        <v>366</v>
      </c>
      <c r="J1032" s="27">
        <v>104.329541925</v>
      </c>
      <c r="K1032" s="27" t="s">
        <v>1502</v>
      </c>
      <c r="N1032" s="26" t="s">
        <v>366</v>
      </c>
      <c r="O1032" s="28">
        <v>104.329541925</v>
      </c>
      <c r="P1032" s="28" t="s">
        <v>1501</v>
      </c>
      <c r="Q1032" s="36">
        <f>VLOOKUP(CurrentMtgRatesDataTable824[[#This Row],[asOfDate]],CurrentMtgRatesDataTable8[],5,0)</f>
        <v>93.349566073794449</v>
      </c>
      <c r="R1032" s="36">
        <f>CurrentMtgRatesDataTable824[[#This Row],[Realized Current Coupon Vol]]/CurrentMtgRatesDataTable824[[#This Row],[SeriesNumValue]]</f>
        <v>0.89475679037200417</v>
      </c>
    </row>
    <row r="1033" spans="1:18">
      <c r="A1033" s="26" t="s">
        <v>348</v>
      </c>
      <c r="B1033" s="28">
        <v>2.6209995675214</v>
      </c>
      <c r="C10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2.6209995675214</v>
      </c>
      <c r="D1033" s="36">
        <f>CurrentMtgRatesDataTable8[[#This Row],[Combined with Bloomberg Coupon]]-C1034</f>
        <v>3.4142449316919787E-2</v>
      </c>
      <c r="E1033" s="37">
        <f t="shared" si="32"/>
        <v>60.805943616046029</v>
      </c>
      <c r="F1033" s="36">
        <f>LN(CurrentMtgRatesDataTable8[[#This Row],[Combined with Bloomberg Coupon]]/C1034)</f>
        <v>1.3112088347634882E-2</v>
      </c>
      <c r="G1033" s="37">
        <f t="shared" si="33"/>
        <v>24.113899160409975</v>
      </c>
      <c r="I1033" s="26" t="s">
        <v>229</v>
      </c>
      <c r="J1033" s="27">
        <v>104.133701155</v>
      </c>
      <c r="K1033" s="27" t="s">
        <v>1502</v>
      </c>
      <c r="N1033" s="26" t="s">
        <v>229</v>
      </c>
      <c r="O1033" s="28">
        <v>104.133701155</v>
      </c>
      <c r="P1033" s="28" t="s">
        <v>1501</v>
      </c>
      <c r="Q1033" s="36">
        <f>VLOOKUP(CurrentMtgRatesDataTable824[[#This Row],[asOfDate]],CurrentMtgRatesDataTable8[],5,0)</f>
        <v>92.356669809370047</v>
      </c>
      <c r="R1033" s="36">
        <f>CurrentMtgRatesDataTable824[[#This Row],[Realized Current Coupon Vol]]/CurrentMtgRatesDataTable824[[#This Row],[SeriesNumValue]]</f>
        <v>0.88690470793792131</v>
      </c>
    </row>
    <row r="1034" spans="1:18">
      <c r="A1034" s="26" t="s">
        <v>486</v>
      </c>
      <c r="B1034" s="28">
        <v>2.5868571182044802</v>
      </c>
      <c r="C10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2.5868571182044802</v>
      </c>
      <c r="D1034" s="36">
        <f>CurrentMtgRatesDataTable8[[#This Row],[Combined with Bloomberg Coupon]]-C1035</f>
        <v>9.0202215078300174E-2</v>
      </c>
      <c r="E1034" s="37">
        <f t="shared" si="32"/>
        <v>61.085001715371845</v>
      </c>
      <c r="F1034" s="36">
        <f>LN(CurrentMtgRatesDataTable8[[#This Row],[Combined with Bloomberg Coupon]]/C1035)</f>
        <v>3.5491873836972915E-2</v>
      </c>
      <c r="G1034" s="37">
        <f t="shared" si="33"/>
        <v>24.212401912578553</v>
      </c>
      <c r="I1034" s="26" t="s">
        <v>86</v>
      </c>
      <c r="J1034" s="27">
        <v>104.676379164</v>
      </c>
      <c r="K1034" s="27" t="s">
        <v>1502</v>
      </c>
      <c r="N1034" s="26" t="s">
        <v>86</v>
      </c>
      <c r="O1034" s="28">
        <v>104.676379164</v>
      </c>
      <c r="P1034" s="28" t="s">
        <v>1501</v>
      </c>
      <c r="Q1034" s="36">
        <f>VLOOKUP(CurrentMtgRatesDataTable824[[#This Row],[asOfDate]],CurrentMtgRatesDataTable8[],5,0)</f>
        <v>92.323808408420476</v>
      </c>
      <c r="R1034" s="36">
        <f>CurrentMtgRatesDataTable824[[#This Row],[Realized Current Coupon Vol]]/CurrentMtgRatesDataTable824[[#This Row],[SeriesNumValue]]</f>
        <v>0.88199275849782377</v>
      </c>
    </row>
    <row r="1035" spans="1:18">
      <c r="A1035" s="26" t="s">
        <v>630</v>
      </c>
      <c r="B1035" s="28">
        <v>2.49665490312618</v>
      </c>
      <c r="C10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2.49665490312618</v>
      </c>
      <c r="D1035" s="36">
        <f>CurrentMtgRatesDataTable8[[#This Row],[Combined with Bloomberg Coupon]]-C1036</f>
        <v>2.4209559535790071E-2</v>
      </c>
      <c r="E1035" s="37">
        <f t="shared" si="32"/>
        <v>58.937351115639501</v>
      </c>
      <c r="F1035" s="36">
        <f>LN(CurrentMtgRatesDataTable8[[#This Row],[Combined with Bloomberg Coupon]]/C1036)</f>
        <v>9.7441186079034146E-3</v>
      </c>
      <c r="G1035" s="37">
        <f t="shared" si="33"/>
        <v>23.353045660613507</v>
      </c>
      <c r="I1035" s="26" t="s">
        <v>650</v>
      </c>
      <c r="J1035" s="27">
        <v>104.930455595</v>
      </c>
      <c r="K1035" s="27" t="s">
        <v>1502</v>
      </c>
      <c r="N1035" s="26" t="s">
        <v>650</v>
      </c>
      <c r="O1035" s="28">
        <v>104.930455595</v>
      </c>
      <c r="P1035" s="28" t="s">
        <v>1501</v>
      </c>
      <c r="Q1035" s="36">
        <f>VLOOKUP(CurrentMtgRatesDataTable824[[#This Row],[asOfDate]],CurrentMtgRatesDataTable8[],5,0)</f>
        <v>91.866161655110616</v>
      </c>
      <c r="R1035" s="36">
        <f>CurrentMtgRatesDataTable824[[#This Row],[Realized Current Coupon Vol]]/CurrentMtgRatesDataTable824[[#This Row],[SeriesNumValue]]</f>
        <v>0.87549569030450392</v>
      </c>
    </row>
    <row r="1036" spans="1:18">
      <c r="A1036" s="26" t="s">
        <v>64</v>
      </c>
      <c r="B1036" s="28">
        <v>2.4724453435903899</v>
      </c>
      <c r="C10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2.4724453435903899</v>
      </c>
      <c r="D1036" s="36">
        <f>CurrentMtgRatesDataTable8[[#This Row],[Combined with Bloomberg Coupon]]-C1037</f>
        <v>-1.6497643574850063E-2</v>
      </c>
      <c r="E1036" s="37">
        <f t="shared" si="32"/>
        <v>59.371549294472068</v>
      </c>
      <c r="F1036" s="36">
        <f>LN(CurrentMtgRatesDataTable8[[#This Row],[Combined with Bloomberg Coupon]]/C1037)</f>
        <v>-6.6504386596029225E-3</v>
      </c>
      <c r="G1036" s="37">
        <f t="shared" si="33"/>
        <v>23.510030757564287</v>
      </c>
      <c r="I1036" s="26" t="s">
        <v>508</v>
      </c>
      <c r="J1036" s="27">
        <v>105.00032656800001</v>
      </c>
      <c r="K1036" s="27" t="s">
        <v>1502</v>
      </c>
      <c r="N1036" s="26" t="s">
        <v>508</v>
      </c>
      <c r="O1036" s="28">
        <v>105.00032656800001</v>
      </c>
      <c r="P1036" s="28" t="s">
        <v>1501</v>
      </c>
      <c r="Q1036" s="36">
        <f>VLOOKUP(CurrentMtgRatesDataTable824[[#This Row],[asOfDate]],CurrentMtgRatesDataTable8[],5,0)</f>
        <v>91.394209128748031</v>
      </c>
      <c r="R1036" s="36">
        <f>CurrentMtgRatesDataTable824[[#This Row],[Realized Current Coupon Vol]]/CurrentMtgRatesDataTable824[[#This Row],[SeriesNumValue]]</f>
        <v>0.87041833217118214</v>
      </c>
    </row>
    <row r="1037" spans="1:18">
      <c r="A1037" s="26" t="s">
        <v>207</v>
      </c>
      <c r="B1037" s="28">
        <v>2.48894298716524</v>
      </c>
      <c r="C10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2.48894298716524</v>
      </c>
      <c r="D1037" s="36">
        <f>CurrentMtgRatesDataTable8[[#This Row],[Combined with Bloomberg Coupon]]-C1038</f>
        <v>1.6539813864150155E-2</v>
      </c>
      <c r="E1037" s="37">
        <f t="shared" si="32"/>
        <v>59.30556506028779</v>
      </c>
      <c r="F1037" s="36">
        <f>LN(CurrentMtgRatesDataTable8[[#This Row],[Combined with Bloomberg Coupon]]/C1038)</f>
        <v>6.667494910833763E-3</v>
      </c>
      <c r="G1037" s="37">
        <f t="shared" si="33"/>
        <v>23.482387776042696</v>
      </c>
      <c r="I1037" s="26" t="s">
        <v>230</v>
      </c>
      <c r="J1037" s="27">
        <v>105.421273121</v>
      </c>
      <c r="K1037" s="27" t="s">
        <v>1502</v>
      </c>
      <c r="N1037" s="26" t="s">
        <v>230</v>
      </c>
      <c r="O1037" s="28">
        <v>105.421273121</v>
      </c>
      <c r="P1037" s="28" t="s">
        <v>1501</v>
      </c>
      <c r="Q1037" s="36">
        <f>VLOOKUP(CurrentMtgRatesDataTable824[[#This Row],[asOfDate]],CurrentMtgRatesDataTable8[],5,0)</f>
        <v>91.007982475579681</v>
      </c>
      <c r="R1037" s="36">
        <f>CurrentMtgRatesDataTable824[[#This Row],[Realized Current Coupon Vol]]/CurrentMtgRatesDataTable824[[#This Row],[SeriesNumValue]]</f>
        <v>0.86327910659097151</v>
      </c>
    </row>
    <row r="1038" spans="1:18">
      <c r="A1038" s="26" t="s">
        <v>347</v>
      </c>
      <c r="B1038" s="28">
        <v>2.4724031733010898</v>
      </c>
      <c r="C10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2.4724031733010898</v>
      </c>
      <c r="D1038" s="36">
        <f>CurrentMtgRatesDataTable8[[#This Row],[Combined with Bloomberg Coupon]]-C1039</f>
        <v>1.6253051885779968E-2</v>
      </c>
      <c r="E1038" s="37">
        <f t="shared" si="32"/>
        <v>59.382888484571751</v>
      </c>
      <c r="F1038" s="36">
        <f>LN(CurrentMtgRatesDataTable8[[#This Row],[Combined with Bloomberg Coupon]]/C1039)</f>
        <v>6.5954895206781789E-3</v>
      </c>
      <c r="G1038" s="37">
        <f t="shared" si="33"/>
        <v>23.509448506255573</v>
      </c>
      <c r="I1038" s="26" t="s">
        <v>87</v>
      </c>
      <c r="J1038" s="27">
        <v>104.66391399</v>
      </c>
      <c r="K1038" s="27" t="s">
        <v>1502</v>
      </c>
      <c r="N1038" s="26" t="s">
        <v>87</v>
      </c>
      <c r="O1038" s="28">
        <v>104.66391399</v>
      </c>
      <c r="P1038" s="28" t="s">
        <v>1501</v>
      </c>
      <c r="Q1038" s="36">
        <f>VLOOKUP(CurrentMtgRatesDataTable824[[#This Row],[asOfDate]],CurrentMtgRatesDataTable8[],5,0)</f>
        <v>91.456796575478037</v>
      </c>
      <c r="R1038" s="36">
        <f>CurrentMtgRatesDataTable824[[#This Row],[Realized Current Coupon Vol]]/CurrentMtgRatesDataTable824[[#This Row],[SeriesNumValue]]</f>
        <v>0.87381403092011423</v>
      </c>
    </row>
    <row r="1039" spans="1:18">
      <c r="A1039" s="26" t="s">
        <v>485</v>
      </c>
      <c r="B1039" s="28">
        <v>2.4561501214153099</v>
      </c>
      <c r="C10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2.4561501214153099</v>
      </c>
      <c r="D1039" s="36">
        <f>CurrentMtgRatesDataTable8[[#This Row],[Combined with Bloomberg Coupon]]-C1040</f>
        <v>0.11404644226922001</v>
      </c>
      <c r="E1039" s="37">
        <f t="shared" si="32"/>
        <v>59.285436992111414</v>
      </c>
      <c r="F1039" s="36">
        <f>LN(CurrentMtgRatesDataTable8[[#This Row],[Combined with Bloomberg Coupon]]/C1040)</f>
        <v>4.7545599085768199E-2</v>
      </c>
      <c r="G1039" s="37">
        <f t="shared" si="33"/>
        <v>23.468558148489929</v>
      </c>
      <c r="I1039" s="26" t="s">
        <v>651</v>
      </c>
      <c r="J1039" s="27">
        <v>103.559286699</v>
      </c>
      <c r="K1039" s="27" t="s">
        <v>1502</v>
      </c>
      <c r="N1039" s="26" t="s">
        <v>651</v>
      </c>
      <c r="O1039" s="28">
        <v>103.559286699</v>
      </c>
      <c r="P1039" s="28" t="s">
        <v>1501</v>
      </c>
      <c r="Q1039" s="36">
        <f>VLOOKUP(CurrentMtgRatesDataTable824[[#This Row],[asOfDate]],CurrentMtgRatesDataTable8[],5,0)</f>
        <v>92.902511894766022</v>
      </c>
      <c r="R1039" s="36">
        <f>CurrentMtgRatesDataTable824[[#This Row],[Realized Current Coupon Vol]]/CurrentMtgRatesDataTable824[[#This Row],[SeriesNumValue]]</f>
        <v>0.89709493813714269</v>
      </c>
    </row>
    <row r="1040" spans="1:18">
      <c r="A1040" s="26" t="s">
        <v>629</v>
      </c>
      <c r="B1040" s="28">
        <v>2.3421036791460899</v>
      </c>
      <c r="C10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2.3421036791460899</v>
      </c>
      <c r="D1040" s="36">
        <f>CurrentMtgRatesDataTable8[[#This Row],[Combined with Bloomberg Coupon]]-C1041</f>
        <v>3.17477125377299E-2</v>
      </c>
      <c r="E1040" s="37">
        <f t="shared" si="32"/>
        <v>54.731552621373268</v>
      </c>
      <c r="F1040" s="36">
        <f>LN(CurrentMtgRatesDataTable8[[#This Row],[Combined with Bloomberg Coupon]]/C1041)</f>
        <v>1.3647922925211432E-2</v>
      </c>
      <c r="G1040" s="37">
        <f t="shared" si="33"/>
        <v>21.428841273223824</v>
      </c>
      <c r="I1040" s="26" t="s">
        <v>509</v>
      </c>
      <c r="J1040" s="27">
        <v>103.414727454</v>
      </c>
      <c r="K1040" s="27" t="s">
        <v>1502</v>
      </c>
      <c r="N1040" s="26" t="s">
        <v>509</v>
      </c>
      <c r="O1040" s="28">
        <v>103.414727454</v>
      </c>
      <c r="P1040" s="28" t="s">
        <v>1501</v>
      </c>
      <c r="Q1040" s="36">
        <f>VLOOKUP(CurrentMtgRatesDataTable824[[#This Row],[asOfDate]],CurrentMtgRatesDataTable8[],5,0)</f>
        <v>91.84771300775229</v>
      </c>
      <c r="R1040" s="36">
        <f>CurrentMtgRatesDataTable824[[#This Row],[Realized Current Coupon Vol]]/CurrentMtgRatesDataTable824[[#This Row],[SeriesNumValue]]</f>
        <v>0.88814925367962849</v>
      </c>
    </row>
    <row r="1041" spans="1:18">
      <c r="A1041" s="26" t="s">
        <v>63</v>
      </c>
      <c r="B1041" s="28">
        <v>2.31035596660836</v>
      </c>
      <c r="C10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2.31035596660836</v>
      </c>
      <c r="D1041" s="36">
        <f>CurrentMtgRatesDataTable8[[#This Row],[Combined with Bloomberg Coupon]]-C1042</f>
        <v>-4.3181423940279906E-2</v>
      </c>
      <c r="E1041" s="37">
        <f t="shared" si="32"/>
        <v>55.162545502236703</v>
      </c>
      <c r="F1041" s="36">
        <f>LN(CurrentMtgRatesDataTable8[[#This Row],[Combined with Bloomberg Coupon]]/C1042)</f>
        <v>-1.8517858182152291E-2</v>
      </c>
      <c r="G1041" s="37">
        <f t="shared" si="33"/>
        <v>21.556861953120602</v>
      </c>
      <c r="I1041" s="26" t="s">
        <v>367</v>
      </c>
      <c r="J1041" s="27">
        <v>103.36276306400001</v>
      </c>
      <c r="K1041" s="27" t="s">
        <v>1502</v>
      </c>
      <c r="N1041" s="26" t="s">
        <v>367</v>
      </c>
      <c r="O1041" s="28">
        <v>103.36276306400001</v>
      </c>
      <c r="P1041" s="28" t="s">
        <v>1501</v>
      </c>
      <c r="Q1041" s="36">
        <f>VLOOKUP(CurrentMtgRatesDataTable824[[#This Row],[asOfDate]],CurrentMtgRatesDataTable8[],5,0)</f>
        <v>91.949119788800431</v>
      </c>
      <c r="R1041" s="36">
        <f>CurrentMtgRatesDataTable824[[#This Row],[Realized Current Coupon Vol]]/CurrentMtgRatesDataTable824[[#This Row],[SeriesNumValue]]</f>
        <v>0.88957683660088993</v>
      </c>
    </row>
    <row r="1042" spans="1:18">
      <c r="A1042" s="26" t="s">
        <v>206</v>
      </c>
      <c r="B1042" s="28">
        <v>2.3535373905486399</v>
      </c>
      <c r="C10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2.3535373905486399</v>
      </c>
      <c r="D1042" s="36">
        <f>CurrentMtgRatesDataTable8[[#This Row],[Combined with Bloomberg Coupon]]-C1043</f>
        <v>-2.0941817287320141E-2</v>
      </c>
      <c r="E1042" s="37">
        <f t="shared" si="32"/>
        <v>54.960567329873157</v>
      </c>
      <c r="F1042" s="36">
        <f>LN(CurrentMtgRatesDataTable8[[#This Row],[Combined with Bloomberg Coupon]]/C1043)</f>
        <v>-8.8586635870364656E-3</v>
      </c>
      <c r="G1042" s="37">
        <f t="shared" si="33"/>
        <v>21.424308162339791</v>
      </c>
      <c r="I1042" s="26" t="s">
        <v>231</v>
      </c>
      <c r="J1042" s="27">
        <v>101.335199553</v>
      </c>
      <c r="K1042" s="27" t="s">
        <v>1502</v>
      </c>
      <c r="N1042" s="26" t="s">
        <v>231</v>
      </c>
      <c r="O1042" s="28">
        <v>101.335199553</v>
      </c>
      <c r="P1042" s="28" t="s">
        <v>1501</v>
      </c>
      <c r="Q1042" s="36">
        <f>VLOOKUP(CurrentMtgRatesDataTable824[[#This Row],[asOfDate]],CurrentMtgRatesDataTable8[],5,0)</f>
        <v>93.565790887616529</v>
      </c>
      <c r="R1042" s="36">
        <f>CurrentMtgRatesDataTable824[[#This Row],[Realized Current Coupon Vol]]/CurrentMtgRatesDataTable824[[#This Row],[SeriesNumValue]]</f>
        <v>0.92332961597100383</v>
      </c>
    </row>
    <row r="1043" spans="1:18">
      <c r="A1043" s="26" t="s">
        <v>346</v>
      </c>
      <c r="B1043" s="28">
        <v>2.37447920783596</v>
      </c>
      <c r="C10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2.37447920783596</v>
      </c>
      <c r="D1043" s="36">
        <f>CurrentMtgRatesDataTable8[[#This Row],[Combined with Bloomberg Coupon]]-C1044</f>
        <v>-5.0288600714698539E-3</v>
      </c>
      <c r="E1043" s="37">
        <f t="shared" si="32"/>
        <v>55.019756382674288</v>
      </c>
      <c r="F1043" s="36">
        <f>LN(CurrentMtgRatesDataTable8[[#This Row],[Combined with Bloomberg Coupon]]/C1044)</f>
        <v>-2.1156396328046055E-3</v>
      </c>
      <c r="G1043" s="37">
        <f t="shared" si="33"/>
        <v>21.438558101234957</v>
      </c>
      <c r="I1043" s="26" t="s">
        <v>88</v>
      </c>
      <c r="J1043" s="27">
        <v>100.43253712800001</v>
      </c>
      <c r="K1043" s="27" t="s">
        <v>1502</v>
      </c>
      <c r="N1043" s="26" t="s">
        <v>88</v>
      </c>
      <c r="O1043" s="28">
        <v>100.43253712800001</v>
      </c>
      <c r="P1043" s="28" t="s">
        <v>1501</v>
      </c>
      <c r="Q1043" s="36">
        <f>VLOOKUP(CurrentMtgRatesDataTable824[[#This Row],[asOfDate]],CurrentMtgRatesDataTable8[],5,0)</f>
        <v>93.665557761972678</v>
      </c>
      <c r="R1043" s="36">
        <f>CurrentMtgRatesDataTable824[[#This Row],[Realized Current Coupon Vol]]/CurrentMtgRatesDataTable824[[#This Row],[SeriesNumValue]]</f>
        <v>0.93262164275106485</v>
      </c>
    </row>
    <row r="1044" spans="1:18">
      <c r="A1044" s="26" t="s">
        <v>484</v>
      </c>
      <c r="B1044" s="28">
        <v>2.3795080679074299</v>
      </c>
      <c r="C10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2.3795080679074299</v>
      </c>
      <c r="D1044" s="36">
        <f>CurrentMtgRatesDataTable8[[#This Row],[Combined with Bloomberg Coupon]]-C1045</f>
        <v>-5.2837260230070182E-2</v>
      </c>
      <c r="E1044" s="37">
        <f t="shared" si="32"/>
        <v>55.018635251866421</v>
      </c>
      <c r="F1044" s="36">
        <f>LN(CurrentMtgRatesDataTable8[[#This Row],[Combined with Bloomberg Coupon]]/C1045)</f>
        <v>-2.196217533873128E-2</v>
      </c>
      <c r="G1044" s="37">
        <f t="shared" si="33"/>
        <v>21.437959911064848</v>
      </c>
      <c r="I1044" s="26" t="s">
        <v>652</v>
      </c>
      <c r="J1044" s="27">
        <v>100.79294281999999</v>
      </c>
      <c r="K1044" s="27" t="s">
        <v>1502</v>
      </c>
      <c r="N1044" s="26" t="s">
        <v>652</v>
      </c>
      <c r="O1044" s="28">
        <v>100.79294281999999</v>
      </c>
      <c r="P1044" s="28" t="s">
        <v>1501</v>
      </c>
      <c r="Q1044" s="36">
        <f>VLOOKUP(CurrentMtgRatesDataTable824[[#This Row],[asOfDate]],CurrentMtgRatesDataTable8[],5,0)</f>
        <v>93.672956207476815</v>
      </c>
      <c r="R1044" s="36">
        <f>CurrentMtgRatesDataTable824[[#This Row],[Realized Current Coupon Vol]]/CurrentMtgRatesDataTable824[[#This Row],[SeriesNumValue]]</f>
        <v>0.92936026656907589</v>
      </c>
    </row>
    <row r="1045" spans="1:18">
      <c r="A1045" s="26" t="s">
        <v>628</v>
      </c>
      <c r="B1045" s="28">
        <v>2.4323453281375</v>
      </c>
      <c r="C10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2.4323453281375</v>
      </c>
      <c r="D1045" s="36">
        <f>CurrentMtgRatesDataTable8[[#This Row],[Combined with Bloomberg Coupon]]-C1046</f>
        <v>-4.3037235240017679E-5</v>
      </c>
      <c r="E1045" s="37">
        <f t="shared" si="32"/>
        <v>54.202018511338089</v>
      </c>
      <c r="F1045" s="36">
        <f>LN(CurrentMtgRatesDataTable8[[#This Row],[Combined with Bloomberg Coupon]]/C1046)</f>
        <v>-1.7693562670707724E-5</v>
      </c>
      <c r="G1045" s="37">
        <f t="shared" si="33"/>
        <v>21.065878636473023</v>
      </c>
      <c r="I1045" s="26" t="s">
        <v>510</v>
      </c>
      <c r="J1045" s="27">
        <v>100.35893016</v>
      </c>
      <c r="K1045" s="27" t="s">
        <v>1502</v>
      </c>
      <c r="N1045" s="26" t="s">
        <v>510</v>
      </c>
      <c r="O1045" s="28">
        <v>100.35893016</v>
      </c>
      <c r="P1045" s="28" t="s">
        <v>1501</v>
      </c>
      <c r="Q1045" s="36">
        <f>VLOOKUP(CurrentMtgRatesDataTable824[[#This Row],[asOfDate]],CurrentMtgRatesDataTable8[],5,0)</f>
        <v>93.721773039685516</v>
      </c>
      <c r="R1045" s="36">
        <f>CurrentMtgRatesDataTable824[[#This Row],[Realized Current Coupon Vol]]/CurrentMtgRatesDataTable824[[#This Row],[SeriesNumValue]]</f>
        <v>0.93386580437104094</v>
      </c>
    </row>
    <row r="1046" spans="1:18">
      <c r="A1046" s="26" t="s">
        <v>62</v>
      </c>
      <c r="B1046" s="28">
        <v>2.4323883653727401</v>
      </c>
      <c r="C10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2.4323883653727401</v>
      </c>
      <c r="D1046" s="36">
        <f>CurrentMtgRatesDataTable8[[#This Row],[Combined with Bloomberg Coupon]]-C1047</f>
        <v>-5.1439777962101196E-3</v>
      </c>
      <c r="E1046" s="37">
        <f t="shared" si="32"/>
        <v>54.39697163868118</v>
      </c>
      <c r="F1046" s="36">
        <f>LN(CurrentMtgRatesDataTable8[[#This Row],[Combined with Bloomberg Coupon]]/C1047)</f>
        <v>-2.1125517301606145E-3</v>
      </c>
      <c r="G1046" s="37">
        <f t="shared" si="33"/>
        <v>21.143336228088934</v>
      </c>
      <c r="I1046" s="26" t="s">
        <v>368</v>
      </c>
      <c r="J1046" s="27">
        <v>99.810791760000001</v>
      </c>
      <c r="K1046" s="27" t="s">
        <v>1502</v>
      </c>
      <c r="N1046" s="26" t="s">
        <v>368</v>
      </c>
      <c r="O1046" s="28">
        <v>99.810791760000001</v>
      </c>
      <c r="P1046" s="28" t="s">
        <v>1501</v>
      </c>
      <c r="Q1046" s="36">
        <f>VLOOKUP(CurrentMtgRatesDataTable824[[#This Row],[asOfDate]],CurrentMtgRatesDataTable8[],5,0)</f>
        <v>89.942774620615509</v>
      </c>
      <c r="R1046" s="36">
        <f>CurrentMtgRatesDataTable824[[#This Row],[Realized Current Coupon Vol]]/CurrentMtgRatesDataTable824[[#This Row],[SeriesNumValue]]</f>
        <v>0.9011327636483174</v>
      </c>
    </row>
    <row r="1047" spans="1:18">
      <c r="A1047" s="26" t="s">
        <v>205</v>
      </c>
      <c r="B1047" s="28">
        <v>2.4375323431689502</v>
      </c>
      <c r="C10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2.4375323431689502</v>
      </c>
      <c r="D1047" s="36">
        <f>CurrentMtgRatesDataTable8[[#This Row],[Combined with Bloomberg Coupon]]-C1048</f>
        <v>-8.5664349472196477E-3</v>
      </c>
      <c r="E1047" s="37">
        <f t="shared" si="32"/>
        <v>54.879429271083666</v>
      </c>
      <c r="F1047" s="36">
        <f>LN(CurrentMtgRatesDataTable8[[#This Row],[Combined with Bloomberg Coupon]]/C1048)</f>
        <v>-3.5082271860968264E-3</v>
      </c>
      <c r="G1047" s="37">
        <f t="shared" si="33"/>
        <v>21.338495761553183</v>
      </c>
      <c r="I1047" s="26" t="s">
        <v>232</v>
      </c>
      <c r="J1047" s="27">
        <v>99.564866175999995</v>
      </c>
      <c r="K1047" s="27" t="s">
        <v>1502</v>
      </c>
      <c r="N1047" s="26" t="s">
        <v>232</v>
      </c>
      <c r="O1047" s="28">
        <v>99.564866175999995</v>
      </c>
      <c r="P1047" s="28" t="s">
        <v>1501</v>
      </c>
      <c r="Q1047" s="36">
        <f>VLOOKUP(CurrentMtgRatesDataTable824[[#This Row],[asOfDate]],CurrentMtgRatesDataTable8[],5,0)</f>
        <v>86.23789238754091</v>
      </c>
      <c r="R1047" s="36">
        <f>CurrentMtgRatesDataTable824[[#This Row],[Realized Current Coupon Vol]]/CurrentMtgRatesDataTable824[[#This Row],[SeriesNumValue]]</f>
        <v>0.86614782603231644</v>
      </c>
    </row>
    <row r="1048" spans="1:18">
      <c r="A1048" s="26" t="s">
        <v>345</v>
      </c>
      <c r="B1048" s="28">
        <v>2.4460987781161698</v>
      </c>
      <c r="C10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2.4460987781161698</v>
      </c>
      <c r="D1048" s="36">
        <f>CurrentMtgRatesDataTable8[[#This Row],[Combined with Bloomberg Coupon]]-C1049</f>
        <v>-1.7304844748702308E-3</v>
      </c>
      <c r="E1048" s="37">
        <f t="shared" si="32"/>
        <v>61.751849305195805</v>
      </c>
      <c r="F1048" s="36">
        <f>LN(CurrentMtgRatesDataTable8[[#This Row],[Combined with Bloomberg Coupon]]/C1049)</f>
        <v>-7.0719656382274207E-4</v>
      </c>
      <c r="G1048" s="37">
        <f t="shared" si="33"/>
        <v>24.298254741995219</v>
      </c>
      <c r="I1048" s="26" t="s">
        <v>89</v>
      </c>
      <c r="J1048" s="27">
        <v>100.143874545</v>
      </c>
      <c r="K1048" s="27" t="s">
        <v>1502</v>
      </c>
      <c r="N1048" s="26" t="s">
        <v>89</v>
      </c>
      <c r="O1048" s="28">
        <v>100.143874545</v>
      </c>
      <c r="P1048" s="28" t="s">
        <v>1501</v>
      </c>
      <c r="Q1048" s="36">
        <f>VLOOKUP(CurrentMtgRatesDataTable824[[#This Row],[asOfDate]],CurrentMtgRatesDataTable8[],5,0)</f>
        <v>86.184036656724004</v>
      </c>
      <c r="R1048" s="36">
        <f>CurrentMtgRatesDataTable824[[#This Row],[Realized Current Coupon Vol]]/CurrentMtgRatesDataTable824[[#This Row],[SeriesNumValue]]</f>
        <v>0.86060217909780301</v>
      </c>
    </row>
    <row r="1049" spans="1:18">
      <c r="A1049" s="26" t="s">
        <v>483</v>
      </c>
      <c r="B1049" s="28">
        <v>2.4478292625910401</v>
      </c>
      <c r="C10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2.4478292625910401</v>
      </c>
      <c r="D1049" s="36">
        <f>CurrentMtgRatesDataTable8[[#This Row],[Combined with Bloomberg Coupon]]-C1050</f>
        <v>1.5908160500150093E-2</v>
      </c>
      <c r="E1049" s="37">
        <f t="shared" si="32"/>
        <v>61.922894952971184</v>
      </c>
      <c r="F1049" s="36">
        <f>LN(CurrentMtgRatesDataTable8[[#This Row],[Combined with Bloomberg Coupon]]/C1050)</f>
        <v>6.5200945409306888E-3</v>
      </c>
      <c r="G1049" s="37">
        <f t="shared" si="33"/>
        <v>24.376889089693098</v>
      </c>
      <c r="I1049" s="26" t="s">
        <v>653</v>
      </c>
      <c r="J1049" s="27">
        <v>101.23424765199999</v>
      </c>
      <c r="K1049" s="27" t="s">
        <v>1502</v>
      </c>
      <c r="N1049" s="26" t="s">
        <v>653</v>
      </c>
      <c r="O1049" s="28">
        <v>101.23424765199999</v>
      </c>
      <c r="P1049" s="28" t="s">
        <v>1501</v>
      </c>
      <c r="Q1049" s="36">
        <f>VLOOKUP(CurrentMtgRatesDataTable824[[#This Row],[asOfDate]],CurrentMtgRatesDataTable8[],5,0)</f>
        <v>86.104858767082433</v>
      </c>
      <c r="R1049" s="36">
        <f>CurrentMtgRatesDataTable824[[#This Row],[Realized Current Coupon Vol]]/CurrentMtgRatesDataTable824[[#This Row],[SeriesNumValue]]</f>
        <v>0.85055068580224036</v>
      </c>
    </row>
    <row r="1050" spans="1:18">
      <c r="A1050" s="26" t="s">
        <v>627</v>
      </c>
      <c r="B1050" s="28">
        <v>2.43192110209089</v>
      </c>
      <c r="C10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2.43192110209089</v>
      </c>
      <c r="D1050" s="36">
        <f>CurrentMtgRatesDataTable8[[#This Row],[Combined with Bloomberg Coupon]]-C1051</f>
        <v>-1.8130775033009972E-2</v>
      </c>
      <c r="E1050" s="37">
        <f t="shared" si="32"/>
        <v>61.88942917548551</v>
      </c>
      <c r="F1050" s="36">
        <f>LN(CurrentMtgRatesDataTable8[[#This Row],[Combined with Bloomberg Coupon]]/C1051)</f>
        <v>-7.4276766655365124E-3</v>
      </c>
      <c r="G1050" s="37">
        <f t="shared" si="33"/>
        <v>24.363906983948237</v>
      </c>
      <c r="I1050" s="26" t="s">
        <v>511</v>
      </c>
      <c r="J1050" s="27">
        <v>102.7472278</v>
      </c>
      <c r="K1050" s="27" t="s">
        <v>1502</v>
      </c>
      <c r="N1050" s="26" t="s">
        <v>511</v>
      </c>
      <c r="O1050" s="28">
        <v>102.7472278</v>
      </c>
      <c r="P1050" s="28" t="s">
        <v>1501</v>
      </c>
      <c r="Q1050" s="36">
        <f>VLOOKUP(CurrentMtgRatesDataTable824[[#This Row],[asOfDate]],CurrentMtgRatesDataTable8[],5,0)</f>
        <v>87.539096562166137</v>
      </c>
      <c r="R1050" s="36">
        <f>CurrentMtgRatesDataTable824[[#This Row],[Realized Current Coupon Vol]]/CurrentMtgRatesDataTable824[[#This Row],[SeriesNumValue]]</f>
        <v>0.85198499693405971</v>
      </c>
    </row>
    <row r="1051" spans="1:18">
      <c r="A1051" s="26" t="s">
        <v>61</v>
      </c>
      <c r="B1051" s="28">
        <v>2.4500518771238999</v>
      </c>
      <c r="C10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2.4500518771238999</v>
      </c>
      <c r="D1051" s="36">
        <f>CurrentMtgRatesDataTable8[[#This Row],[Combined with Bloomberg Coupon]]-C1052</f>
        <v>-4.5984139350601083E-3</v>
      </c>
      <c r="E1051" s="37">
        <f t="shared" si="32"/>
        <v>61.757488476625333</v>
      </c>
      <c r="F1051" s="36">
        <f>LN(CurrentMtgRatesDataTable8[[#This Row],[Combined with Bloomberg Coupon]]/C1052)</f>
        <v>-1.8751047972830415E-3</v>
      </c>
      <c r="G1051" s="37">
        <f t="shared" si="33"/>
        <v>24.307497876947888</v>
      </c>
      <c r="I1051" s="26" t="s">
        <v>369</v>
      </c>
      <c r="J1051" s="27">
        <v>102.3582938</v>
      </c>
      <c r="K1051" s="27" t="s">
        <v>1502</v>
      </c>
      <c r="N1051" s="26" t="s">
        <v>369</v>
      </c>
      <c r="O1051" s="28">
        <v>102.3582938</v>
      </c>
      <c r="P1051" s="28" t="s">
        <v>1501</v>
      </c>
      <c r="Q1051" s="36">
        <f>VLOOKUP(CurrentMtgRatesDataTable824[[#This Row],[asOfDate]],CurrentMtgRatesDataTable8[],5,0)</f>
        <v>87.459590460448595</v>
      </c>
      <c r="R1051" s="36">
        <f>CurrentMtgRatesDataTable824[[#This Row],[Realized Current Coupon Vol]]/CurrentMtgRatesDataTable824[[#This Row],[SeriesNumValue]]</f>
        <v>0.85444556775572789</v>
      </c>
    </row>
    <row r="1052" spans="1:18">
      <c r="A1052" s="26" t="s">
        <v>204</v>
      </c>
      <c r="B1052" s="28">
        <v>2.45465029105896</v>
      </c>
      <c r="C10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2.45465029105896</v>
      </c>
      <c r="D1052" s="36">
        <f>CurrentMtgRatesDataTable8[[#This Row],[Combined with Bloomberg Coupon]]-C1053</f>
        <v>2.3990501564170152E-2</v>
      </c>
      <c r="E1052" s="37">
        <f t="shared" si="32"/>
        <v>61.884083128414737</v>
      </c>
      <c r="F1052" s="36">
        <f>LN(CurrentMtgRatesDataTable8[[#This Row],[Combined with Bloomberg Coupon]]/C1053)</f>
        <v>9.8215646573867263E-3</v>
      </c>
      <c r="G1052" s="37">
        <f t="shared" si="33"/>
        <v>24.365456337243437</v>
      </c>
      <c r="I1052" s="26" t="s">
        <v>233</v>
      </c>
      <c r="J1052" s="27">
        <v>103.959062123</v>
      </c>
      <c r="K1052" s="27" t="s">
        <v>1502</v>
      </c>
      <c r="N1052" s="26" t="s">
        <v>233</v>
      </c>
      <c r="O1052" s="28">
        <v>103.959062123</v>
      </c>
      <c r="P1052" s="28" t="s">
        <v>1501</v>
      </c>
      <c r="Q1052" s="36">
        <f>VLOOKUP(CurrentMtgRatesDataTable824[[#This Row],[asOfDate]],CurrentMtgRatesDataTable8[],5,0)</f>
        <v>88.746753957717502</v>
      </c>
      <c r="R1052" s="36">
        <f>CurrentMtgRatesDataTable824[[#This Row],[Realized Current Coupon Vol]]/CurrentMtgRatesDataTable824[[#This Row],[SeriesNumValue]]</f>
        <v>0.85367020580385833</v>
      </c>
    </row>
    <row r="1053" spans="1:18">
      <c r="A1053" s="26" t="s">
        <v>344</v>
      </c>
      <c r="B1053" s="28">
        <v>2.4306597894947899</v>
      </c>
      <c r="C10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2.4306597894947899</v>
      </c>
      <c r="D1053" s="36">
        <f>CurrentMtgRatesDataTable8[[#This Row],[Combined with Bloomberg Coupon]]-C1054</f>
        <v>-2.2578158689470218E-2</v>
      </c>
      <c r="E1053" s="37">
        <f t="shared" si="32"/>
        <v>63.502142477621589</v>
      </c>
      <c r="F1053" s="36">
        <f>LN(CurrentMtgRatesDataTable8[[#This Row],[Combined with Bloomberg Coupon]]/C1054)</f>
        <v>-9.2460246919924913E-3</v>
      </c>
      <c r="G1053" s="37">
        <f t="shared" si="33"/>
        <v>25.127631566325753</v>
      </c>
      <c r="I1053" s="26" t="s">
        <v>90</v>
      </c>
      <c r="J1053" s="27">
        <v>103.674865758</v>
      </c>
      <c r="K1053" s="27" t="s">
        <v>1502</v>
      </c>
      <c r="N1053" s="26" t="s">
        <v>90</v>
      </c>
      <c r="O1053" s="28">
        <v>103.674865758</v>
      </c>
      <c r="P1053" s="28" t="s">
        <v>1501</v>
      </c>
      <c r="Q1053" s="36">
        <f>VLOOKUP(CurrentMtgRatesDataTable824[[#This Row],[asOfDate]],CurrentMtgRatesDataTable8[],5,0)</f>
        <v>88.670393661357139</v>
      </c>
      <c r="R1053" s="36">
        <f>CurrentMtgRatesDataTable824[[#This Row],[Realized Current Coupon Vol]]/CurrentMtgRatesDataTable824[[#This Row],[SeriesNumValue]]</f>
        <v>0.85527377357144008</v>
      </c>
    </row>
    <row r="1054" spans="1:18">
      <c r="A1054" s="26" t="s">
        <v>482</v>
      </c>
      <c r="B1054" s="28">
        <v>2.4532379481842601</v>
      </c>
      <c r="C10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2.4532379481842601</v>
      </c>
      <c r="D1054" s="36">
        <f>CurrentMtgRatesDataTable8[[#This Row],[Combined with Bloomberg Coupon]]-C1055</f>
        <v>-6.4838113697889721E-2</v>
      </c>
      <c r="E1054" s="37">
        <f t="shared" si="32"/>
        <v>63.293780536870024</v>
      </c>
      <c r="F1054" s="36">
        <f>LN(CurrentMtgRatesDataTable8[[#This Row],[Combined with Bloomberg Coupon]]/C1055)</f>
        <v>-2.6086378925871796E-2</v>
      </c>
      <c r="G1054" s="37">
        <f t="shared" si="33"/>
        <v>25.03878779643297</v>
      </c>
      <c r="I1054" s="26" t="s">
        <v>654</v>
      </c>
      <c r="J1054" s="27">
        <v>103.47901546</v>
      </c>
      <c r="K1054" s="27" t="s">
        <v>1502</v>
      </c>
      <c r="N1054" s="26" t="s">
        <v>654</v>
      </c>
      <c r="O1054" s="28">
        <v>103.47901546</v>
      </c>
      <c r="P1054" s="28" t="s">
        <v>1501</v>
      </c>
      <c r="Q1054" s="36">
        <f>VLOOKUP(CurrentMtgRatesDataTable824[[#This Row],[asOfDate]],CurrentMtgRatesDataTable8[],5,0)</f>
        <v>86.002209716520355</v>
      </c>
      <c r="R1054" s="36">
        <f>CurrentMtgRatesDataTable824[[#This Row],[Realized Current Coupon Vol]]/CurrentMtgRatesDataTable824[[#This Row],[SeriesNumValue]]</f>
        <v>0.83110773072405841</v>
      </c>
    </row>
    <row r="1055" spans="1:18">
      <c r="A1055" s="26" t="s">
        <v>626</v>
      </c>
      <c r="B1055" s="28">
        <v>2.5180760618821498</v>
      </c>
      <c r="C10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2.5180760618821498</v>
      </c>
      <c r="D1055" s="36">
        <f>CurrentMtgRatesDataTable8[[#This Row],[Combined with Bloomberg Coupon]]-C1056</f>
        <v>-2.6715774613120136E-2</v>
      </c>
      <c r="E1055" s="37">
        <f t="shared" si="32"/>
        <v>61.76929764857524</v>
      </c>
      <c r="F1055" s="36">
        <f>LN(CurrentMtgRatesDataTable8[[#This Row],[Combined with Bloomberg Coupon]]/C1056)</f>
        <v>-1.0553711105106276E-2</v>
      </c>
      <c r="G1055" s="37">
        <f t="shared" si="33"/>
        <v>24.416418875834957</v>
      </c>
      <c r="I1055" s="26" t="s">
        <v>512</v>
      </c>
      <c r="J1055" s="27">
        <v>106.054917084</v>
      </c>
      <c r="K1055" s="27" t="s">
        <v>1502</v>
      </c>
      <c r="N1055" s="26" t="s">
        <v>512</v>
      </c>
      <c r="O1055" s="28">
        <v>106.054917084</v>
      </c>
      <c r="P1055" s="28" t="s">
        <v>1501</v>
      </c>
      <c r="Q1055" s="36">
        <f>VLOOKUP(CurrentMtgRatesDataTable824[[#This Row],[asOfDate]],CurrentMtgRatesDataTable8[],5,0)</f>
        <v>90.018933429865598</v>
      </c>
      <c r="R1055" s="36">
        <f>CurrentMtgRatesDataTable824[[#This Row],[Realized Current Coupon Vol]]/CurrentMtgRatesDataTable824[[#This Row],[SeriesNumValue]]</f>
        <v>0.84879547224167629</v>
      </c>
    </row>
    <row r="1056" spans="1:18">
      <c r="A1056" s="26" t="s">
        <v>60</v>
      </c>
      <c r="B1056" s="28">
        <v>2.54479183649527</v>
      </c>
      <c r="C10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2.54479183649527</v>
      </c>
      <c r="D1056" s="36">
        <f>CurrentMtgRatesDataTable8[[#This Row],[Combined with Bloomberg Coupon]]-C1057</f>
        <v>5.5414018227569972E-2</v>
      </c>
      <c r="E1056" s="37">
        <f t="shared" si="32"/>
        <v>61.460072395262053</v>
      </c>
      <c r="F1056" s="36">
        <f>LN(CurrentMtgRatesDataTable8[[#This Row],[Combined with Bloomberg Coupon]]/C1057)</f>
        <v>2.2016046459900521E-2</v>
      </c>
      <c r="G1056" s="37">
        <f t="shared" si="33"/>
        <v>24.293698945675391</v>
      </c>
      <c r="I1056" s="26" t="s">
        <v>234</v>
      </c>
      <c r="J1056" s="27">
        <v>106.268538135</v>
      </c>
      <c r="K1056" s="27" t="s">
        <v>1502</v>
      </c>
      <c r="N1056" s="26" t="s">
        <v>234</v>
      </c>
      <c r="O1056" s="28">
        <v>106.268538135</v>
      </c>
      <c r="P1056" s="28" t="s">
        <v>1501</v>
      </c>
      <c r="Q1056" s="36">
        <f>VLOOKUP(CurrentMtgRatesDataTable824[[#This Row],[asOfDate]],CurrentMtgRatesDataTable8[],5,0)</f>
        <v>89.181766693977195</v>
      </c>
      <c r="R1056" s="36">
        <f>CurrentMtgRatesDataTable824[[#This Row],[Realized Current Coupon Vol]]/CurrentMtgRatesDataTable824[[#This Row],[SeriesNumValue]]</f>
        <v>0.83921138145970975</v>
      </c>
    </row>
    <row r="1057" spans="1:18">
      <c r="A1057" s="26" t="s">
        <v>203</v>
      </c>
      <c r="B1057" s="28">
        <v>2.4893778182677</v>
      </c>
      <c r="C10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2.4893778182677</v>
      </c>
      <c r="D1057" s="36">
        <f>CurrentMtgRatesDataTable8[[#This Row],[Combined with Bloomberg Coupon]]-C1058</f>
        <v>1.2428035992110065E-2</v>
      </c>
      <c r="E1057" s="37">
        <f t="shared" si="32"/>
        <v>60.802697189497245</v>
      </c>
      <c r="F1057" s="36">
        <f>LN(CurrentMtgRatesDataTable8[[#This Row],[Combined with Bloomberg Coupon]]/C1058)</f>
        <v>5.0049303769525225E-3</v>
      </c>
      <c r="G1057" s="37">
        <f t="shared" si="33"/>
        <v>24.054074600514969</v>
      </c>
      <c r="I1057" s="26" t="s">
        <v>91</v>
      </c>
      <c r="J1057" s="27">
        <v>105.562002679</v>
      </c>
      <c r="K1057" s="27" t="s">
        <v>1502</v>
      </c>
      <c r="N1057" s="26" t="s">
        <v>91</v>
      </c>
      <c r="O1057" s="28">
        <v>105.562002679</v>
      </c>
      <c r="P1057" s="28" t="s">
        <v>1501</v>
      </c>
      <c r="Q1057" s="36">
        <f>VLOOKUP(CurrentMtgRatesDataTable824[[#This Row],[asOfDate]],CurrentMtgRatesDataTable8[],5,0)</f>
        <v>87.309888713207528</v>
      </c>
      <c r="R1057" s="36">
        <f>CurrentMtgRatesDataTable824[[#This Row],[Realized Current Coupon Vol]]/CurrentMtgRatesDataTable824[[#This Row],[SeriesNumValue]]</f>
        <v>0.82709579675847267</v>
      </c>
    </row>
    <row r="1058" spans="1:18">
      <c r="A1058" s="26" t="s">
        <v>343</v>
      </c>
      <c r="B1058" s="28">
        <v>2.4769497822755899</v>
      </c>
      <c r="C10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2.4769497822755899</v>
      </c>
      <c r="D1058" s="36">
        <f>CurrentMtgRatesDataTable8[[#This Row],[Combined with Bloomberg Coupon]]-C1059</f>
        <v>5.9566505432859795E-2</v>
      </c>
      <c r="E1058" s="37">
        <f t="shared" si="32"/>
        <v>61.578206331270458</v>
      </c>
      <c r="F1058" s="36">
        <f>LN(CurrentMtgRatesDataTable8[[#This Row],[Combined with Bloomberg Coupon]]/C1059)</f>
        <v>2.4342212103414113E-2</v>
      </c>
      <c r="G1058" s="37">
        <f t="shared" si="33"/>
        <v>24.435427437293082</v>
      </c>
      <c r="I1058" s="26" t="s">
        <v>655</v>
      </c>
      <c r="J1058" s="27">
        <v>103.79574225</v>
      </c>
      <c r="K1058" s="27" t="s">
        <v>1502</v>
      </c>
      <c r="N1058" s="26" t="s">
        <v>655</v>
      </c>
      <c r="O1058" s="28">
        <v>103.79574225</v>
      </c>
      <c r="P1058" s="28" t="s">
        <v>1501</v>
      </c>
      <c r="Q1058" s="36">
        <f>VLOOKUP(CurrentMtgRatesDataTable824[[#This Row],[asOfDate]],CurrentMtgRatesDataTable8[],5,0)</f>
        <v>86.199959303400689</v>
      </c>
      <c r="R1058" s="36">
        <f>CurrentMtgRatesDataTable824[[#This Row],[Realized Current Coupon Vol]]/CurrentMtgRatesDataTable824[[#This Row],[SeriesNumValue]]</f>
        <v>0.83047683300709463</v>
      </c>
    </row>
    <row r="1059" spans="1:18">
      <c r="A1059" s="26" t="s">
        <v>481</v>
      </c>
      <c r="B1059" s="28">
        <v>2.4173832768427301</v>
      </c>
      <c r="C10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2.4173832768427301</v>
      </c>
      <c r="D1059" s="36">
        <f>CurrentMtgRatesDataTable8[[#This Row],[Combined with Bloomberg Coupon]]-C1060</f>
        <v>-6.8489822783759813E-2</v>
      </c>
      <c r="E1059" s="37">
        <f t="shared" si="32"/>
        <v>60.915418280759546</v>
      </c>
      <c r="F1059" s="36">
        <f>LN(CurrentMtgRatesDataTable8[[#This Row],[Combined with Bloomberg Coupon]]/C1060)</f>
        <v>-2.7938281187236048E-2</v>
      </c>
      <c r="G1059" s="37">
        <f t="shared" si="33"/>
        <v>24.187346961850025</v>
      </c>
      <c r="I1059" s="26" t="s">
        <v>513</v>
      </c>
      <c r="J1059" s="27">
        <v>103.22011817800001</v>
      </c>
      <c r="K1059" s="27" t="s">
        <v>1502</v>
      </c>
      <c r="N1059" s="26" t="s">
        <v>513</v>
      </c>
      <c r="O1059" s="28">
        <v>103.22011817800001</v>
      </c>
      <c r="P1059" s="28" t="s">
        <v>1501</v>
      </c>
      <c r="Q1059" s="36">
        <f>VLOOKUP(CurrentMtgRatesDataTable824[[#This Row],[asOfDate]],CurrentMtgRatesDataTable8[],5,0)</f>
        <v>84.817783827533418</v>
      </c>
      <c r="R1059" s="36">
        <f>CurrentMtgRatesDataTable824[[#This Row],[Realized Current Coupon Vol]]/CurrentMtgRatesDataTable824[[#This Row],[SeriesNumValue]]</f>
        <v>0.8217175616992386</v>
      </c>
    </row>
    <row r="1060" spans="1:18">
      <c r="A1060" s="26" t="s">
        <v>625</v>
      </c>
      <c r="B1060" s="28">
        <v>2.4858730996264899</v>
      </c>
      <c r="C10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2.4858730996264899</v>
      </c>
      <c r="D1060" s="36">
        <f>CurrentMtgRatesDataTable8[[#This Row],[Combined with Bloomberg Coupon]]-C1061</f>
        <v>-7.8845574502400151E-2</v>
      </c>
      <c r="E1060" s="37">
        <f t="shared" si="32"/>
        <v>59.42671363099025</v>
      </c>
      <c r="F1060" s="36">
        <f>LN(CurrentMtgRatesDataTable8[[#This Row],[Combined with Bloomberg Coupon]]/C1061)</f>
        <v>-3.1224848126812973E-2</v>
      </c>
      <c r="G1060" s="37">
        <f t="shared" si="33"/>
        <v>23.57714403901479</v>
      </c>
      <c r="I1060" s="26" t="s">
        <v>370</v>
      </c>
      <c r="J1060" s="27">
        <v>101.83691494200001</v>
      </c>
      <c r="K1060" s="27" t="s">
        <v>1502</v>
      </c>
      <c r="N1060" s="26" t="s">
        <v>370</v>
      </c>
      <c r="O1060" s="28">
        <v>101.83691494200001</v>
      </c>
      <c r="P1060" s="28" t="s">
        <v>1501</v>
      </c>
      <c r="Q1060" s="36">
        <f>VLOOKUP(CurrentMtgRatesDataTable824[[#This Row],[asOfDate]],CurrentMtgRatesDataTable8[],5,0)</f>
        <v>84.464578158115259</v>
      </c>
      <c r="R1060" s="36">
        <f>CurrentMtgRatesDataTable824[[#This Row],[Realized Current Coupon Vol]]/CurrentMtgRatesDataTable824[[#This Row],[SeriesNumValue]]</f>
        <v>0.82941022129569664</v>
      </c>
    </row>
    <row r="1061" spans="1:18">
      <c r="A1061" s="26" t="s">
        <v>59</v>
      </c>
      <c r="B1061" s="28">
        <v>2.5647186741288901</v>
      </c>
      <c r="C10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2.5647186741288901</v>
      </c>
      <c r="D1061" s="36">
        <f>CurrentMtgRatesDataTable8[[#This Row],[Combined with Bloomberg Coupon]]-C1062</f>
        <v>-4.5480448138759844E-2</v>
      </c>
      <c r="E1061" s="37">
        <f t="shared" si="32"/>
        <v>57.840043947003835</v>
      </c>
      <c r="F1061" s="36">
        <f>LN(CurrentMtgRatesDataTable8[[#This Row],[Combined with Bloomberg Coupon]]/C1062)</f>
        <v>-1.7577716575684903E-2</v>
      </c>
      <c r="G1061" s="37">
        <f t="shared" si="33"/>
        <v>23.001970829441596</v>
      </c>
      <c r="I1061" s="26" t="s">
        <v>235</v>
      </c>
      <c r="J1061" s="27">
        <v>102.17973284</v>
      </c>
      <c r="K1061" s="27" t="s">
        <v>1502</v>
      </c>
      <c r="N1061" s="26" t="s">
        <v>235</v>
      </c>
      <c r="O1061" s="28">
        <v>102.17973284</v>
      </c>
      <c r="P1061" s="28" t="s">
        <v>1501</v>
      </c>
      <c r="Q1061" s="36">
        <f>VLOOKUP(CurrentMtgRatesDataTable824[[#This Row],[asOfDate]],CurrentMtgRatesDataTable8[],5,0)</f>
        <v>84.467735599270611</v>
      </c>
      <c r="R1061" s="36">
        <f>CurrentMtgRatesDataTable824[[#This Row],[Realized Current Coupon Vol]]/CurrentMtgRatesDataTable824[[#This Row],[SeriesNumValue]]</f>
        <v>0.82665841113066874</v>
      </c>
    </row>
    <row r="1062" spans="1:18">
      <c r="A1062" s="26" t="s">
        <v>202</v>
      </c>
      <c r="B1062" s="28">
        <v>2.6101991222676499</v>
      </c>
      <c r="C10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2.6101991222676499</v>
      </c>
      <c r="D1062" s="36">
        <f>CurrentMtgRatesDataTable8[[#This Row],[Combined with Bloomberg Coupon]]-C1063</f>
        <v>1.5069566715369742E-2</v>
      </c>
      <c r="E1062" s="37">
        <f t="shared" si="32"/>
        <v>57.025959517619604</v>
      </c>
      <c r="F1062" s="36">
        <f>LN(CurrentMtgRatesDataTable8[[#This Row],[Combined with Bloomberg Coupon]]/C1063)</f>
        <v>5.7900700411286955E-3</v>
      </c>
      <c r="G1062" s="37">
        <f t="shared" si="33"/>
        <v>22.701764166949072</v>
      </c>
      <c r="I1062" s="26" t="s">
        <v>92</v>
      </c>
      <c r="J1062" s="27">
        <v>103.261780008</v>
      </c>
      <c r="K1062" s="27" t="s">
        <v>1502</v>
      </c>
      <c r="N1062" s="26" t="s">
        <v>92</v>
      </c>
      <c r="O1062" s="28">
        <v>103.261780008</v>
      </c>
      <c r="P1062" s="28" t="s">
        <v>1501</v>
      </c>
      <c r="Q1062" s="36">
        <f>VLOOKUP(CurrentMtgRatesDataTable824[[#This Row],[asOfDate]],CurrentMtgRatesDataTable8[],5,0)</f>
        <v>83.181096874184874</v>
      </c>
      <c r="R1062" s="36">
        <f>CurrentMtgRatesDataTable824[[#This Row],[Realized Current Coupon Vol]]/CurrentMtgRatesDataTable824[[#This Row],[SeriesNumValue]]</f>
        <v>0.80553615159200798</v>
      </c>
    </row>
    <row r="1063" spans="1:18">
      <c r="A1063" s="26" t="s">
        <v>342</v>
      </c>
      <c r="B1063" s="28">
        <v>2.5951295555522802</v>
      </c>
      <c r="C10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2.5951295555522802</v>
      </c>
      <c r="D1063" s="36">
        <f>CurrentMtgRatesDataTable8[[#This Row],[Combined with Bloomberg Coupon]]-C1064</f>
        <v>-1.9204022537559595E-2</v>
      </c>
      <c r="E1063" s="37">
        <f t="shared" si="32"/>
        <v>61.75597266303869</v>
      </c>
      <c r="F1063" s="36">
        <f>LN(CurrentMtgRatesDataTable8[[#This Row],[Combined with Bloomberg Coupon]]/C1064)</f>
        <v>-7.3727787434641453E-3</v>
      </c>
      <c r="G1063" s="37">
        <f t="shared" si="33"/>
        <v>24.99024370913207</v>
      </c>
      <c r="I1063" s="26" t="s">
        <v>514</v>
      </c>
      <c r="J1063" s="27">
        <v>103.494871296</v>
      </c>
      <c r="K1063" s="27" t="s">
        <v>1502</v>
      </c>
      <c r="N1063" s="26" t="s">
        <v>514</v>
      </c>
      <c r="O1063" s="28">
        <v>103.494871296</v>
      </c>
      <c r="P1063" s="28" t="s">
        <v>1501</v>
      </c>
      <c r="Q1063" s="36">
        <f>VLOOKUP(CurrentMtgRatesDataTable824[[#This Row],[asOfDate]],CurrentMtgRatesDataTable8[],5,0)</f>
        <v>82.898456493275901</v>
      </c>
      <c r="R1063" s="36">
        <f>CurrentMtgRatesDataTable824[[#This Row],[Realized Current Coupon Vol]]/CurrentMtgRatesDataTable824[[#This Row],[SeriesNumValue]]</f>
        <v>0.8009909617277805</v>
      </c>
    </row>
    <row r="1064" spans="1:18">
      <c r="A1064" s="26" t="s">
        <v>624</v>
      </c>
      <c r="B1064" s="28">
        <v>2.6143335780898398</v>
      </c>
      <c r="C10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2.6143335780898398</v>
      </c>
      <c r="D1064" s="36">
        <f>CurrentMtgRatesDataTable8[[#This Row],[Combined with Bloomberg Coupon]]-C1065</f>
        <v>6.265047086049691E-3</v>
      </c>
      <c r="E1064" s="37">
        <f t="shared" si="32"/>
        <v>62.717260210551331</v>
      </c>
      <c r="F1064" s="36">
        <f>LN(CurrentMtgRatesDataTable8[[#This Row],[Combined with Bloomberg Coupon]]/C1065)</f>
        <v>2.3992982388715105E-3</v>
      </c>
      <c r="G1064" s="37">
        <f t="shared" si="33"/>
        <v>25.53048542892828</v>
      </c>
      <c r="I1064" s="26" t="s">
        <v>426</v>
      </c>
      <c r="J1064" s="27">
        <v>103.443492656</v>
      </c>
      <c r="K1064" s="27" t="s">
        <v>1502</v>
      </c>
      <c r="N1064" s="26" t="s">
        <v>426</v>
      </c>
      <c r="O1064" s="28">
        <v>103.443492656</v>
      </c>
      <c r="P1064" s="28" t="s">
        <v>1501</v>
      </c>
      <c r="Q1064" s="36">
        <f>VLOOKUP(CurrentMtgRatesDataTable824[[#This Row],[asOfDate]],CurrentMtgRatesDataTable8[],5,0)</f>
        <v>81.758713947206857</v>
      </c>
      <c r="R1064" s="36">
        <f>CurrentMtgRatesDataTable824[[#This Row],[Realized Current Coupon Vol]]/CurrentMtgRatesDataTable824[[#This Row],[SeriesNumValue]]</f>
        <v>0.79037077971733227</v>
      </c>
    </row>
    <row r="1065" spans="1:18">
      <c r="A1065" s="26" t="s">
        <v>58</v>
      </c>
      <c r="B1065" s="28">
        <v>2.6080685310037901</v>
      </c>
      <c r="C10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2.6080685310037901</v>
      </c>
      <c r="D1065" s="36">
        <f>CurrentMtgRatesDataTable8[[#This Row],[Combined with Bloomberg Coupon]]-C1066</f>
        <v>-3.4489819727359983E-2</v>
      </c>
      <c r="E1065" s="37">
        <f t="shared" si="32"/>
        <v>62.721389668202953</v>
      </c>
      <c r="F1065" s="36">
        <f>LN(CurrentMtgRatesDataTable8[[#This Row],[Combined with Bloomberg Coupon]]/C1066)</f>
        <v>-1.3137599212948924E-2</v>
      </c>
      <c r="G1065" s="37">
        <f t="shared" si="33"/>
        <v>25.533563282620499</v>
      </c>
      <c r="I1065" s="26" t="s">
        <v>237</v>
      </c>
      <c r="J1065" s="27">
        <v>74.811615562666802</v>
      </c>
      <c r="K1065" s="27" t="s">
        <v>1502</v>
      </c>
      <c r="N1065" s="26" t="s">
        <v>237</v>
      </c>
      <c r="O1065" s="28">
        <v>77.251401360000003</v>
      </c>
      <c r="P1065" s="28" t="s">
        <v>1501</v>
      </c>
      <c r="Q1065" s="36">
        <f>VLOOKUP(CurrentMtgRatesDataTable824[[#This Row],[asOfDate]],CurrentMtgRatesDataTable8[],5,0)</f>
        <v>74.359552990842175</v>
      </c>
      <c r="R1065" s="36">
        <f>CurrentMtgRatesDataTable824[[#This Row],[Realized Current Coupon Vol]]/CurrentMtgRatesDataTable824[[#This Row],[SeriesNumValue]]</f>
        <v>0.96256574873403922</v>
      </c>
    </row>
    <row r="1066" spans="1:18">
      <c r="A1066" s="26" t="s">
        <v>201</v>
      </c>
      <c r="B1066" s="28">
        <v>2.6425583507311501</v>
      </c>
      <c r="C10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2.6425583507311501</v>
      </c>
      <c r="D1066" s="36">
        <f>CurrentMtgRatesDataTable8[[#This Row],[Combined with Bloomberg Coupon]]-C1067</f>
        <v>3.0824191342002649E-3</v>
      </c>
      <c r="E1066" s="37">
        <f t="shared" si="32"/>
        <v>62.133588948945871</v>
      </c>
      <c r="F1066" s="36">
        <f>LN(CurrentMtgRatesDataTable8[[#This Row],[Combined with Bloomberg Coupon]]/C1067)</f>
        <v>1.1671334638698294E-3</v>
      </c>
      <c r="G1066" s="37">
        <f t="shared" si="33"/>
        <v>25.323827746326934</v>
      </c>
      <c r="I1066" s="26" t="s">
        <v>94</v>
      </c>
      <c r="J1066" s="27">
        <v>77.102196624000001</v>
      </c>
      <c r="K1066" s="27" t="s">
        <v>1502</v>
      </c>
      <c r="N1066" s="26" t="s">
        <v>94</v>
      </c>
      <c r="O1066" s="28">
        <v>81.053228591999996</v>
      </c>
      <c r="P1066" s="28" t="s">
        <v>1501</v>
      </c>
      <c r="Q1066" s="36">
        <f>VLOOKUP(CurrentMtgRatesDataTable824[[#This Row],[asOfDate]],CurrentMtgRatesDataTable8[],5,0)</f>
        <v>74.311905288102935</v>
      </c>
      <c r="R1066" s="36">
        <f>CurrentMtgRatesDataTable824[[#This Row],[Realized Current Coupon Vol]]/CurrentMtgRatesDataTable824[[#This Row],[SeriesNumValue]]</f>
        <v>0.91682844198802915</v>
      </c>
    </row>
    <row r="1067" spans="1:18">
      <c r="A1067" s="26" t="s">
        <v>341</v>
      </c>
      <c r="B1067" s="28">
        <v>2.6394759315969498</v>
      </c>
      <c r="C10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2.6394759315969498</v>
      </c>
      <c r="D1067" s="36">
        <f>CurrentMtgRatesDataTable8[[#This Row],[Combined with Bloomberg Coupon]]-C1068</f>
        <v>-2.00852702127996E-3</v>
      </c>
      <c r="E1067" s="37">
        <f t="shared" si="32"/>
        <v>62.768562021328108</v>
      </c>
      <c r="F1067" s="36">
        <f>LN(CurrentMtgRatesDataTable8[[#This Row],[Combined with Bloomberg Coupon]]/C1068)</f>
        <v>-7.6066736718893694E-4</v>
      </c>
      <c r="G1067" s="37">
        <f t="shared" si="33"/>
        <v>25.650832762294662</v>
      </c>
      <c r="I1067" s="26" t="s">
        <v>656</v>
      </c>
      <c r="J1067" s="27">
        <v>78.320056058000006</v>
      </c>
      <c r="K1067" s="27" t="s">
        <v>1502</v>
      </c>
      <c r="N1067" s="26" t="s">
        <v>656</v>
      </c>
      <c r="O1067" s="28">
        <v>81.764221019999994</v>
      </c>
      <c r="P1067" s="28" t="s">
        <v>1501</v>
      </c>
      <c r="Q1067" s="36">
        <f>VLOOKUP(CurrentMtgRatesDataTable824[[#This Row],[asOfDate]],CurrentMtgRatesDataTable8[],5,0)</f>
        <v>73.004649539222143</v>
      </c>
      <c r="R1067" s="36">
        <f>CurrentMtgRatesDataTable824[[#This Row],[Realized Current Coupon Vol]]/CurrentMtgRatesDataTable824[[#This Row],[SeriesNumValue]]</f>
        <v>0.89286791494490958</v>
      </c>
    </row>
    <row r="1068" spans="1:18">
      <c r="A1068" s="26" t="s">
        <v>480</v>
      </c>
      <c r="B1068" s="28">
        <v>2.6414844586182298</v>
      </c>
      <c r="C10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2.6414844586182298</v>
      </c>
      <c r="D1068" s="36">
        <f>CurrentMtgRatesDataTable8[[#This Row],[Combined with Bloomberg Coupon]]-C1069</f>
        <v>-3.4790452541770378E-2</v>
      </c>
      <c r="E1068" s="37">
        <f t="shared" si="32"/>
        <v>63.009942223915303</v>
      </c>
      <c r="F1068" s="36">
        <f>LN(CurrentMtgRatesDataTable8[[#This Row],[Combined with Bloomberg Coupon]]/C1069)</f>
        <v>-1.3084815051155961E-2</v>
      </c>
      <c r="G1068" s="37">
        <f t="shared" si="33"/>
        <v>25.772682523686431</v>
      </c>
      <c r="I1068" s="26" t="s">
        <v>516</v>
      </c>
      <c r="J1068" s="27">
        <v>71.840306063333202</v>
      </c>
      <c r="K1068" s="27" t="s">
        <v>1502</v>
      </c>
      <c r="N1068" s="26" t="s">
        <v>516</v>
      </c>
      <c r="O1068" s="28">
        <v>78.350981016000006</v>
      </c>
      <c r="P1068" s="28" t="s">
        <v>1501</v>
      </c>
      <c r="Q1068" s="36">
        <f>VLOOKUP(CurrentMtgRatesDataTable824[[#This Row],[asOfDate]],CurrentMtgRatesDataTable8[],5,0)</f>
        <v>72.17164673125896</v>
      </c>
      <c r="R1068" s="36">
        <f>CurrentMtgRatesDataTable824[[#This Row],[Realized Current Coupon Vol]]/CurrentMtgRatesDataTable824[[#This Row],[SeriesNumValue]]</f>
        <v>0.92113264946256168</v>
      </c>
    </row>
    <row r="1069" spans="1:18">
      <c r="A1069" s="26" t="s">
        <v>623</v>
      </c>
      <c r="B1069" s="28">
        <v>2.6762749111600002</v>
      </c>
      <c r="C10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2.6762749111600002</v>
      </c>
      <c r="D1069" s="36">
        <f>CurrentMtgRatesDataTable8[[#This Row],[Combined with Bloomberg Coupon]]-C1070</f>
        <v>2.929220980054037E-2</v>
      </c>
      <c r="E1069" s="37">
        <f t="shared" si="32"/>
        <v>62.524320727985291</v>
      </c>
      <c r="F1069" s="36">
        <f>LN(CurrentMtgRatesDataTable8[[#This Row],[Combined with Bloomberg Coupon]]/C1070)</f>
        <v>1.1005481075568297E-2</v>
      </c>
      <c r="G1069" s="37">
        <f t="shared" si="33"/>
        <v>25.626598606881331</v>
      </c>
      <c r="I1069" s="26" t="s">
        <v>372</v>
      </c>
      <c r="J1069" s="27">
        <v>72.747924128999998</v>
      </c>
      <c r="K1069" s="27" t="s">
        <v>1502</v>
      </c>
      <c r="N1069" s="26" t="s">
        <v>372</v>
      </c>
      <c r="O1069" s="28">
        <v>77.976917040000004</v>
      </c>
      <c r="P1069" s="28" t="s">
        <v>1501</v>
      </c>
      <c r="Q1069" s="36">
        <f>VLOOKUP(CurrentMtgRatesDataTable824[[#This Row],[asOfDate]],CurrentMtgRatesDataTable8[],5,0)</f>
        <v>72.09808362324469</v>
      </c>
      <c r="R1069" s="36">
        <f>CurrentMtgRatesDataTable824[[#This Row],[Realized Current Coupon Vol]]/CurrentMtgRatesDataTable824[[#This Row],[SeriesNumValue]]</f>
        <v>0.92460802965908961</v>
      </c>
    </row>
    <row r="1070" spans="1:18">
      <c r="A1070" s="26" t="s">
        <v>57</v>
      </c>
      <c r="B1070" s="28">
        <v>2.6469827013594598</v>
      </c>
      <c r="C10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2.6469827013594598</v>
      </c>
      <c r="D1070" s="36">
        <f>CurrentMtgRatesDataTable8[[#This Row],[Combined with Bloomberg Coupon]]-C1071</f>
        <v>4.0119399592299931E-2</v>
      </c>
      <c r="E1070" s="37">
        <f t="shared" si="32"/>
        <v>63.148248854537329</v>
      </c>
      <c r="F1070" s="36">
        <f>LN(CurrentMtgRatesDataTable8[[#This Row],[Combined with Bloomberg Coupon]]/C1071)</f>
        <v>1.527268953185554E-2</v>
      </c>
      <c r="G1070" s="37">
        <f t="shared" si="33"/>
        <v>25.966328781641639</v>
      </c>
      <c r="I1070" s="26" t="s">
        <v>238</v>
      </c>
      <c r="J1070" s="27">
        <v>75.039326623999798</v>
      </c>
      <c r="K1070" s="27" t="s">
        <v>1502</v>
      </c>
      <c r="N1070" s="26" t="s">
        <v>238</v>
      </c>
      <c r="O1070" s="28">
        <v>76.682773257999997</v>
      </c>
      <c r="P1070" s="28" t="s">
        <v>1501</v>
      </c>
      <c r="Q1070" s="36">
        <f>VLOOKUP(CurrentMtgRatesDataTable824[[#This Row],[asOfDate]],CurrentMtgRatesDataTable8[],5,0)</f>
        <v>72.491237186783763</v>
      </c>
      <c r="R1070" s="36">
        <f>CurrentMtgRatesDataTable824[[#This Row],[Realized Current Coupon Vol]]/CurrentMtgRatesDataTable824[[#This Row],[SeriesNumValue]]</f>
        <v>0.94533927382733318</v>
      </c>
    </row>
    <row r="1071" spans="1:18">
      <c r="A1071" s="26" t="s">
        <v>200</v>
      </c>
      <c r="B1071" s="28">
        <v>2.6068633017671599</v>
      </c>
      <c r="C10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2.6068633017671599</v>
      </c>
      <c r="D1071" s="36">
        <f>CurrentMtgRatesDataTable8[[#This Row],[Combined with Bloomberg Coupon]]-C1072</f>
        <v>-2.2763511763870259E-2</v>
      </c>
      <c r="E1071" s="37">
        <f t="shared" si="32"/>
        <v>63.011907864675855</v>
      </c>
      <c r="F1071" s="36">
        <f>LN(CurrentMtgRatesDataTable8[[#This Row],[Combined with Bloomberg Coupon]]/C1072)</f>
        <v>-8.6942416211319186E-3</v>
      </c>
      <c r="G1071" s="37">
        <f t="shared" si="33"/>
        <v>25.952452559282008</v>
      </c>
      <c r="I1071" s="26" t="s">
        <v>95</v>
      </c>
      <c r="J1071" s="27">
        <v>74.603511130333203</v>
      </c>
      <c r="K1071" s="27" t="s">
        <v>1502</v>
      </c>
      <c r="N1071" s="26" t="s">
        <v>95</v>
      </c>
      <c r="O1071" s="28">
        <v>77.846408249999996</v>
      </c>
      <c r="P1071" s="28" t="s">
        <v>1501</v>
      </c>
      <c r="Q1071" s="36">
        <f>VLOOKUP(CurrentMtgRatesDataTable824[[#This Row],[asOfDate]],CurrentMtgRatesDataTable8[],5,0)</f>
        <v>73.283051933408117</v>
      </c>
      <c r="R1071" s="36">
        <f>CurrentMtgRatesDataTable824[[#This Row],[Realized Current Coupon Vol]]/CurrentMtgRatesDataTable824[[#This Row],[SeriesNumValue]]</f>
        <v>0.94138000173448111</v>
      </c>
    </row>
    <row r="1072" spans="1:18">
      <c r="A1072" s="26" t="s">
        <v>340</v>
      </c>
      <c r="B1072" s="28">
        <v>2.6296268135310301</v>
      </c>
      <c r="C10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2.6296268135310301</v>
      </c>
      <c r="D1072" s="36">
        <f>CurrentMtgRatesDataTable8[[#This Row],[Combined with Bloomberg Coupon]]-C1073</f>
        <v>-3.4709513738649722E-2</v>
      </c>
      <c r="E1072" s="37">
        <f t="shared" si="32"/>
        <v>63.671419585294487</v>
      </c>
      <c r="F1072" s="36">
        <f>LN(CurrentMtgRatesDataTable8[[#This Row],[Combined with Bloomberg Coupon]]/C1073)</f>
        <v>-1.3113053558838681E-2</v>
      </c>
      <c r="G1072" s="37">
        <f t="shared" si="33"/>
        <v>26.299248220760131</v>
      </c>
      <c r="I1072" s="26" t="s">
        <v>657</v>
      </c>
      <c r="J1072" s="27">
        <v>75.157034116666495</v>
      </c>
      <c r="K1072" s="27" t="s">
        <v>1502</v>
      </c>
      <c r="N1072" s="26" t="s">
        <v>657</v>
      </c>
      <c r="O1072" s="28">
        <v>79.529189264999999</v>
      </c>
      <c r="P1072" s="28" t="s">
        <v>1501</v>
      </c>
      <c r="Q1072" s="36">
        <f>VLOOKUP(CurrentMtgRatesDataTable824[[#This Row],[asOfDate]],CurrentMtgRatesDataTable8[],5,0)</f>
        <v>72.959426589308848</v>
      </c>
      <c r="R1072" s="36">
        <f>CurrentMtgRatesDataTable824[[#This Row],[Realized Current Coupon Vol]]/CurrentMtgRatesDataTable824[[#This Row],[SeriesNumValue]]</f>
        <v>0.91739180624864691</v>
      </c>
    </row>
    <row r="1073" spans="1:18">
      <c r="A1073" s="26" t="s">
        <v>479</v>
      </c>
      <c r="B1073" s="28">
        <v>2.6643363272696798</v>
      </c>
      <c r="C10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2.6643363272696798</v>
      </c>
      <c r="D1073" s="36">
        <f>CurrentMtgRatesDataTable8[[#This Row],[Combined with Bloomberg Coupon]]-C1074</f>
        <v>-4.1122251528720177E-2</v>
      </c>
      <c r="E1073" s="37">
        <f t="shared" si="32"/>
        <v>64.355431189209668</v>
      </c>
      <c r="F1073" s="36">
        <f>LN(CurrentMtgRatesDataTable8[[#This Row],[Combined with Bloomberg Coupon]]/C1074)</f>
        <v>-1.5316434300193778E-2</v>
      </c>
      <c r="G1073" s="37">
        <f t="shared" si="33"/>
        <v>26.724174871845776</v>
      </c>
      <c r="I1073" s="26" t="s">
        <v>517</v>
      </c>
      <c r="J1073" s="27">
        <v>75.010450416999802</v>
      </c>
      <c r="K1073" s="27" t="s">
        <v>1502</v>
      </c>
      <c r="N1073" s="26" t="s">
        <v>517</v>
      </c>
      <c r="O1073" s="28">
        <v>78.979593500999997</v>
      </c>
      <c r="P1073" s="28" t="s">
        <v>1501</v>
      </c>
      <c r="Q1073" s="36">
        <f>VLOOKUP(CurrentMtgRatesDataTable824[[#This Row],[asOfDate]],CurrentMtgRatesDataTable8[],5,0)</f>
        <v>72.914589118865536</v>
      </c>
      <c r="R1073" s="36">
        <f>CurrentMtgRatesDataTable824[[#This Row],[Realized Current Coupon Vol]]/CurrentMtgRatesDataTable824[[#This Row],[SeriesNumValue]]</f>
        <v>0.92320795646969656</v>
      </c>
    </row>
    <row r="1074" spans="1:18">
      <c r="A1074" s="26" t="s">
        <v>622</v>
      </c>
      <c r="B1074" s="28">
        <v>2.7054585787984</v>
      </c>
      <c r="C10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2.7054585787984</v>
      </c>
      <c r="D1074" s="36">
        <f>CurrentMtgRatesDataTable8[[#This Row],[Combined with Bloomberg Coupon]]-C1075</f>
        <v>5.0199040130900485E-3</v>
      </c>
      <c r="E1074" s="37">
        <f t="shared" si="32"/>
        <v>63.545601130789919</v>
      </c>
      <c r="F1074" s="36">
        <f>LN(CurrentMtgRatesDataTable8[[#This Row],[Combined with Bloomberg Coupon]]/C1075)</f>
        <v>1.8571960288887093E-3</v>
      </c>
      <c r="G1074" s="37">
        <f t="shared" si="33"/>
        <v>26.445400387072869</v>
      </c>
      <c r="I1074" s="26" t="s">
        <v>373</v>
      </c>
      <c r="J1074" s="27">
        <v>75.851867412000104</v>
      </c>
      <c r="K1074" s="27" t="s">
        <v>1502</v>
      </c>
      <c r="N1074" s="26" t="s">
        <v>373</v>
      </c>
      <c r="O1074" s="28">
        <v>77.30662504</v>
      </c>
      <c r="P1074" s="28" t="s">
        <v>1501</v>
      </c>
      <c r="Q1074" s="36">
        <f>VLOOKUP(CurrentMtgRatesDataTable824[[#This Row],[asOfDate]],CurrentMtgRatesDataTable8[],5,0)</f>
        <v>62.459342645802742</v>
      </c>
      <c r="R1074" s="36">
        <f>CurrentMtgRatesDataTable824[[#This Row],[Realized Current Coupon Vol]]/CurrentMtgRatesDataTable824[[#This Row],[SeriesNumValue]]</f>
        <v>0.80794294943654599</v>
      </c>
    </row>
    <row r="1075" spans="1:18">
      <c r="A1075" s="26" t="s">
        <v>56</v>
      </c>
      <c r="B1075" s="28">
        <v>2.70043867478531</v>
      </c>
      <c r="C10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2.70043867478531</v>
      </c>
      <c r="D1075" s="36">
        <f>CurrentMtgRatesDataTable8[[#This Row],[Combined with Bloomberg Coupon]]-C1076</f>
        <v>-6.0166136983701435E-3</v>
      </c>
      <c r="E1075" s="37">
        <f t="shared" si="32"/>
        <v>63.602580221136165</v>
      </c>
      <c r="F1075" s="36">
        <f>LN(CurrentMtgRatesDataTable8[[#This Row],[Combined with Bloomberg Coupon]]/C1076)</f>
        <v>-2.2255351122487462E-3</v>
      </c>
      <c r="G1075" s="37">
        <f t="shared" si="33"/>
        <v>26.470147132459825</v>
      </c>
      <c r="I1075" s="26" t="s">
        <v>239</v>
      </c>
      <c r="J1075" s="27">
        <v>72.705581909999907</v>
      </c>
      <c r="K1075" s="27" t="s">
        <v>1502</v>
      </c>
      <c r="N1075" s="26" t="s">
        <v>239</v>
      </c>
      <c r="O1075" s="28">
        <v>75.010844012000007</v>
      </c>
      <c r="P1075" s="28" t="s">
        <v>1501</v>
      </c>
      <c r="Q1075" s="36">
        <f>VLOOKUP(CurrentMtgRatesDataTable824[[#This Row],[asOfDate]],CurrentMtgRatesDataTable8[],5,0)</f>
        <v>62.711649619958507</v>
      </c>
      <c r="R1075" s="36">
        <f>CurrentMtgRatesDataTable824[[#This Row],[Realized Current Coupon Vol]]/CurrentMtgRatesDataTable824[[#This Row],[SeriesNumValue]]</f>
        <v>0.8360344486981921</v>
      </c>
    </row>
    <row r="1076" spans="1:18">
      <c r="A1076" s="26" t="s">
        <v>199</v>
      </c>
      <c r="B1076" s="28">
        <v>2.7064552884836801</v>
      </c>
      <c r="C10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2.7064552884836801</v>
      </c>
      <c r="D1076" s="36">
        <f>CurrentMtgRatesDataTable8[[#This Row],[Combined with Bloomberg Coupon]]-C1077</f>
        <v>-3.3529290464649808E-2</v>
      </c>
      <c r="E1076" s="37">
        <f t="shared" si="32"/>
        <v>63.529548023903274</v>
      </c>
      <c r="F1076" s="36">
        <f>LN(CurrentMtgRatesDataTable8[[#This Row],[Combined with Bloomberg Coupon]]/C1077)</f>
        <v>-1.2312525195023061E-2</v>
      </c>
      <c r="G1076" s="37">
        <f t="shared" si="33"/>
        <v>26.443269305205025</v>
      </c>
      <c r="I1076" s="26" t="s">
        <v>96</v>
      </c>
      <c r="J1076" s="27">
        <v>66.292374980666494</v>
      </c>
      <c r="K1076" s="27" t="s">
        <v>1502</v>
      </c>
      <c r="N1076" s="26" t="s">
        <v>96</v>
      </c>
      <c r="O1076" s="28">
        <v>74.232955169999997</v>
      </c>
      <c r="P1076" s="28" t="s">
        <v>1501</v>
      </c>
      <c r="Q1076" s="36">
        <f>VLOOKUP(CurrentMtgRatesDataTable824[[#This Row],[asOfDate]],CurrentMtgRatesDataTable8[],5,0)</f>
        <v>63.257818579990207</v>
      </c>
      <c r="R1076" s="36">
        <f>CurrentMtgRatesDataTable824[[#This Row],[Realized Current Coupon Vol]]/CurrentMtgRatesDataTable824[[#This Row],[SeriesNumValue]]</f>
        <v>0.85215277278298085</v>
      </c>
    </row>
    <row r="1077" spans="1:18">
      <c r="A1077" s="26" t="s">
        <v>339</v>
      </c>
      <c r="B1077" s="28">
        <v>2.7399845789483299</v>
      </c>
      <c r="C10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2.7399845789483299</v>
      </c>
      <c r="D1077" s="36">
        <f>CurrentMtgRatesDataTable8[[#This Row],[Combined with Bloomberg Coupon]]-C1078</f>
        <v>-1.1930945522210301E-2</v>
      </c>
      <c r="E1077" s="37">
        <f t="shared" si="32"/>
        <v>63.307171521502823</v>
      </c>
      <c r="F1077" s="36">
        <f>LN(CurrentMtgRatesDataTable8[[#This Row],[Combined with Bloomberg Coupon]]/C1078)</f>
        <v>-4.3449312869213268E-3</v>
      </c>
      <c r="G1077" s="37">
        <f t="shared" si="33"/>
        <v>26.451853821431996</v>
      </c>
      <c r="I1077" s="26" t="s">
        <v>658</v>
      </c>
      <c r="J1077" s="27">
        <v>66.837362941333495</v>
      </c>
      <c r="K1077" s="27" t="s">
        <v>1502</v>
      </c>
      <c r="N1077" s="26" t="s">
        <v>658</v>
      </c>
      <c r="O1077" s="28">
        <v>76.624165000000005</v>
      </c>
      <c r="P1077" s="28" t="s">
        <v>1501</v>
      </c>
      <c r="Q1077" s="36">
        <f>VLOOKUP(CurrentMtgRatesDataTable824[[#This Row],[asOfDate]],CurrentMtgRatesDataTable8[],5,0)</f>
        <v>63.600567152930651</v>
      </c>
      <c r="R1077" s="36">
        <f>CurrentMtgRatesDataTable824[[#This Row],[Realized Current Coupon Vol]]/CurrentMtgRatesDataTable824[[#This Row],[SeriesNumValue]]</f>
        <v>0.83003275993846914</v>
      </c>
    </row>
    <row r="1078" spans="1:18">
      <c r="A1078" s="26" t="s">
        <v>478</v>
      </c>
      <c r="B1078" s="28">
        <v>2.7519155244705402</v>
      </c>
      <c r="C10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2.7519155244705402</v>
      </c>
      <c r="D1078" s="36">
        <f>CurrentMtgRatesDataTable8[[#This Row],[Combined with Bloomberg Coupon]]-C1079</f>
        <v>7.8608033601630378E-2</v>
      </c>
      <c r="E1078" s="37">
        <f t="shared" si="32"/>
        <v>63.181279702223684</v>
      </c>
      <c r="F1078" s="36">
        <f>LN(CurrentMtgRatesDataTable8[[#This Row],[Combined with Bloomberg Coupon]]/C1079)</f>
        <v>2.898075714369042E-2</v>
      </c>
      <c r="G1078" s="37">
        <f t="shared" si="33"/>
        <v>26.409060613524193</v>
      </c>
      <c r="I1078" s="26" t="s">
        <v>518</v>
      </c>
      <c r="J1078" s="27">
        <v>69.644166030999898</v>
      </c>
      <c r="K1078" s="27" t="s">
        <v>1502</v>
      </c>
      <c r="N1078" s="26" t="s">
        <v>518</v>
      </c>
      <c r="O1078" s="28">
        <v>78.628934872000002</v>
      </c>
      <c r="P1078" s="28" t="s">
        <v>1501</v>
      </c>
      <c r="Q1078" s="36">
        <f>VLOOKUP(CurrentMtgRatesDataTable824[[#This Row],[asOfDate]],CurrentMtgRatesDataTable8[],5,0)</f>
        <v>63.897800308597276</v>
      </c>
      <c r="R1078" s="36">
        <f>CurrentMtgRatesDataTable824[[#This Row],[Realized Current Coupon Vol]]/CurrentMtgRatesDataTable824[[#This Row],[SeriesNumValue]]</f>
        <v>0.81264995402286022</v>
      </c>
    </row>
    <row r="1079" spans="1:18">
      <c r="A1079" s="26" t="s">
        <v>621</v>
      </c>
      <c r="B1079" s="28">
        <v>2.6733074908689098</v>
      </c>
      <c r="C10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2.6733074908689098</v>
      </c>
      <c r="D1079" s="36">
        <f>CurrentMtgRatesDataTable8[[#This Row],[Combined with Bloomberg Coupon]]-C1080</f>
        <v>6.0755067594129741E-2</v>
      </c>
      <c r="E1079" s="37">
        <f t="shared" si="32"/>
        <v>62.391986814989465</v>
      </c>
      <c r="F1079" s="36">
        <f>LN(CurrentMtgRatesDataTable8[[#This Row],[Combined with Bloomberg Coupon]]/C1080)</f>
        <v>2.2988782991446337E-2</v>
      </c>
      <c r="G1079" s="37">
        <f t="shared" si="33"/>
        <v>26.31204319957418</v>
      </c>
      <c r="I1079" s="26" t="s">
        <v>374</v>
      </c>
      <c r="J1079" s="27">
        <v>71.276375189666794</v>
      </c>
      <c r="K1079" s="27" t="s">
        <v>1502</v>
      </c>
      <c r="N1079" s="26" t="s">
        <v>374</v>
      </c>
      <c r="O1079" s="28">
        <v>77.860827693999994</v>
      </c>
      <c r="P1079" s="28" t="s">
        <v>1501</v>
      </c>
      <c r="Q1079" s="36">
        <f>VLOOKUP(CurrentMtgRatesDataTable824[[#This Row],[asOfDate]],CurrentMtgRatesDataTable8[],5,0)</f>
        <v>63.23487944966719</v>
      </c>
      <c r="R1079" s="36">
        <f>CurrentMtgRatesDataTable824[[#This Row],[Realized Current Coupon Vol]]/CurrentMtgRatesDataTable824[[#This Row],[SeriesNumValue]]</f>
        <v>0.8121526744897436</v>
      </c>
    </row>
    <row r="1080" spans="1:18">
      <c r="A1080" s="26" t="s">
        <v>55</v>
      </c>
      <c r="B1080" s="28">
        <v>2.6125524232747801</v>
      </c>
      <c r="C10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2.6125524232747801</v>
      </c>
      <c r="D1080" s="36">
        <f>CurrentMtgRatesDataTable8[[#This Row],[Combined with Bloomberg Coupon]]-C1081</f>
        <v>5.1795965511300057E-2</v>
      </c>
      <c r="E1080" s="37">
        <f t="shared" si="32"/>
        <v>62.298576379079286</v>
      </c>
      <c r="F1080" s="36">
        <f>LN(CurrentMtgRatesDataTable8[[#This Row],[Combined with Bloomberg Coupon]]/C1081)</f>
        <v>2.0024977258507531E-2</v>
      </c>
      <c r="G1080" s="37">
        <f t="shared" si="33"/>
        <v>26.456544237273317</v>
      </c>
      <c r="I1080" s="26" t="s">
        <v>240</v>
      </c>
      <c r="J1080" s="27">
        <v>74.871608219999999</v>
      </c>
      <c r="K1080" s="27" t="s">
        <v>1502</v>
      </c>
      <c r="N1080" s="26" t="s">
        <v>240</v>
      </c>
      <c r="O1080" s="28">
        <v>79.918361820000001</v>
      </c>
      <c r="P1080" s="28" t="s">
        <v>1501</v>
      </c>
      <c r="Q1080" s="36">
        <f>VLOOKUP(CurrentMtgRatesDataTable824[[#This Row],[asOfDate]],CurrentMtgRatesDataTable8[],5,0)</f>
        <v>64.396225081606033</v>
      </c>
      <c r="R1080" s="36">
        <f>CurrentMtgRatesDataTable824[[#This Row],[Realized Current Coupon Vol]]/CurrentMtgRatesDataTable824[[#This Row],[SeriesNumValue]]</f>
        <v>0.80577508866667646</v>
      </c>
    </row>
    <row r="1081" spans="1:18">
      <c r="A1081" s="26" t="s">
        <v>198</v>
      </c>
      <c r="B1081" s="28">
        <v>2.56075645776348</v>
      </c>
      <c r="C10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2.56075645776348</v>
      </c>
      <c r="D1081" s="36">
        <f>CurrentMtgRatesDataTable8[[#This Row],[Combined with Bloomberg Coupon]]-C1082</f>
        <v>1.4980453119319836E-2</v>
      </c>
      <c r="E1081" s="37">
        <f t="shared" si="32"/>
        <v>61.7881084726246</v>
      </c>
      <c r="F1081" s="36">
        <f>LN(CurrentMtgRatesDataTable8[[#This Row],[Combined with Bloomberg Coupon]]/C1082)</f>
        <v>5.8671892143599613E-3</v>
      </c>
      <c r="G1081" s="37">
        <f t="shared" si="33"/>
        <v>26.318269947238537</v>
      </c>
      <c r="I1081" s="26" t="s">
        <v>659</v>
      </c>
      <c r="J1081" s="27">
        <v>69.810457104666497</v>
      </c>
      <c r="K1081" s="27" t="s">
        <v>1502</v>
      </c>
      <c r="N1081" s="26" t="s">
        <v>659</v>
      </c>
      <c r="O1081" s="28">
        <v>79.890423282</v>
      </c>
      <c r="P1081" s="28" t="s">
        <v>1501</v>
      </c>
      <c r="Q1081" s="36">
        <f>VLOOKUP(CurrentMtgRatesDataTable824[[#This Row],[asOfDate]],CurrentMtgRatesDataTable8[],5,0)</f>
        <v>64.031551307194306</v>
      </c>
      <c r="R1081" s="36">
        <f>CurrentMtgRatesDataTable824[[#This Row],[Realized Current Coupon Vol]]/CurrentMtgRatesDataTable824[[#This Row],[SeriesNumValue]]</f>
        <v>0.80149220240295271</v>
      </c>
    </row>
    <row r="1082" spans="1:18">
      <c r="A1082" s="26" t="s">
        <v>338</v>
      </c>
      <c r="B1082" s="28">
        <v>2.5457760046441602</v>
      </c>
      <c r="C10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2.5457760046441602</v>
      </c>
      <c r="D1082" s="36">
        <f>CurrentMtgRatesDataTable8[[#This Row],[Combined with Bloomberg Coupon]]-C1083</f>
        <v>1.5845965045760302E-2</v>
      </c>
      <c r="E1082" s="37">
        <f t="shared" si="32"/>
        <v>61.777174992612075</v>
      </c>
      <c r="F1082" s="36">
        <f>LN(CurrentMtgRatesDataTable8[[#This Row],[Combined with Bloomberg Coupon]]/C1083)</f>
        <v>6.243866917562799E-3</v>
      </c>
      <c r="G1082" s="37">
        <f t="shared" si="33"/>
        <v>26.318165046796022</v>
      </c>
      <c r="I1082" s="26" t="s">
        <v>519</v>
      </c>
      <c r="J1082" s="27">
        <v>68.863677792000004</v>
      </c>
      <c r="K1082" s="27" t="s">
        <v>1502</v>
      </c>
      <c r="N1082" s="26" t="s">
        <v>519</v>
      </c>
      <c r="O1082" s="28">
        <v>79.287780659999996</v>
      </c>
      <c r="P1082" s="28" t="s">
        <v>1501</v>
      </c>
      <c r="Q1082" s="36">
        <f>VLOOKUP(CurrentMtgRatesDataTable824[[#This Row],[asOfDate]],CurrentMtgRatesDataTable8[],5,0)</f>
        <v>64.039647839312082</v>
      </c>
      <c r="R1082" s="36">
        <f>CurrentMtgRatesDataTable824[[#This Row],[Realized Current Coupon Vol]]/CurrentMtgRatesDataTable824[[#This Row],[SeriesNumValue]]</f>
        <v>0.80768621982150568</v>
      </c>
    </row>
    <row r="1083" spans="1:18">
      <c r="A1083" s="26" t="s">
        <v>477</v>
      </c>
      <c r="B1083" s="28">
        <v>2.5299300395983999</v>
      </c>
      <c r="C10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2.5299300395983999</v>
      </c>
      <c r="D1083" s="36">
        <f>CurrentMtgRatesDataTable8[[#This Row],[Combined with Bloomberg Coupon]]-C1084</f>
        <v>-1.4907392723940038E-2</v>
      </c>
      <c r="E1083" s="37">
        <f t="shared" si="32"/>
        <v>61.987085408830325</v>
      </c>
      <c r="F1083" s="36">
        <f>LN(CurrentMtgRatesDataTable8[[#This Row],[Combined with Bloomberg Coupon]]/C1084)</f>
        <v>-5.8751206577743152E-3</v>
      </c>
      <c r="G1083" s="37">
        <f t="shared" si="33"/>
        <v>26.430853407818173</v>
      </c>
      <c r="I1083" s="26" t="s">
        <v>375</v>
      </c>
      <c r="J1083" s="27">
        <v>72.574403656000101</v>
      </c>
      <c r="K1083" s="27" t="s">
        <v>1502</v>
      </c>
      <c r="N1083" s="26" t="s">
        <v>375</v>
      </c>
      <c r="O1083" s="28">
        <v>77.742050894000002</v>
      </c>
      <c r="P1083" s="28" t="s">
        <v>1501</v>
      </c>
      <c r="Q1083" s="36">
        <f>VLOOKUP(CurrentMtgRatesDataTable824[[#This Row],[asOfDate]],CurrentMtgRatesDataTable8[],5,0)</f>
        <v>64.475319854121665</v>
      </c>
      <c r="R1083" s="36">
        <f>CurrentMtgRatesDataTable824[[#This Row],[Realized Current Coupon Vol]]/CurrentMtgRatesDataTable824[[#This Row],[SeriesNumValue]]</f>
        <v>0.82934935614231087</v>
      </c>
    </row>
    <row r="1084" spans="1:18">
      <c r="A1084" s="26" t="s">
        <v>620</v>
      </c>
      <c r="B1084" s="28">
        <v>2.5448374323223399</v>
      </c>
      <c r="C10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2.5448374323223399</v>
      </c>
      <c r="D1084" s="36">
        <f>CurrentMtgRatesDataTable8[[#This Row],[Combined with Bloomberg Coupon]]-C1085</f>
        <v>-2.8382449791270137E-2</v>
      </c>
      <c r="E1084" s="37">
        <f t="shared" si="32"/>
        <v>61.825750319749176</v>
      </c>
      <c r="F1084" s="36">
        <f>LN(CurrentMtgRatesDataTable8[[#This Row],[Combined with Bloomberg Coupon]]/C1085)</f>
        <v>-1.1091216452930625E-2</v>
      </c>
      <c r="G1084" s="37">
        <f t="shared" si="33"/>
        <v>26.371593755907835</v>
      </c>
      <c r="I1084" s="26" t="s">
        <v>241</v>
      </c>
      <c r="J1084" s="27">
        <v>73.931811602666798</v>
      </c>
      <c r="K1084" s="27" t="s">
        <v>1502</v>
      </c>
      <c r="N1084" s="26" t="s">
        <v>241</v>
      </c>
      <c r="O1084" s="28">
        <v>79.611634207999998</v>
      </c>
      <c r="P1084" s="28" t="s">
        <v>1501</v>
      </c>
      <c r="Q1084" s="36">
        <f>VLOOKUP(CurrentMtgRatesDataTable824[[#This Row],[asOfDate]],CurrentMtgRatesDataTable8[],5,0)</f>
        <v>64.489874135457839</v>
      </c>
      <c r="R1084" s="36">
        <f>CurrentMtgRatesDataTable824[[#This Row],[Realized Current Coupon Vol]]/CurrentMtgRatesDataTable824[[#This Row],[SeriesNumValue]]</f>
        <v>0.81005590171615138</v>
      </c>
    </row>
    <row r="1085" spans="1:18">
      <c r="A1085" s="26" t="s">
        <v>54</v>
      </c>
      <c r="B1085" s="28">
        <v>2.5732198821136101</v>
      </c>
      <c r="C10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2.5732198821136101</v>
      </c>
      <c r="D1085" s="36">
        <f>CurrentMtgRatesDataTable8[[#This Row],[Combined with Bloomberg Coupon]]-C1086</f>
        <v>3.4262937537610227E-2</v>
      </c>
      <c r="E1085" s="37">
        <f t="shared" si="32"/>
        <v>61.389930373557632</v>
      </c>
      <c r="F1085" s="36">
        <f>LN(CurrentMtgRatesDataTable8[[#This Row],[Combined with Bloomberg Coupon]]/C1086)</f>
        <v>1.34046421869568E-2</v>
      </c>
      <c r="G1085" s="37">
        <f t="shared" si="33"/>
        <v>26.209394684322863</v>
      </c>
      <c r="I1085" s="26" t="s">
        <v>660</v>
      </c>
      <c r="J1085" s="27">
        <v>73.962207117999995</v>
      </c>
      <c r="K1085" s="27" t="s">
        <v>1502</v>
      </c>
      <c r="N1085" s="26" t="s">
        <v>660</v>
      </c>
      <c r="O1085" s="28">
        <v>79.79106152</v>
      </c>
      <c r="P1085" s="28" t="s">
        <v>1501</v>
      </c>
      <c r="Q1085" s="36">
        <f>VLOOKUP(CurrentMtgRatesDataTable824[[#This Row],[asOfDate]],CurrentMtgRatesDataTable8[],5,0)</f>
        <v>64.23652410943977</v>
      </c>
      <c r="R1085" s="36">
        <f>CurrentMtgRatesDataTable824[[#This Row],[Realized Current Coupon Vol]]/CurrentMtgRatesDataTable824[[#This Row],[SeriesNumValue]]</f>
        <v>0.80505914930507083</v>
      </c>
    </row>
    <row r="1086" spans="1:18">
      <c r="A1086" s="26" t="s">
        <v>197</v>
      </c>
      <c r="B1086" s="28">
        <v>2.5389569445759999</v>
      </c>
      <c r="C10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2.5389569445759999</v>
      </c>
      <c r="D1086" s="36">
        <f>CurrentMtgRatesDataTable8[[#This Row],[Combined with Bloomberg Coupon]]-C1087</f>
        <v>-1.8901898417350349E-2</v>
      </c>
      <c r="E1086" s="37">
        <f t="shared" si="32"/>
        <v>61.216376500628044</v>
      </c>
      <c r="F1086" s="36">
        <f>LN(CurrentMtgRatesDataTable8[[#This Row],[Combined with Bloomberg Coupon]]/C1087)</f>
        <v>-7.4171741187381022E-3</v>
      </c>
      <c r="G1086" s="37">
        <f t="shared" si="33"/>
        <v>26.169097824780906</v>
      </c>
      <c r="I1086" s="26" t="s">
        <v>520</v>
      </c>
      <c r="J1086" s="27">
        <v>72.066485043999904</v>
      </c>
      <c r="K1086" s="27" t="s">
        <v>1502</v>
      </c>
      <c r="N1086" s="26" t="s">
        <v>520</v>
      </c>
      <c r="O1086" s="28">
        <v>79.045270485000003</v>
      </c>
      <c r="P1086" s="28" t="s">
        <v>1501</v>
      </c>
      <c r="Q1086" s="36">
        <f>VLOOKUP(CurrentMtgRatesDataTable824[[#This Row],[asOfDate]],CurrentMtgRatesDataTable8[],5,0)</f>
        <v>64.04245338676624</v>
      </c>
      <c r="R1086" s="36">
        <f>CurrentMtgRatesDataTable824[[#This Row],[Realized Current Coupon Vol]]/CurrentMtgRatesDataTable824[[#This Row],[SeriesNumValue]]</f>
        <v>0.81019968675949094</v>
      </c>
    </row>
    <row r="1087" spans="1:18">
      <c r="A1087" s="26" t="s">
        <v>337</v>
      </c>
      <c r="B1087" s="28">
        <v>2.5578588429933502</v>
      </c>
      <c r="C10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2.5578588429933502</v>
      </c>
      <c r="D1087" s="36">
        <f>CurrentMtgRatesDataTable8[[#This Row],[Combined with Bloomberg Coupon]]-C1088</f>
        <v>-6.7281060491059641E-2</v>
      </c>
      <c r="E1087" s="37">
        <f t="shared" si="32"/>
        <v>60.959541048702647</v>
      </c>
      <c r="F1087" s="36">
        <f>LN(CurrentMtgRatesDataTable8[[#This Row],[Combined with Bloomberg Coupon]]/C1088)</f>
        <v>-2.5963672121931066E-2</v>
      </c>
      <c r="G1087" s="37">
        <f t="shared" si="33"/>
        <v>26.069853399685851</v>
      </c>
      <c r="I1087" s="26" t="s">
        <v>376</v>
      </c>
      <c r="J1087" s="27">
        <v>71.869939152000001</v>
      </c>
      <c r="K1087" s="27" t="s">
        <v>1502</v>
      </c>
      <c r="N1087" s="26" t="s">
        <v>376</v>
      </c>
      <c r="O1087" s="28">
        <v>77.632648575999994</v>
      </c>
      <c r="P1087" s="28" t="s">
        <v>1501</v>
      </c>
      <c r="Q1087" s="36">
        <f>VLOOKUP(CurrentMtgRatesDataTable824[[#This Row],[asOfDate]],CurrentMtgRatesDataTable8[],5,0)</f>
        <v>64.365012749738341</v>
      </c>
      <c r="R1087" s="36">
        <f>CurrentMtgRatesDataTable824[[#This Row],[Realized Current Coupon Vol]]/CurrentMtgRatesDataTable824[[#This Row],[SeriesNumValue]]</f>
        <v>0.8290972152872893</v>
      </c>
    </row>
    <row r="1088" spans="1:18">
      <c r="A1088" s="26" t="s">
        <v>476</v>
      </c>
      <c r="B1088" s="28">
        <v>2.6251399034844098</v>
      </c>
      <c r="C10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2.6251399034844098</v>
      </c>
      <c r="D1088" s="36">
        <f>CurrentMtgRatesDataTable8[[#This Row],[Combined with Bloomberg Coupon]]-C1089</f>
        <v>-6.006316288802438E-4</v>
      </c>
      <c r="E1088" s="37">
        <f t="shared" si="32"/>
        <v>62.242136766138557</v>
      </c>
      <c r="F1088" s="36">
        <f>LN(CurrentMtgRatesDataTable8[[#This Row],[Combined with Bloomberg Coupon]]/C1089)</f>
        <v>-2.2877368415576908E-4</v>
      </c>
      <c r="G1088" s="37">
        <f t="shared" si="33"/>
        <v>27.071128728600591</v>
      </c>
      <c r="I1088" s="26" t="s">
        <v>242</v>
      </c>
      <c r="J1088" s="27">
        <v>74.242673620666494</v>
      </c>
      <c r="K1088" s="27" t="s">
        <v>1502</v>
      </c>
      <c r="N1088" s="26" t="s">
        <v>242</v>
      </c>
      <c r="O1088" s="28">
        <v>76.861282000000003</v>
      </c>
      <c r="P1088" s="28" t="s">
        <v>1501</v>
      </c>
      <c r="Q1088" s="36">
        <f>VLOOKUP(CurrentMtgRatesDataTable824[[#This Row],[asOfDate]],CurrentMtgRatesDataTable8[],5,0)</f>
        <v>64.793587419284819</v>
      </c>
      <c r="R1088" s="36">
        <f>CurrentMtgRatesDataTable824[[#This Row],[Realized Current Coupon Vol]]/CurrentMtgRatesDataTable824[[#This Row],[SeriesNumValue]]</f>
        <v>0.84299384206582473</v>
      </c>
    </row>
    <row r="1089" spans="1:18">
      <c r="A1089" s="26" t="s">
        <v>619</v>
      </c>
      <c r="B1089" s="28">
        <v>2.6257405351132901</v>
      </c>
      <c r="C10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2.6257405351132901</v>
      </c>
      <c r="D1089" s="36">
        <f>CurrentMtgRatesDataTable8[[#This Row],[Combined with Bloomberg Coupon]]-C1090</f>
        <v>-1.2228964024529887E-2</v>
      </c>
      <c r="E1089" s="37">
        <f t="shared" si="32"/>
        <v>64.155927325626479</v>
      </c>
      <c r="F1089" s="36">
        <f>LN(CurrentMtgRatesDataTable8[[#This Row],[Combined with Bloomberg Coupon]]/C1090)</f>
        <v>-4.6465272391950042E-3</v>
      </c>
      <c r="G1089" s="37">
        <f t="shared" si="33"/>
        <v>27.991337379050435</v>
      </c>
      <c r="I1089" s="26" t="s">
        <v>97</v>
      </c>
      <c r="J1089" s="27">
        <v>76.717042103666799</v>
      </c>
      <c r="K1089" s="27" t="s">
        <v>1502</v>
      </c>
      <c r="N1089" s="26" t="s">
        <v>97</v>
      </c>
      <c r="O1089" s="28">
        <v>80.918129324999995</v>
      </c>
      <c r="P1089" s="28" t="s">
        <v>1501</v>
      </c>
      <c r="Q1089" s="36">
        <f>VLOOKUP(CurrentMtgRatesDataTable824[[#This Row],[asOfDate]],CurrentMtgRatesDataTable8[],5,0)</f>
        <v>65.589804272480407</v>
      </c>
      <c r="R1089" s="36">
        <f>CurrentMtgRatesDataTable824[[#This Row],[Realized Current Coupon Vol]]/CurrentMtgRatesDataTable824[[#This Row],[SeriesNumValue]]</f>
        <v>0.81056995285994782</v>
      </c>
    </row>
    <row r="1090" spans="1:18">
      <c r="A1090" s="26" t="s">
        <v>53</v>
      </c>
      <c r="B1090" s="28">
        <v>2.63796949913782</v>
      </c>
      <c r="C10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2.63796949913782</v>
      </c>
      <c r="D1090" s="36">
        <f>CurrentMtgRatesDataTable8[[#This Row],[Combined with Bloomberg Coupon]]-C1091</f>
        <v>-5.1695580080224346E-5</v>
      </c>
      <c r="E1090" s="37">
        <f t="shared" si="32"/>
        <v>64.031232111634409</v>
      </c>
      <c r="F1090" s="36">
        <f>LN(CurrentMtgRatesDataTable8[[#This Row],[Combined with Bloomberg Coupon]]/C1091)</f>
        <v>-1.9596539524621519E-5</v>
      </c>
      <c r="G1090" s="37">
        <f t="shared" si="33"/>
        <v>27.947621420174428</v>
      </c>
      <c r="I1090" s="26" t="s">
        <v>661</v>
      </c>
      <c r="J1090" s="27">
        <v>75.096084675333501</v>
      </c>
      <c r="K1090" s="27" t="s">
        <v>1502</v>
      </c>
      <c r="N1090" s="26" t="s">
        <v>661</v>
      </c>
      <c r="O1090" s="28">
        <v>80.394354039999996</v>
      </c>
      <c r="P1090" s="28" t="s">
        <v>1501</v>
      </c>
      <c r="Q1090" s="36">
        <f>VLOOKUP(CurrentMtgRatesDataTable824[[#This Row],[asOfDate]],CurrentMtgRatesDataTable8[],5,0)</f>
        <v>65.764142991027086</v>
      </c>
      <c r="R1090" s="36">
        <f>CurrentMtgRatesDataTable824[[#This Row],[Realized Current Coupon Vol]]/CurrentMtgRatesDataTable824[[#This Row],[SeriesNumValue]]</f>
        <v>0.81801942159154994</v>
      </c>
    </row>
    <row r="1091" spans="1:18">
      <c r="A1091" s="26" t="s">
        <v>196</v>
      </c>
      <c r="B1091" s="28">
        <v>2.6380211947179002</v>
      </c>
      <c r="C10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2.6380211947179002</v>
      </c>
      <c r="D1091" s="36">
        <f>CurrentMtgRatesDataTable8[[#This Row],[Combined with Bloomberg Coupon]]-C1092</f>
        <v>1.7235522144610105E-2</v>
      </c>
      <c r="E1091" s="37">
        <f t="shared" si="32"/>
        <v>64.610032843873057</v>
      </c>
      <c r="F1091" s="36">
        <f>LN(CurrentMtgRatesDataTable8[[#This Row],[Combined with Bloomberg Coupon]]/C1092)</f>
        <v>6.5549408042911983E-3</v>
      </c>
      <c r="G1091" s="37">
        <f t="shared" si="33"/>
        <v>28.241849694067678</v>
      </c>
      <c r="I1091" s="26" t="s">
        <v>521</v>
      </c>
      <c r="J1091" s="27">
        <v>69.381805198666797</v>
      </c>
      <c r="K1091" s="27" t="s">
        <v>1502</v>
      </c>
      <c r="N1091" s="26" t="s">
        <v>521</v>
      </c>
      <c r="O1091" s="28">
        <v>76.033333647999996</v>
      </c>
      <c r="P1091" s="28" t="s">
        <v>1501</v>
      </c>
      <c r="Q1091" s="36">
        <f>VLOOKUP(CurrentMtgRatesDataTable824[[#This Row],[asOfDate]],CurrentMtgRatesDataTable8[],5,0)</f>
        <v>69.291759946015858</v>
      </c>
      <c r="R1091" s="36">
        <f>CurrentMtgRatesDataTable824[[#This Row],[Realized Current Coupon Vol]]/CurrentMtgRatesDataTable824[[#This Row],[SeriesNumValue]]</f>
        <v>0.91133397184457832</v>
      </c>
    </row>
    <row r="1092" spans="1:18">
      <c r="A1092" s="26" t="s">
        <v>475</v>
      </c>
      <c r="B1092" s="28">
        <v>2.6207856725732901</v>
      </c>
      <c r="C10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2.6207856725732901</v>
      </c>
      <c r="D1092" s="36">
        <f>CurrentMtgRatesDataTable8[[#This Row],[Combined with Bloomberg Coupon]]-C1093</f>
        <v>1.2236493629429912E-2</v>
      </c>
      <c r="E1092" s="37">
        <f t="shared" si="32"/>
        <v>65.889595638183863</v>
      </c>
      <c r="F1092" s="36">
        <f>LN(CurrentMtgRatesDataTable8[[#This Row],[Combined with Bloomberg Coupon]]/C1093)</f>
        <v>4.6799512023805818E-3</v>
      </c>
      <c r="G1092" s="37">
        <f t="shared" si="33"/>
        <v>28.926418628943573</v>
      </c>
      <c r="I1092" s="26" t="s">
        <v>377</v>
      </c>
      <c r="J1092" s="27">
        <v>69.215774422666499</v>
      </c>
      <c r="K1092" s="27" t="s">
        <v>1502</v>
      </c>
      <c r="N1092" s="26" t="s">
        <v>377</v>
      </c>
      <c r="O1092" s="28">
        <v>74.027284652000006</v>
      </c>
      <c r="P1092" s="28" t="s">
        <v>1501</v>
      </c>
      <c r="Q1092" s="36">
        <f>VLOOKUP(CurrentMtgRatesDataTable824[[#This Row],[asOfDate]],CurrentMtgRatesDataTable8[],5,0)</f>
        <v>69.481128994283722</v>
      </c>
      <c r="R1092" s="36">
        <f>CurrentMtgRatesDataTable824[[#This Row],[Realized Current Coupon Vol]]/CurrentMtgRatesDataTable824[[#This Row],[SeriesNumValue]]</f>
        <v>0.93858810735679932</v>
      </c>
    </row>
    <row r="1093" spans="1:18">
      <c r="A1093" s="26" t="s">
        <v>618</v>
      </c>
      <c r="B1093" s="28">
        <v>2.6085491789438602</v>
      </c>
      <c r="C10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2.6085491789438602</v>
      </c>
      <c r="D1093" s="36">
        <f>CurrentMtgRatesDataTable8[[#This Row],[Combined with Bloomberg Coupon]]-C1094</f>
        <v>-4.5170558370349667E-2</v>
      </c>
      <c r="E1093" s="37">
        <f t="shared" ref="E1093:E1156" si="34">STDEVA(D1093:D1152)*SQRT(250)*100</f>
        <v>66.079670019192477</v>
      </c>
      <c r="F1093" s="36">
        <f>LN(CurrentMtgRatesDataTable8[[#This Row],[Combined with Bloomberg Coupon]]/C1094)</f>
        <v>-1.7168133581180224E-2</v>
      </c>
      <c r="G1093" s="37">
        <f t="shared" ref="G1093:G1156" si="35">STDEVA(F1093:F1152)*SQRT(250)*100</f>
        <v>29.039644017966783</v>
      </c>
      <c r="I1093" s="26" t="s">
        <v>243</v>
      </c>
      <c r="J1093" s="27">
        <v>74.791339015999995</v>
      </c>
      <c r="K1093" s="27" t="s">
        <v>1502</v>
      </c>
      <c r="N1093" s="26" t="s">
        <v>243</v>
      </c>
      <c r="O1093" s="28">
        <v>78.311661439999995</v>
      </c>
      <c r="P1093" s="28" t="s">
        <v>1501</v>
      </c>
      <c r="Q1093" s="36">
        <f>VLOOKUP(CurrentMtgRatesDataTable824[[#This Row],[asOfDate]],CurrentMtgRatesDataTable8[],5,0)</f>
        <v>69.778350069294717</v>
      </c>
      <c r="R1093" s="36">
        <f>CurrentMtgRatesDataTable824[[#This Row],[Realized Current Coupon Vol]]/CurrentMtgRatesDataTable824[[#This Row],[SeriesNumValue]]</f>
        <v>0.89103396334857177</v>
      </c>
    </row>
    <row r="1094" spans="1:18">
      <c r="A1094" s="26" t="s">
        <v>52</v>
      </c>
      <c r="B1094" s="28">
        <v>2.6537197373142098</v>
      </c>
      <c r="C10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2.6537197373142098</v>
      </c>
      <c r="D1094" s="36">
        <f>CurrentMtgRatesDataTable8[[#This Row],[Combined with Bloomberg Coupon]]-C1095</f>
        <v>4.6707896145250061E-2</v>
      </c>
      <c r="E1094" s="37">
        <f t="shared" si="34"/>
        <v>66.504925613768449</v>
      </c>
      <c r="F1094" s="36">
        <f>LN(CurrentMtgRatesDataTable8[[#This Row],[Combined with Bloomberg Coupon]]/C1095)</f>
        <v>1.7757653218087983E-2</v>
      </c>
      <c r="G1094" s="37">
        <f t="shared" si="35"/>
        <v>29.423003747894477</v>
      </c>
      <c r="I1094" s="26" t="s">
        <v>98</v>
      </c>
      <c r="J1094" s="27">
        <v>69.450201930666495</v>
      </c>
      <c r="K1094" s="27" t="s">
        <v>1502</v>
      </c>
      <c r="N1094" s="26" t="s">
        <v>98</v>
      </c>
      <c r="O1094" s="28">
        <v>77.415034203000005</v>
      </c>
      <c r="P1094" s="28" t="s">
        <v>1501</v>
      </c>
      <c r="Q1094" s="36">
        <f>VLOOKUP(CurrentMtgRatesDataTable824[[#This Row],[asOfDate]],CurrentMtgRatesDataTable8[],5,0)</f>
        <v>67.071058520466693</v>
      </c>
      <c r="R1094" s="36">
        <f>CurrentMtgRatesDataTable824[[#This Row],[Realized Current Coupon Vol]]/CurrentMtgRatesDataTable824[[#This Row],[SeriesNumValue]]</f>
        <v>0.86638285716687757</v>
      </c>
    </row>
    <row r="1095" spans="1:18">
      <c r="A1095" s="26" t="s">
        <v>195</v>
      </c>
      <c r="B1095" s="28">
        <v>2.6070118411689598</v>
      </c>
      <c r="C10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2.6070118411689598</v>
      </c>
      <c r="D1095" s="36">
        <f>CurrentMtgRatesDataTable8[[#This Row],[Combined with Bloomberg Coupon]]-C1096</f>
        <v>4.1703376509569789E-2</v>
      </c>
      <c r="E1095" s="37">
        <f t="shared" si="34"/>
        <v>66.85846635349931</v>
      </c>
      <c r="F1095" s="36">
        <f>LN(CurrentMtgRatesDataTable8[[#This Row],[Combined with Bloomberg Coupon]]/C1096)</f>
        <v>1.6125946489509459E-2</v>
      </c>
      <c r="G1095" s="37">
        <f t="shared" si="35"/>
        <v>29.677195406707717</v>
      </c>
      <c r="I1095" s="26" t="s">
        <v>662</v>
      </c>
      <c r="J1095" s="27">
        <v>68.197285723000107</v>
      </c>
      <c r="K1095" s="27" t="s">
        <v>1502</v>
      </c>
      <c r="N1095" s="26" t="s">
        <v>662</v>
      </c>
      <c r="O1095" s="28">
        <v>76.253443309999994</v>
      </c>
      <c r="P1095" s="28" t="s">
        <v>1501</v>
      </c>
      <c r="Q1095" s="36">
        <f>VLOOKUP(CurrentMtgRatesDataTable824[[#This Row],[asOfDate]],CurrentMtgRatesDataTable8[],5,0)</f>
        <v>67.609734525851849</v>
      </c>
      <c r="R1095" s="36">
        <f>CurrentMtgRatesDataTable824[[#This Row],[Realized Current Coupon Vol]]/CurrentMtgRatesDataTable824[[#This Row],[SeriesNumValue]]</f>
        <v>0.88664500370156274</v>
      </c>
    </row>
    <row r="1096" spans="1:18">
      <c r="A1096" s="26" t="s">
        <v>336</v>
      </c>
      <c r="B1096" s="28">
        <v>2.56530846465939</v>
      </c>
      <c r="C10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2.56530846465939</v>
      </c>
      <c r="D1096" s="36">
        <f>CurrentMtgRatesDataTable8[[#This Row],[Combined with Bloomberg Coupon]]-C1097</f>
        <v>-7.8670841655799073E-3</v>
      </c>
      <c r="E1096" s="37">
        <f t="shared" si="34"/>
        <v>67.094567165169792</v>
      </c>
      <c r="F1096" s="36">
        <f>LN(CurrentMtgRatesDataTable8[[#This Row],[Combined with Bloomberg Coupon]]/C1097)</f>
        <v>-3.0620277466110245E-3</v>
      </c>
      <c r="G1096" s="37">
        <f t="shared" si="35"/>
        <v>29.874686545379635</v>
      </c>
      <c r="I1096" s="26" t="s">
        <v>522</v>
      </c>
      <c r="J1096" s="27">
        <v>68.603236213000002</v>
      </c>
      <c r="K1096" s="27" t="s">
        <v>1502</v>
      </c>
      <c r="N1096" s="26" t="s">
        <v>522</v>
      </c>
      <c r="O1096" s="28">
        <v>76.846905465000006</v>
      </c>
      <c r="P1096" s="28" t="s">
        <v>1501</v>
      </c>
      <c r="Q1096" s="36">
        <f>VLOOKUP(CurrentMtgRatesDataTable824[[#This Row],[asOfDate]],CurrentMtgRatesDataTable8[],5,0)</f>
        <v>67.656124165044844</v>
      </c>
      <c r="R1096" s="36">
        <f>CurrentMtgRatesDataTable824[[#This Row],[Realized Current Coupon Vol]]/CurrentMtgRatesDataTable824[[#This Row],[SeriesNumValue]]</f>
        <v>0.88040141311687414</v>
      </c>
    </row>
    <row r="1097" spans="1:18">
      <c r="A1097" s="26" t="s">
        <v>474</v>
      </c>
      <c r="B1097" s="28">
        <v>2.5731755488249699</v>
      </c>
      <c r="C10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2.5731755488249699</v>
      </c>
      <c r="D1097" s="36">
        <f>CurrentMtgRatesDataTable8[[#This Row],[Combined with Bloomberg Coupon]]-C1098</f>
        <v>2.1813058380089956E-2</v>
      </c>
      <c r="E1097" s="37">
        <f t="shared" si="34"/>
        <v>67.083876174398029</v>
      </c>
      <c r="F1097" s="36">
        <f>LN(CurrentMtgRatesDataTable8[[#This Row],[Combined with Bloomberg Coupon]]/C1098)</f>
        <v>8.5132318092942475E-3</v>
      </c>
      <c r="G1097" s="37">
        <f t="shared" si="35"/>
        <v>29.885319807792825</v>
      </c>
      <c r="I1097" s="26" t="s">
        <v>244</v>
      </c>
      <c r="J1097" s="27">
        <v>73.207699224999999</v>
      </c>
      <c r="K1097" s="27" t="s">
        <v>1502</v>
      </c>
      <c r="N1097" s="26" t="s">
        <v>244</v>
      </c>
      <c r="O1097" s="28">
        <v>76.356838870000004</v>
      </c>
      <c r="P1097" s="28" t="s">
        <v>1501</v>
      </c>
      <c r="Q1097" s="36">
        <f>VLOOKUP(CurrentMtgRatesDataTable824[[#This Row],[asOfDate]],CurrentMtgRatesDataTable8[],5,0)</f>
        <v>64.437287408100701</v>
      </c>
      <c r="R1097" s="36">
        <f>CurrentMtgRatesDataTable824[[#This Row],[Realized Current Coupon Vol]]/CurrentMtgRatesDataTable824[[#This Row],[SeriesNumValue]]</f>
        <v>0.84389674011789928</v>
      </c>
    </row>
    <row r="1098" spans="1:18">
      <c r="A1098" s="26" t="s">
        <v>617</v>
      </c>
      <c r="B1098" s="28">
        <v>2.5513624904448799</v>
      </c>
      <c r="C10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2.5513624904448799</v>
      </c>
      <c r="D1098" s="36">
        <f>CurrentMtgRatesDataTable8[[#This Row],[Combined with Bloomberg Coupon]]-C1099</f>
        <v>-8.0695847291401002E-3</v>
      </c>
      <c r="E1098" s="37">
        <f t="shared" si="34"/>
        <v>67.028331969783693</v>
      </c>
      <c r="F1098" s="36">
        <f>LN(CurrentMtgRatesDataTable8[[#This Row],[Combined with Bloomberg Coupon]]/C1099)</f>
        <v>-3.1578617889713285E-3</v>
      </c>
      <c r="G1098" s="37">
        <f t="shared" si="35"/>
        <v>29.869781549544271</v>
      </c>
      <c r="I1098" s="26" t="s">
        <v>99</v>
      </c>
      <c r="J1098" s="27">
        <v>72.405635640333202</v>
      </c>
      <c r="K1098" s="27" t="s">
        <v>1502</v>
      </c>
      <c r="N1098" s="26" t="s">
        <v>99</v>
      </c>
      <c r="O1098" s="28">
        <v>77.952550977000001</v>
      </c>
      <c r="P1098" s="28" t="s">
        <v>1501</v>
      </c>
      <c r="Q1098" s="36">
        <f>VLOOKUP(CurrentMtgRatesDataTable824[[#This Row],[asOfDate]],CurrentMtgRatesDataTable8[],5,0)</f>
        <v>64.743056402709499</v>
      </c>
      <c r="R1098" s="36">
        <f>CurrentMtgRatesDataTable824[[#This Row],[Realized Current Coupon Vol]]/CurrentMtgRatesDataTable824[[#This Row],[SeriesNumValue]]</f>
        <v>0.83054442210380031</v>
      </c>
    </row>
    <row r="1099" spans="1:18">
      <c r="A1099" s="26" t="s">
        <v>51</v>
      </c>
      <c r="B1099" s="28">
        <v>2.55943207517402</v>
      </c>
      <c r="C10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2.55943207517402</v>
      </c>
      <c r="D1099" s="36">
        <f>CurrentMtgRatesDataTable8[[#This Row],[Combined with Bloomberg Coupon]]-C1100</f>
        <v>-4.108757450427003E-2</v>
      </c>
      <c r="E1099" s="37">
        <f t="shared" si="34"/>
        <v>67.747682130760523</v>
      </c>
      <c r="F1099" s="36">
        <f>LN(CurrentMtgRatesDataTable8[[#This Row],[Combined with Bloomberg Coupon]]/C1100)</f>
        <v>-1.5925902072977092E-2</v>
      </c>
      <c r="G1099" s="37">
        <f t="shared" si="35"/>
        <v>30.244012233857237</v>
      </c>
      <c r="I1099" s="26" t="s">
        <v>663</v>
      </c>
      <c r="J1099" s="27">
        <v>72.484881710666798</v>
      </c>
      <c r="K1099" s="27" t="s">
        <v>1502</v>
      </c>
      <c r="N1099" s="26" t="s">
        <v>663</v>
      </c>
      <c r="O1099" s="28">
        <v>76.598012424000004</v>
      </c>
      <c r="P1099" s="28" t="s">
        <v>1501</v>
      </c>
      <c r="Q1099" s="36">
        <f>VLOOKUP(CurrentMtgRatesDataTable824[[#This Row],[asOfDate]],CurrentMtgRatesDataTable8[],5,0)</f>
        <v>65.807773315719118</v>
      </c>
      <c r="R1099" s="36">
        <f>CurrentMtgRatesDataTable824[[#This Row],[Realized Current Coupon Vol]]/CurrentMtgRatesDataTable824[[#This Row],[SeriesNumValue]]</f>
        <v>0.85913160450492254</v>
      </c>
    </row>
    <row r="1100" spans="1:18">
      <c r="A1100" s="26" t="s">
        <v>194</v>
      </c>
      <c r="B1100" s="28">
        <v>2.6005196496782901</v>
      </c>
      <c r="C11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2.6005196496782901</v>
      </c>
      <c r="D1100" s="36">
        <f>CurrentMtgRatesDataTable8[[#This Row],[Combined with Bloomberg Coupon]]-C1101</f>
        <v>4.4892636419380239E-2</v>
      </c>
      <c r="E1100" s="37">
        <f t="shared" si="34"/>
        <v>75.023896689998963</v>
      </c>
      <c r="F1100" s="36">
        <f>LN(CurrentMtgRatesDataTable8[[#This Row],[Combined with Bloomberg Coupon]]/C1101)</f>
        <v>1.7413690405899667E-2</v>
      </c>
      <c r="G1100" s="37">
        <f t="shared" si="35"/>
        <v>33.755766547325862</v>
      </c>
      <c r="I1100" s="26" t="s">
        <v>523</v>
      </c>
      <c r="J1100" s="27">
        <v>74.7687343333332</v>
      </c>
      <c r="K1100" s="27" t="s">
        <v>1502</v>
      </c>
      <c r="N1100" s="26" t="s">
        <v>523</v>
      </c>
      <c r="O1100" s="28">
        <v>77.666861796000006</v>
      </c>
      <c r="P1100" s="28" t="s">
        <v>1501</v>
      </c>
      <c r="Q1100" s="36">
        <f>VLOOKUP(CurrentMtgRatesDataTable824[[#This Row],[asOfDate]],CurrentMtgRatesDataTable8[],5,0)</f>
        <v>66.26902863377056</v>
      </c>
      <c r="R1100" s="36">
        <f>CurrentMtgRatesDataTable824[[#This Row],[Realized Current Coupon Vol]]/CurrentMtgRatesDataTable824[[#This Row],[SeriesNumValue]]</f>
        <v>0.85324715202003365</v>
      </c>
    </row>
    <row r="1101" spans="1:18">
      <c r="A1101" s="26" t="s">
        <v>335</v>
      </c>
      <c r="B1101" s="28">
        <v>2.5556270132589098</v>
      </c>
      <c r="C11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2.5556270132589098</v>
      </c>
      <c r="D1101" s="36">
        <f>CurrentMtgRatesDataTable8[[#This Row],[Combined with Bloomberg Coupon]]-C1102</f>
        <v>-3.5778522427330373E-2</v>
      </c>
      <c r="E1101" s="37">
        <f t="shared" si="34"/>
        <v>77.103427436218283</v>
      </c>
      <c r="F1101" s="36">
        <f>LN(CurrentMtgRatesDataTable8[[#This Row],[Combined with Bloomberg Coupon]]/C1102)</f>
        <v>-1.3902806474179595E-2</v>
      </c>
      <c r="G1101" s="37">
        <f t="shared" si="35"/>
        <v>34.778653091023401</v>
      </c>
      <c r="I1101" s="26" t="s">
        <v>378</v>
      </c>
      <c r="J1101" s="27">
        <v>77.990898853000004</v>
      </c>
      <c r="K1101" s="27" t="s">
        <v>1502</v>
      </c>
      <c r="N1101" s="26" t="s">
        <v>378</v>
      </c>
      <c r="O1101" s="28">
        <v>78.042615807000004</v>
      </c>
      <c r="P1101" s="28" t="s">
        <v>1501</v>
      </c>
      <c r="Q1101" s="36">
        <f>VLOOKUP(CurrentMtgRatesDataTable824[[#This Row],[asOfDate]],CurrentMtgRatesDataTable8[],5,0)</f>
        <v>66.740267064134017</v>
      </c>
      <c r="R1101" s="36">
        <f>CurrentMtgRatesDataTable824[[#This Row],[Realized Current Coupon Vol]]/CurrentMtgRatesDataTable824[[#This Row],[SeriesNumValue]]</f>
        <v>0.85517721790852341</v>
      </c>
    </row>
    <row r="1102" spans="1:18">
      <c r="A1102" s="26" t="s">
        <v>473</v>
      </c>
      <c r="B1102" s="28">
        <v>2.5914055356862402</v>
      </c>
      <c r="C11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2.5914055356862402</v>
      </c>
      <c r="D1102" s="36">
        <f>CurrentMtgRatesDataTable8[[#This Row],[Combined with Bloomberg Coupon]]-C1103</f>
        <v>1.7637944712720177E-2</v>
      </c>
      <c r="E1102" s="37">
        <f t="shared" si="34"/>
        <v>77.399101404049347</v>
      </c>
      <c r="F1102" s="36">
        <f>LN(CurrentMtgRatesDataTable8[[#This Row],[Combined with Bloomberg Coupon]]/C1103)</f>
        <v>6.8295922858177789E-3</v>
      </c>
      <c r="G1102" s="37">
        <f t="shared" si="35"/>
        <v>34.97234691349658</v>
      </c>
      <c r="I1102" s="26" t="s">
        <v>245</v>
      </c>
      <c r="J1102" s="27">
        <v>76.147185356666796</v>
      </c>
      <c r="K1102" s="27" t="s">
        <v>1502</v>
      </c>
      <c r="N1102" s="26" t="s">
        <v>245</v>
      </c>
      <c r="O1102" s="28">
        <v>77.358454624000004</v>
      </c>
      <c r="P1102" s="28" t="s">
        <v>1501</v>
      </c>
      <c r="Q1102" s="36">
        <f>VLOOKUP(CurrentMtgRatesDataTable824[[#This Row],[asOfDate]],CurrentMtgRatesDataTable8[],5,0)</f>
        <v>66.780029389349451</v>
      </c>
      <c r="R1102" s="36">
        <f>CurrentMtgRatesDataTable824[[#This Row],[Realized Current Coupon Vol]]/CurrentMtgRatesDataTable824[[#This Row],[SeriesNumValue]]</f>
        <v>0.86325443953001801</v>
      </c>
    </row>
    <row r="1103" spans="1:18">
      <c r="A1103" s="26" t="s">
        <v>616</v>
      </c>
      <c r="B1103" s="28">
        <v>2.57376759097352</v>
      </c>
      <c r="C11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2.57376759097352</v>
      </c>
      <c r="D1103" s="36">
        <f>CurrentMtgRatesDataTable8[[#This Row],[Combined with Bloomberg Coupon]]-C1104</f>
        <v>-3.5249323962398549E-3</v>
      </c>
      <c r="E1103" s="37">
        <f t="shared" si="34"/>
        <v>77.882910896547173</v>
      </c>
      <c r="F1103" s="36">
        <f>LN(CurrentMtgRatesDataTable8[[#This Row],[Combined with Bloomberg Coupon]]/C1104)</f>
        <v>-1.3686242708162277E-3</v>
      </c>
      <c r="G1103" s="37">
        <f t="shared" si="35"/>
        <v>35.191237251134048</v>
      </c>
      <c r="I1103" s="26" t="s">
        <v>100</v>
      </c>
      <c r="J1103" s="27">
        <v>75.124825526666498</v>
      </c>
      <c r="K1103" s="27" t="s">
        <v>1502</v>
      </c>
      <c r="N1103" s="26" t="s">
        <v>100</v>
      </c>
      <c r="O1103" s="28">
        <v>76.043343559999997</v>
      </c>
      <c r="P1103" s="28" t="s">
        <v>1501</v>
      </c>
      <c r="Q1103" s="36">
        <f>VLOOKUP(CurrentMtgRatesDataTable824[[#This Row],[asOfDate]],CurrentMtgRatesDataTable8[],5,0)</f>
        <v>67.813007731078557</v>
      </c>
      <c r="R1103" s="36">
        <f>CurrentMtgRatesDataTable824[[#This Row],[Realized Current Coupon Vol]]/CurrentMtgRatesDataTable824[[#This Row],[SeriesNumValue]]</f>
        <v>0.89176783340112453</v>
      </c>
    </row>
    <row r="1104" spans="1:18">
      <c r="A1104" s="26" t="s">
        <v>50</v>
      </c>
      <c r="B1104" s="28">
        <v>2.5772925233697599</v>
      </c>
      <c r="C11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2.5772925233697599</v>
      </c>
      <c r="D1104" s="36">
        <f>CurrentMtgRatesDataTable8[[#This Row],[Combined with Bloomberg Coupon]]-C1105</f>
        <v>1.7483269627720066E-2</v>
      </c>
      <c r="E1104" s="37">
        <f t="shared" si="34"/>
        <v>79.735377232809199</v>
      </c>
      <c r="F1104" s="36">
        <f>LN(CurrentMtgRatesDataTable8[[#This Row],[Combined with Bloomberg Coupon]]/C1105)</f>
        <v>6.8066929127669328E-3</v>
      </c>
      <c r="G1104" s="37">
        <f t="shared" si="35"/>
        <v>36.060959568312128</v>
      </c>
      <c r="I1104" s="26" t="s">
        <v>664</v>
      </c>
      <c r="J1104" s="27">
        <v>74.765830325333496</v>
      </c>
      <c r="K1104" s="27" t="s">
        <v>1502</v>
      </c>
      <c r="N1104" s="26" t="s">
        <v>664</v>
      </c>
      <c r="O1104" s="28">
        <v>77.302246080000003</v>
      </c>
      <c r="P1104" s="28" t="s">
        <v>1501</v>
      </c>
      <c r="Q1104" s="36">
        <f>VLOOKUP(CurrentMtgRatesDataTable824[[#This Row],[asOfDate]],CurrentMtgRatesDataTable8[],5,0)</f>
        <v>67.74707130617368</v>
      </c>
      <c r="R1104" s="36">
        <f>CurrentMtgRatesDataTable824[[#This Row],[Realized Current Coupon Vol]]/CurrentMtgRatesDataTable824[[#This Row],[SeriesNumValue]]</f>
        <v>0.8763920162948734</v>
      </c>
    </row>
    <row r="1105" spans="1:18">
      <c r="A1105" s="26" t="s">
        <v>193</v>
      </c>
      <c r="B1105" s="28">
        <v>2.5598092537420398</v>
      </c>
      <c r="C11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2.5598092537420398</v>
      </c>
      <c r="D1105" s="36">
        <f>CurrentMtgRatesDataTable8[[#This Row],[Combined with Bloomberg Coupon]]-C1106</f>
        <v>2.0481023255229935E-2</v>
      </c>
      <c r="E1105" s="37">
        <f t="shared" si="34"/>
        <v>80.136518787551182</v>
      </c>
      <c r="F1105" s="36">
        <f>LN(CurrentMtgRatesDataTable8[[#This Row],[Combined with Bloomberg Coupon]]/C1106)</f>
        <v>8.0331755942728081E-3</v>
      </c>
      <c r="G1105" s="37">
        <f t="shared" si="35"/>
        <v>36.250740410860814</v>
      </c>
      <c r="I1105" s="26" t="s">
        <v>524</v>
      </c>
      <c r="J1105" s="27">
        <v>75.939296583333203</v>
      </c>
      <c r="K1105" s="27" t="s">
        <v>1502</v>
      </c>
      <c r="N1105" s="26" t="s">
        <v>524</v>
      </c>
      <c r="O1105" s="28">
        <v>77.546704320000003</v>
      </c>
      <c r="P1105" s="28" t="s">
        <v>1501</v>
      </c>
      <c r="Q1105" s="36">
        <f>VLOOKUP(CurrentMtgRatesDataTable824[[#This Row],[asOfDate]],CurrentMtgRatesDataTable8[],5,0)</f>
        <v>66.224875521494127</v>
      </c>
      <c r="R1105" s="36">
        <f>CurrentMtgRatesDataTable824[[#This Row],[Realized Current Coupon Vol]]/CurrentMtgRatesDataTable824[[#This Row],[SeriesNumValue]]</f>
        <v>0.85399987146087042</v>
      </c>
    </row>
    <row r="1106" spans="1:18">
      <c r="A1106" s="26" t="s">
        <v>334</v>
      </c>
      <c r="B1106" s="28">
        <v>2.5393282304868099</v>
      </c>
      <c r="C11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2.5393282304868099</v>
      </c>
      <c r="D1106" s="36">
        <f>CurrentMtgRatesDataTable8[[#This Row],[Combined with Bloomberg Coupon]]-C1107</f>
        <v>3.4009735124839846E-2</v>
      </c>
      <c r="E1106" s="37">
        <f t="shared" si="34"/>
        <v>80.429747359151222</v>
      </c>
      <c r="F1106" s="36">
        <f>LN(CurrentMtgRatesDataTable8[[#This Row],[Combined with Bloomberg Coupon]]/C1107)</f>
        <v>1.3483699552348731E-2</v>
      </c>
      <c r="G1106" s="37">
        <f t="shared" si="35"/>
        <v>36.389763262307206</v>
      </c>
      <c r="I1106" s="26" t="s">
        <v>379</v>
      </c>
      <c r="J1106" s="27">
        <v>77.564329791666793</v>
      </c>
      <c r="K1106" s="27" t="s">
        <v>1502</v>
      </c>
      <c r="N1106" s="26" t="s">
        <v>379</v>
      </c>
      <c r="O1106" s="28">
        <v>79.533022568999996</v>
      </c>
      <c r="P1106" s="28" t="s">
        <v>1501</v>
      </c>
      <c r="Q1106" s="36">
        <f>VLOOKUP(CurrentMtgRatesDataTable824[[#This Row],[asOfDate]],CurrentMtgRatesDataTable8[],5,0)</f>
        <v>67.653112988566562</v>
      </c>
      <c r="R1106" s="36">
        <f>CurrentMtgRatesDataTable824[[#This Row],[Realized Current Coupon Vol]]/CurrentMtgRatesDataTable824[[#This Row],[SeriesNumValue]]</f>
        <v>0.85062922045837186</v>
      </c>
    </row>
    <row r="1107" spans="1:18">
      <c r="A1107" s="26" t="s">
        <v>472</v>
      </c>
      <c r="B1107" s="28">
        <v>2.50531849536197</v>
      </c>
      <c r="C11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2.50531849536197</v>
      </c>
      <c r="D1107" s="36">
        <f>CurrentMtgRatesDataTable8[[#This Row],[Combined with Bloomberg Coupon]]-C1108</f>
        <v>0.13789960152710012</v>
      </c>
      <c r="E1107" s="37">
        <f t="shared" si="34"/>
        <v>81.71298349003284</v>
      </c>
      <c r="F1107" s="36">
        <f>LN(CurrentMtgRatesDataTable8[[#This Row],[Combined with Bloomberg Coupon]]/C1108)</f>
        <v>5.661558296842456E-2</v>
      </c>
      <c r="G1107" s="37">
        <f t="shared" si="35"/>
        <v>36.971803646941588</v>
      </c>
      <c r="I1107" s="26" t="s">
        <v>246</v>
      </c>
      <c r="J1107" s="27">
        <v>78.769365543666495</v>
      </c>
      <c r="K1107" s="27" t="s">
        <v>1502</v>
      </c>
      <c r="N1107" s="26" t="s">
        <v>246</v>
      </c>
      <c r="O1107" s="28">
        <v>81.530544172000006</v>
      </c>
      <c r="P1107" s="28" t="s">
        <v>1501</v>
      </c>
      <c r="Q1107" s="36">
        <f>VLOOKUP(CurrentMtgRatesDataTable824[[#This Row],[asOfDate]],CurrentMtgRatesDataTable8[],5,0)</f>
        <v>66.470547902817074</v>
      </c>
      <c r="R1107" s="36">
        <f>CurrentMtgRatesDataTable824[[#This Row],[Realized Current Coupon Vol]]/CurrentMtgRatesDataTable824[[#This Row],[SeriesNumValue]]</f>
        <v>0.8152839966649581</v>
      </c>
    </row>
    <row r="1108" spans="1:18">
      <c r="A1108" s="26" t="s">
        <v>615</v>
      </c>
      <c r="B1108" s="28">
        <v>2.3674188938348699</v>
      </c>
      <c r="C11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2.3674188938348699</v>
      </c>
      <c r="D1108" s="36">
        <f>CurrentMtgRatesDataTable8[[#This Row],[Combined with Bloomberg Coupon]]-C1109</f>
        <v>2.4106361235039842E-2</v>
      </c>
      <c r="E1108" s="37">
        <f t="shared" si="34"/>
        <v>77.526983075058681</v>
      </c>
      <c r="F1108" s="36">
        <f>LN(CurrentMtgRatesDataTable8[[#This Row],[Combined with Bloomberg Coupon]]/C1109)</f>
        <v>1.0234746785998155E-2</v>
      </c>
      <c r="G1108" s="37">
        <f t="shared" si="35"/>
        <v>35.466279543614363</v>
      </c>
      <c r="I1108" s="26" t="s">
        <v>101</v>
      </c>
      <c r="J1108" s="27">
        <v>75.638485447999997</v>
      </c>
      <c r="K1108" s="27" t="s">
        <v>1502</v>
      </c>
      <c r="N1108" s="26" t="s">
        <v>101</v>
      </c>
      <c r="O1108" s="28">
        <v>80.340988859999996</v>
      </c>
      <c r="P1108" s="28" t="s">
        <v>1501</v>
      </c>
      <c r="Q1108" s="36">
        <f>VLOOKUP(CurrentMtgRatesDataTable824[[#This Row],[asOfDate]],CurrentMtgRatesDataTable8[],5,0)</f>
        <v>67.112658872744134</v>
      </c>
      <c r="R1108" s="36">
        <f>CurrentMtgRatesDataTable824[[#This Row],[Realized Current Coupon Vol]]/CurrentMtgRatesDataTable824[[#This Row],[SeriesNumValue]]</f>
        <v>0.83534768273381366</v>
      </c>
    </row>
    <row r="1109" spans="1:18">
      <c r="A1109" s="26" t="s">
        <v>49</v>
      </c>
      <c r="B1109" s="28">
        <v>2.3433125325998301</v>
      </c>
      <c r="C11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2.3433125325998301</v>
      </c>
      <c r="D1109" s="36">
        <f>CurrentMtgRatesDataTable8[[#This Row],[Combined with Bloomberg Coupon]]-C1110</f>
        <v>-8.8952098618899633E-3</v>
      </c>
      <c r="E1109" s="37">
        <f t="shared" si="34"/>
        <v>77.719009964468256</v>
      </c>
      <c r="F1109" s="36">
        <f>LN(CurrentMtgRatesDataTable8[[#This Row],[Combined with Bloomberg Coupon]]/C1110)</f>
        <v>-3.7888114550773551E-3</v>
      </c>
      <c r="G1109" s="37">
        <f t="shared" si="35"/>
        <v>35.560537312834306</v>
      </c>
      <c r="I1109" s="26" t="s">
        <v>665</v>
      </c>
      <c r="J1109" s="27">
        <v>77.073576086000003</v>
      </c>
      <c r="K1109" s="27" t="s">
        <v>1502</v>
      </c>
      <c r="N1109" s="26" t="s">
        <v>665</v>
      </c>
      <c r="O1109" s="28">
        <v>80.446530695999996</v>
      </c>
      <c r="P1109" s="28" t="s">
        <v>1501</v>
      </c>
      <c r="Q1109" s="36">
        <f>VLOOKUP(CurrentMtgRatesDataTable824[[#This Row],[asOfDate]],CurrentMtgRatesDataTable8[],5,0)</f>
        <v>67.214537142380323</v>
      </c>
      <c r="R1109" s="36">
        <f>CurrentMtgRatesDataTable824[[#This Row],[Realized Current Coupon Vol]]/CurrentMtgRatesDataTable824[[#This Row],[SeriesNumValue]]</f>
        <v>0.83551815797225426</v>
      </c>
    </row>
    <row r="1110" spans="1:18">
      <c r="A1110" s="26" t="s">
        <v>192</v>
      </c>
      <c r="B1110" s="28">
        <v>2.35220774246172</v>
      </c>
      <c r="C11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2.35220774246172</v>
      </c>
      <c r="D1110" s="36">
        <f>CurrentMtgRatesDataTable8[[#This Row],[Combined with Bloomberg Coupon]]-C1111</f>
        <v>1.9285752087299102E-3</v>
      </c>
      <c r="E1110" s="37">
        <f t="shared" si="34"/>
        <v>77.78195682917125</v>
      </c>
      <c r="F1110" s="36">
        <f>LN(CurrentMtgRatesDataTable8[[#This Row],[Combined with Bloomberg Coupon]]/C1111)</f>
        <v>8.2023633617040175E-4</v>
      </c>
      <c r="G1110" s="37">
        <f t="shared" si="35"/>
        <v>35.590457595293316</v>
      </c>
      <c r="I1110" s="26" t="s">
        <v>525</v>
      </c>
      <c r="J1110" s="27">
        <v>73.491828566666499</v>
      </c>
      <c r="K1110" s="27" t="s">
        <v>1502</v>
      </c>
      <c r="N1110" s="26" t="s">
        <v>525</v>
      </c>
      <c r="O1110" s="28">
        <v>75.473115003000004</v>
      </c>
      <c r="P1110" s="28" t="s">
        <v>1501</v>
      </c>
      <c r="Q1110" s="36">
        <f>VLOOKUP(CurrentMtgRatesDataTable824[[#This Row],[asOfDate]],CurrentMtgRatesDataTable8[],5,0)</f>
        <v>62.398787756624699</v>
      </c>
      <c r="R1110" s="36">
        <f>CurrentMtgRatesDataTable824[[#This Row],[Realized Current Coupon Vol]]/CurrentMtgRatesDataTable824[[#This Row],[SeriesNumValue]]</f>
        <v>0.82676841619885955</v>
      </c>
    </row>
    <row r="1111" spans="1:18">
      <c r="A1111" s="26" t="s">
        <v>471</v>
      </c>
      <c r="B1111" s="28">
        <v>2.3502791672529901</v>
      </c>
      <c r="C11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2.3502791672529901</v>
      </c>
      <c r="D1111" s="36">
        <f>CurrentMtgRatesDataTable8[[#This Row],[Combined with Bloomberg Coupon]]-C1112</f>
        <v>-1.8631994638029781E-2</v>
      </c>
      <c r="E1111" s="37">
        <f t="shared" si="34"/>
        <v>78.036276430729359</v>
      </c>
      <c r="F1111" s="36">
        <f>LN(CurrentMtgRatesDataTable8[[#This Row],[Combined with Bloomberg Coupon]]/C1112)</f>
        <v>-7.8963085401428657E-3</v>
      </c>
      <c r="G1111" s="37">
        <f t="shared" si="35"/>
        <v>35.707264468520769</v>
      </c>
      <c r="I1111" s="26" t="s">
        <v>380</v>
      </c>
      <c r="J1111" s="27">
        <v>69.477996031999993</v>
      </c>
      <c r="K1111" s="27" t="s">
        <v>1502</v>
      </c>
      <c r="N1111" s="26" t="s">
        <v>380</v>
      </c>
      <c r="O1111" s="28">
        <v>73.688487891999998</v>
      </c>
      <c r="P1111" s="28" t="s">
        <v>1501</v>
      </c>
      <c r="Q1111" s="36">
        <f>VLOOKUP(CurrentMtgRatesDataTable824[[#This Row],[asOfDate]],CurrentMtgRatesDataTable8[],5,0)</f>
        <v>62.395376491353858</v>
      </c>
      <c r="R1111" s="36">
        <f>CurrentMtgRatesDataTable824[[#This Row],[Realized Current Coupon Vol]]/CurrentMtgRatesDataTable824[[#This Row],[SeriesNumValue]]</f>
        <v>0.84674524170997167</v>
      </c>
    </row>
    <row r="1112" spans="1:18">
      <c r="A1112" s="26" t="s">
        <v>614</v>
      </c>
      <c r="B1112" s="28">
        <v>2.3689111618910199</v>
      </c>
      <c r="C11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2.3689111618910199</v>
      </c>
      <c r="D1112" s="36">
        <f>CurrentMtgRatesDataTable8[[#This Row],[Combined with Bloomberg Coupon]]-C1113</f>
        <v>7.4501333046629981E-2</v>
      </c>
      <c r="E1112" s="37">
        <f t="shared" si="34"/>
        <v>79.202870863193681</v>
      </c>
      <c r="F1112" s="36">
        <f>LN(CurrentMtgRatesDataTable8[[#This Row],[Combined with Bloomberg Coupon]]/C1113)</f>
        <v>3.1954768961620139E-2</v>
      </c>
      <c r="G1112" s="37">
        <f t="shared" si="35"/>
        <v>36.236984458505852</v>
      </c>
      <c r="I1112" s="26" t="s">
        <v>247</v>
      </c>
      <c r="J1112" s="27">
        <v>69.4129778333335</v>
      </c>
      <c r="K1112" s="27" t="s">
        <v>1502</v>
      </c>
      <c r="N1112" s="26" t="s">
        <v>247</v>
      </c>
      <c r="O1112" s="28">
        <v>74.270823199999995</v>
      </c>
      <c r="P1112" s="28" t="s">
        <v>1501</v>
      </c>
      <c r="Q1112" s="36">
        <f>VLOOKUP(CurrentMtgRatesDataTable824[[#This Row],[asOfDate]],CurrentMtgRatesDataTable8[],5,0)</f>
        <v>62.485475731778948</v>
      </c>
      <c r="R1112" s="36">
        <f>CurrentMtgRatesDataTable824[[#This Row],[Realized Current Coupon Vol]]/CurrentMtgRatesDataTable824[[#This Row],[SeriesNumValue]]</f>
        <v>0.84131928312569115</v>
      </c>
    </row>
    <row r="1113" spans="1:18">
      <c r="A1113" s="26" t="s">
        <v>48</v>
      </c>
      <c r="B1113" s="28">
        <v>2.2944098288443899</v>
      </c>
      <c r="C11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2.2944098288443899</v>
      </c>
      <c r="D1113" s="36">
        <f>CurrentMtgRatesDataTable8[[#This Row],[Combined with Bloomberg Coupon]]-C1114</f>
        <v>5.673015612397414E-4</v>
      </c>
      <c r="E1113" s="37">
        <f t="shared" si="34"/>
        <v>78.135847735673693</v>
      </c>
      <c r="F1113" s="36">
        <f>LN(CurrentMtgRatesDataTable8[[#This Row],[Combined with Bloomberg Coupon]]/C1114)</f>
        <v>2.472843776228295E-4</v>
      </c>
      <c r="G1113" s="37">
        <f t="shared" si="35"/>
        <v>35.824253795396707</v>
      </c>
      <c r="I1113" s="26" t="s">
        <v>102</v>
      </c>
      <c r="J1113" s="27">
        <v>70.950018579333204</v>
      </c>
      <c r="K1113" s="27" t="s">
        <v>1502</v>
      </c>
      <c r="N1113" s="26" t="s">
        <v>102</v>
      </c>
      <c r="O1113" s="28">
        <v>76.603044294</v>
      </c>
      <c r="P1113" s="28" t="s">
        <v>1501</v>
      </c>
      <c r="Q1113" s="36">
        <f>VLOOKUP(CurrentMtgRatesDataTable824[[#This Row],[asOfDate]],CurrentMtgRatesDataTable8[],5,0)</f>
        <v>62.338644812952751</v>
      </c>
      <c r="R1113" s="36">
        <f>CurrentMtgRatesDataTable824[[#This Row],[Realized Current Coupon Vol]]/CurrentMtgRatesDataTable824[[#This Row],[SeriesNumValue]]</f>
        <v>0.81378808619797216</v>
      </c>
    </row>
    <row r="1114" spans="1:18">
      <c r="A1114" s="26" t="s">
        <v>191</v>
      </c>
      <c r="B1114" s="28">
        <v>2.2938425272831502</v>
      </c>
      <c r="C11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2.2938425272831502</v>
      </c>
      <c r="D1114" s="36">
        <f>CurrentMtgRatesDataTable8[[#This Row],[Combined with Bloomberg Coupon]]-C1115</f>
        <v>1.544153630575007E-2</v>
      </c>
      <c r="E1114" s="37">
        <f t="shared" si="34"/>
        <v>81.187944803324697</v>
      </c>
      <c r="F1114" s="36">
        <f>LN(CurrentMtgRatesDataTable8[[#This Row],[Combined with Bloomberg Coupon]]/C1115)</f>
        <v>6.7544936973315452E-3</v>
      </c>
      <c r="G1114" s="37">
        <f t="shared" si="35"/>
        <v>37.272515453751936</v>
      </c>
      <c r="I1114" s="26" t="s">
        <v>666</v>
      </c>
      <c r="J1114" s="27">
        <v>66.127814736000005</v>
      </c>
      <c r="K1114" s="27" t="s">
        <v>1502</v>
      </c>
      <c r="N1114" s="26" t="s">
        <v>666</v>
      </c>
      <c r="O1114" s="28">
        <v>72.750505529999998</v>
      </c>
      <c r="P1114" s="28" t="s">
        <v>1501</v>
      </c>
      <c r="Q1114" s="36">
        <f>VLOOKUP(CurrentMtgRatesDataTable824[[#This Row],[asOfDate]],CurrentMtgRatesDataTable8[],5,0)</f>
        <v>62.907032492548055</v>
      </c>
      <c r="R1114" s="36">
        <f>CurrentMtgRatesDataTable824[[#This Row],[Realized Current Coupon Vol]]/CurrentMtgRatesDataTable824[[#This Row],[SeriesNumValue]]</f>
        <v>0.86469546890787163</v>
      </c>
    </row>
    <row r="1115" spans="1:18">
      <c r="A1115" s="26" t="s">
        <v>333</v>
      </c>
      <c r="B1115" s="28">
        <v>2.2784009909774001</v>
      </c>
      <c r="C11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2.2784009909774001</v>
      </c>
      <c r="D1115" s="36">
        <f>CurrentMtgRatesDataTable8[[#This Row],[Combined with Bloomberg Coupon]]-C1116</f>
        <v>-3.284405741249774E-3</v>
      </c>
      <c r="E1115" s="37">
        <f t="shared" si="34"/>
        <v>81.638803692859852</v>
      </c>
      <c r="F1115" s="36">
        <f>LN(CurrentMtgRatesDataTable8[[#This Row],[Combined with Bloomberg Coupon]]/C1116)</f>
        <v>-1.4405017931469787E-3</v>
      </c>
      <c r="G1115" s="37">
        <f t="shared" si="35"/>
        <v>37.508247734574525</v>
      </c>
      <c r="I1115" s="26" t="s">
        <v>526</v>
      </c>
      <c r="J1115" s="27">
        <v>64.644789937000098</v>
      </c>
      <c r="K1115" s="27" t="s">
        <v>1502</v>
      </c>
      <c r="N1115" s="26" t="s">
        <v>526</v>
      </c>
      <c r="O1115" s="28">
        <v>71.510204126999994</v>
      </c>
      <c r="P1115" s="28" t="s">
        <v>1501</v>
      </c>
      <c r="Q1115" s="36">
        <f>VLOOKUP(CurrentMtgRatesDataTable824[[#This Row],[asOfDate]],CurrentMtgRatesDataTable8[],5,0)</f>
        <v>62.595082437520276</v>
      </c>
      <c r="R1115" s="36">
        <f>CurrentMtgRatesDataTable824[[#This Row],[Realized Current Coupon Vol]]/CurrentMtgRatesDataTable824[[#This Row],[SeriesNumValue]]</f>
        <v>0.87533077554013516</v>
      </c>
    </row>
    <row r="1116" spans="1:18">
      <c r="A1116" s="26" t="s">
        <v>470</v>
      </c>
      <c r="B1116" s="28">
        <v>2.2816853967186499</v>
      </c>
      <c r="C11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2.2816853967186499</v>
      </c>
      <c r="D1116" s="36">
        <f>CurrentMtgRatesDataTable8[[#This Row],[Combined with Bloomberg Coupon]]-C1117</f>
        <v>-2.4120827024410207E-2</v>
      </c>
      <c r="E1116" s="37">
        <f t="shared" si="34"/>
        <v>81.778039313163191</v>
      </c>
      <c r="F1116" s="36">
        <f>LN(CurrentMtgRatesDataTable8[[#This Row],[Combined with Bloomberg Coupon]]/C1117)</f>
        <v>-1.0516008008711089E-2</v>
      </c>
      <c r="G1116" s="37">
        <f t="shared" si="35"/>
        <v>37.584617448352539</v>
      </c>
      <c r="I1116" s="26" t="s">
        <v>248</v>
      </c>
      <c r="J1116" s="27">
        <v>65.211705606666797</v>
      </c>
      <c r="K1116" s="27" t="s">
        <v>1502</v>
      </c>
      <c r="N1116" s="26" t="s">
        <v>248</v>
      </c>
      <c r="O1116" s="28">
        <v>70.072041600000006</v>
      </c>
      <c r="P1116" s="28" t="s">
        <v>1501</v>
      </c>
      <c r="Q1116" s="36">
        <f>VLOOKUP(CurrentMtgRatesDataTable824[[#This Row],[asOfDate]],CurrentMtgRatesDataTable8[],5,0)</f>
        <v>62.393006450312214</v>
      </c>
      <c r="R1116" s="36">
        <f>CurrentMtgRatesDataTable824[[#This Row],[Realized Current Coupon Vol]]/CurrentMtgRatesDataTable824[[#This Row],[SeriesNumValue]]</f>
        <v>0.89041228178389775</v>
      </c>
    </row>
    <row r="1117" spans="1:18">
      <c r="A1117" s="26" t="s">
        <v>613</v>
      </c>
      <c r="B1117" s="28">
        <v>2.3058062237430601</v>
      </c>
      <c r="C11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2.3058062237430601</v>
      </c>
      <c r="D1117" s="36">
        <f>CurrentMtgRatesDataTable8[[#This Row],[Combined with Bloomberg Coupon]]-C1118</f>
        <v>5.1568485595069991E-2</v>
      </c>
      <c r="E1117" s="37">
        <f t="shared" si="34"/>
        <v>81.582858233697365</v>
      </c>
      <c r="F1117" s="36">
        <f>LN(CurrentMtgRatesDataTable8[[#This Row],[Combined with Bloomberg Coupon]]/C1118)</f>
        <v>2.2618503036143964E-2</v>
      </c>
      <c r="G1117" s="37">
        <f t="shared" si="35"/>
        <v>37.503657636632184</v>
      </c>
      <c r="I1117" s="26" t="s">
        <v>103</v>
      </c>
      <c r="J1117" s="27">
        <v>66.679112665999995</v>
      </c>
      <c r="K1117" s="27" t="s">
        <v>1502</v>
      </c>
      <c r="N1117" s="26" t="s">
        <v>103</v>
      </c>
      <c r="O1117" s="28">
        <v>71.655211898999994</v>
      </c>
      <c r="P1117" s="28" t="s">
        <v>1501</v>
      </c>
      <c r="Q1117" s="36">
        <f>VLOOKUP(CurrentMtgRatesDataTable824[[#This Row],[asOfDate]],CurrentMtgRatesDataTable8[],5,0)</f>
        <v>60.834734223042574</v>
      </c>
      <c r="R1117" s="36">
        <f>CurrentMtgRatesDataTable824[[#This Row],[Realized Current Coupon Vol]]/CurrentMtgRatesDataTable824[[#This Row],[SeriesNumValue]]</f>
        <v>0.84899245443291438</v>
      </c>
    </row>
    <row r="1118" spans="1:18">
      <c r="A1118" s="26" t="s">
        <v>47</v>
      </c>
      <c r="B1118" s="28">
        <v>2.2542377381479901</v>
      </c>
      <c r="C11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2.2542377381479901</v>
      </c>
      <c r="D1118" s="36">
        <f>CurrentMtgRatesDataTable8[[#This Row],[Combined with Bloomberg Coupon]]-C1119</f>
        <v>-3.2982482444499972E-2</v>
      </c>
      <c r="E1118" s="37">
        <f t="shared" si="34"/>
        <v>81.452442364942939</v>
      </c>
      <c r="F1118" s="36">
        <f>LN(CurrentMtgRatesDataTable8[[#This Row],[Combined with Bloomberg Coupon]]/C1119)</f>
        <v>-1.4525318804030424E-2</v>
      </c>
      <c r="G1118" s="37">
        <f t="shared" si="35"/>
        <v>37.497058679904882</v>
      </c>
      <c r="I1118" s="26" t="s">
        <v>667</v>
      </c>
      <c r="J1118" s="27">
        <v>70.794551240000004</v>
      </c>
      <c r="K1118" s="27" t="s">
        <v>1502</v>
      </c>
      <c r="N1118" s="26" t="s">
        <v>667</v>
      </c>
      <c r="O1118" s="28">
        <v>72.031288294000007</v>
      </c>
      <c r="P1118" s="28" t="s">
        <v>1501</v>
      </c>
      <c r="Q1118" s="36">
        <f>VLOOKUP(CurrentMtgRatesDataTable824[[#This Row],[asOfDate]],CurrentMtgRatesDataTable8[],5,0)</f>
        <v>60.955408938441224</v>
      </c>
      <c r="R1118" s="36">
        <f>CurrentMtgRatesDataTable824[[#This Row],[Realized Current Coupon Vol]]/CurrentMtgRatesDataTable824[[#This Row],[SeriesNumValue]]</f>
        <v>0.84623516227626083</v>
      </c>
    </row>
    <row r="1119" spans="1:18">
      <c r="A1119" s="26" t="s">
        <v>190</v>
      </c>
      <c r="B1119" s="28">
        <v>2.2872202205924901</v>
      </c>
      <c r="C11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2.2872202205924901</v>
      </c>
      <c r="D1119" s="36">
        <f>CurrentMtgRatesDataTable8[[#This Row],[Combined with Bloomberg Coupon]]-C1120</f>
        <v>-2.6021933534090103E-2</v>
      </c>
      <c r="E1119" s="37">
        <f t="shared" si="34"/>
        <v>82.005200167899844</v>
      </c>
      <c r="F1119" s="36">
        <f>LN(CurrentMtgRatesDataTable8[[#This Row],[Combined with Bloomberg Coupon]]/C1120)</f>
        <v>-1.1312867681532968E-2</v>
      </c>
      <c r="G1119" s="37">
        <f t="shared" si="35"/>
        <v>37.796791347259571</v>
      </c>
      <c r="I1119" s="26" t="s">
        <v>527</v>
      </c>
      <c r="J1119" s="27">
        <v>70.150147708666495</v>
      </c>
      <c r="K1119" s="27" t="s">
        <v>1502</v>
      </c>
      <c r="N1119" s="26" t="s">
        <v>527</v>
      </c>
      <c r="O1119" s="28">
        <v>71.433232262000004</v>
      </c>
      <c r="P1119" s="28" t="s">
        <v>1501</v>
      </c>
      <c r="Q1119" s="36">
        <f>VLOOKUP(CurrentMtgRatesDataTable824[[#This Row],[asOfDate]],CurrentMtgRatesDataTable8[],5,0)</f>
        <v>60.995105289038939</v>
      </c>
      <c r="R1119" s="36">
        <f>CurrentMtgRatesDataTable824[[#This Row],[Realized Current Coupon Vol]]/CurrentMtgRatesDataTable824[[#This Row],[SeriesNumValue]]</f>
        <v>0.85387575722912112</v>
      </c>
    </row>
    <row r="1120" spans="1:18">
      <c r="A1120" s="26" t="s">
        <v>332</v>
      </c>
      <c r="B1120" s="28">
        <v>2.3132421541265802</v>
      </c>
      <c r="C11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2.3132421541265802</v>
      </c>
      <c r="D1120" s="36">
        <f>CurrentMtgRatesDataTable8[[#This Row],[Combined with Bloomberg Coupon]]-C1121</f>
        <v>-4.5148155578369931E-2</v>
      </c>
      <c r="E1120" s="37">
        <f t="shared" si="34"/>
        <v>81.804937038275256</v>
      </c>
      <c r="F1120" s="36">
        <f>LN(CurrentMtgRatesDataTable8[[#This Row],[Combined with Bloomberg Coupon]]/C1121)</f>
        <v>-1.9329243730421049E-2</v>
      </c>
      <c r="G1120" s="37">
        <f t="shared" si="35"/>
        <v>37.715784286759344</v>
      </c>
      <c r="I1120" s="26" t="s">
        <v>381</v>
      </c>
      <c r="J1120" s="27">
        <v>68.457646005000001</v>
      </c>
      <c r="K1120" s="27" t="s">
        <v>1502</v>
      </c>
      <c r="N1120" s="26" t="s">
        <v>381</v>
      </c>
      <c r="O1120" s="28">
        <v>71.080966709999998</v>
      </c>
      <c r="P1120" s="28" t="s">
        <v>1501</v>
      </c>
      <c r="Q1120" s="36">
        <f>VLOOKUP(CurrentMtgRatesDataTable824[[#This Row],[asOfDate]],CurrentMtgRatesDataTable8[],5,0)</f>
        <v>61.004133944816253</v>
      </c>
      <c r="R1120" s="36">
        <f>CurrentMtgRatesDataTable824[[#This Row],[Realized Current Coupon Vol]]/CurrentMtgRatesDataTable824[[#This Row],[SeriesNumValue]]</f>
        <v>0.85823444402077764</v>
      </c>
    </row>
    <row r="1121" spans="1:18">
      <c r="A1121" s="26" t="s">
        <v>469</v>
      </c>
      <c r="B1121" s="28">
        <v>2.3583903097049501</v>
      </c>
      <c r="C11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2.3583903097049501</v>
      </c>
      <c r="D1121" s="36">
        <f>CurrentMtgRatesDataTable8[[#This Row],[Combined with Bloomberg Coupon]]-C1122</f>
        <v>1.9455036536180081E-2</v>
      </c>
      <c r="E1121" s="37">
        <f t="shared" si="34"/>
        <v>81.40314877780186</v>
      </c>
      <c r="F1121" s="36">
        <f>LN(CurrentMtgRatesDataTable8[[#This Row],[Combined with Bloomberg Coupon]]/C1122)</f>
        <v>8.2834998074150182E-3</v>
      </c>
      <c r="G1121" s="37">
        <f t="shared" si="35"/>
        <v>37.579113736079123</v>
      </c>
      <c r="I1121" s="26" t="s">
        <v>249</v>
      </c>
      <c r="J1121" s="27">
        <v>67.2986842440001</v>
      </c>
      <c r="K1121" s="27" t="s">
        <v>1502</v>
      </c>
      <c r="N1121" s="26" t="s">
        <v>249</v>
      </c>
      <c r="O1121" s="28">
        <v>69.993244910000001</v>
      </c>
      <c r="P1121" s="28" t="s">
        <v>1501</v>
      </c>
      <c r="Q1121" s="36">
        <f>VLOOKUP(CurrentMtgRatesDataTable824[[#This Row],[asOfDate]],CurrentMtgRatesDataTable8[],5,0)</f>
        <v>61.952110232916354</v>
      </c>
      <c r="R1121" s="36">
        <f>CurrentMtgRatesDataTable824[[#This Row],[Realized Current Coupon Vol]]/CurrentMtgRatesDataTable824[[#This Row],[SeriesNumValue]]</f>
        <v>0.885115560974159</v>
      </c>
    </row>
    <row r="1122" spans="1:18">
      <c r="A1122" s="26" t="s">
        <v>612</v>
      </c>
      <c r="B1122" s="28">
        <v>2.33893527316877</v>
      </c>
      <c r="C11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2.33893527316877</v>
      </c>
      <c r="D1122" s="36">
        <f>CurrentMtgRatesDataTable8[[#This Row],[Combined with Bloomberg Coupon]]-C1123</f>
        <v>0.12095804326993997</v>
      </c>
      <c r="E1122" s="37">
        <f t="shared" si="34"/>
        <v>83.254478373395173</v>
      </c>
      <c r="F1122" s="36">
        <f>LN(CurrentMtgRatesDataTable8[[#This Row],[Combined with Bloomberg Coupon]]/C1123)</f>
        <v>5.3100191529687778E-2</v>
      </c>
      <c r="G1122" s="37">
        <f t="shared" si="35"/>
        <v>38.577673048490944</v>
      </c>
      <c r="I1122" s="26" t="s">
        <v>104</v>
      </c>
      <c r="J1122" s="27">
        <v>68.336001751666501</v>
      </c>
      <c r="K1122" s="27" t="s">
        <v>1502</v>
      </c>
      <c r="N1122" s="26" t="s">
        <v>104</v>
      </c>
      <c r="O1122" s="28">
        <v>71.066343869999997</v>
      </c>
      <c r="P1122" s="28" t="s">
        <v>1501</v>
      </c>
      <c r="Q1122" s="36">
        <f>VLOOKUP(CurrentMtgRatesDataTable824[[#This Row],[asOfDate]],CurrentMtgRatesDataTable8[],5,0)</f>
        <v>61.276041870686925</v>
      </c>
      <c r="R1122" s="36">
        <f>CurrentMtgRatesDataTable824[[#This Row],[Realized Current Coupon Vol]]/CurrentMtgRatesDataTable824[[#This Row],[SeriesNumValue]]</f>
        <v>0.86223715100326193</v>
      </c>
    </row>
    <row r="1123" spans="1:18">
      <c r="A1123" s="26" t="s">
        <v>46</v>
      </c>
      <c r="B1123" s="28">
        <v>2.2179772298988301</v>
      </c>
      <c r="C11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2.2179772298988301</v>
      </c>
      <c r="D1123" s="36">
        <f>CurrentMtgRatesDataTable8[[#This Row],[Combined with Bloomberg Coupon]]-C1124</f>
        <v>6.6246518640120211E-2</v>
      </c>
      <c r="E1123" s="37">
        <f t="shared" si="34"/>
        <v>81.073504287501663</v>
      </c>
      <c r="F1123" s="36">
        <f>LN(CurrentMtgRatesDataTable8[[#This Row],[Combined with Bloomberg Coupon]]/C1124)</f>
        <v>3.0323122528313467E-2</v>
      </c>
      <c r="G1123" s="37">
        <f t="shared" si="35"/>
        <v>37.893061553763616</v>
      </c>
      <c r="I1123" s="26" t="s">
        <v>668</v>
      </c>
      <c r="J1123" s="27">
        <v>66.777575300666498</v>
      </c>
      <c r="K1123" s="27" t="s">
        <v>1502</v>
      </c>
      <c r="N1123" s="26" t="s">
        <v>668</v>
      </c>
      <c r="O1123" s="28">
        <v>70.601666824000006</v>
      </c>
      <c r="P1123" s="28" t="s">
        <v>1501</v>
      </c>
      <c r="Q1123" s="36">
        <f>VLOOKUP(CurrentMtgRatesDataTable824[[#This Row],[asOfDate]],CurrentMtgRatesDataTable8[],5,0)</f>
        <v>61.464331178425233</v>
      </c>
      <c r="R1123" s="36">
        <f>CurrentMtgRatesDataTable824[[#This Row],[Realized Current Coupon Vol]]/CurrentMtgRatesDataTable824[[#This Row],[SeriesNumValue]]</f>
        <v>0.8705790379092202</v>
      </c>
    </row>
    <row r="1124" spans="1:18">
      <c r="A1124" s="26" t="s">
        <v>331</v>
      </c>
      <c r="B1124" s="28">
        <v>2.1517307112587098</v>
      </c>
      <c r="C11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2.1517307112587098</v>
      </c>
      <c r="D1124" s="36">
        <f>CurrentMtgRatesDataTable8[[#This Row],[Combined with Bloomberg Coupon]]-C1125</f>
        <v>1.155438926766994E-2</v>
      </c>
      <c r="E1124" s="37">
        <f t="shared" si="34"/>
        <v>81.900734222458823</v>
      </c>
      <c r="F1124" s="36">
        <f>LN(CurrentMtgRatesDataTable8[[#This Row],[Combined with Bloomberg Coupon]]/C1125)</f>
        <v>5.3842812027791662E-3</v>
      </c>
      <c r="G1124" s="37">
        <f t="shared" si="35"/>
        <v>38.481440627234868</v>
      </c>
      <c r="I1124" s="26" t="s">
        <v>528</v>
      </c>
      <c r="J1124" s="27">
        <v>66.861194165000001</v>
      </c>
      <c r="K1124" s="27" t="s">
        <v>1502</v>
      </c>
      <c r="N1124" s="26" t="s">
        <v>528</v>
      </c>
      <c r="O1124" s="28">
        <v>69.999157664999998</v>
      </c>
      <c r="P1124" s="28" t="s">
        <v>1501</v>
      </c>
      <c r="Q1124" s="36">
        <f>VLOOKUP(CurrentMtgRatesDataTable824[[#This Row],[asOfDate]],CurrentMtgRatesDataTable8[],5,0)</f>
        <v>59.877899466087058</v>
      </c>
      <c r="R1124" s="36">
        <f>CurrentMtgRatesDataTable824[[#This Row],[Realized Current Coupon Vol]]/CurrentMtgRatesDataTable824[[#This Row],[SeriesNumValue]]</f>
        <v>0.85540885724152604</v>
      </c>
    </row>
    <row r="1125" spans="1:18">
      <c r="A1125" s="26" t="s">
        <v>468</v>
      </c>
      <c r="B1125" s="28">
        <v>2.1401763219910399</v>
      </c>
      <c r="C11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2.1401763219910399</v>
      </c>
      <c r="D1125" s="36">
        <f>CurrentMtgRatesDataTable8[[#This Row],[Combined with Bloomberg Coupon]]-C1126</f>
        <v>1.7898652463979925E-2</v>
      </c>
      <c r="E1125" s="37">
        <f t="shared" si="34"/>
        <v>82.901728441358514</v>
      </c>
      <c r="F1125" s="36">
        <f>LN(CurrentMtgRatesDataTable8[[#This Row],[Combined with Bloomberg Coupon]]/C1126)</f>
        <v>8.3983347160227814E-3</v>
      </c>
      <c r="G1125" s="37">
        <f t="shared" si="35"/>
        <v>39.009120686317125</v>
      </c>
      <c r="I1125" s="26" t="s">
        <v>382</v>
      </c>
      <c r="J1125" s="27">
        <v>68.754210869999895</v>
      </c>
      <c r="K1125" s="27" t="s">
        <v>1502</v>
      </c>
      <c r="N1125" s="26" t="s">
        <v>382</v>
      </c>
      <c r="O1125" s="28">
        <v>70.143743619999995</v>
      </c>
      <c r="P1125" s="28" t="s">
        <v>1501</v>
      </c>
      <c r="Q1125" s="36">
        <f>VLOOKUP(CurrentMtgRatesDataTable824[[#This Row],[asOfDate]],CurrentMtgRatesDataTable8[],5,0)</f>
        <v>60.076837890063651</v>
      </c>
      <c r="R1125" s="36">
        <f>CurrentMtgRatesDataTable824[[#This Row],[Realized Current Coupon Vol]]/CurrentMtgRatesDataTable824[[#This Row],[SeriesNumValue]]</f>
        <v>0.85648177285100047</v>
      </c>
    </row>
    <row r="1126" spans="1:18">
      <c r="A1126" s="26" t="s">
        <v>611</v>
      </c>
      <c r="B1126" s="28">
        <v>2.12227766952706</v>
      </c>
      <c r="C11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2.12227766952706</v>
      </c>
      <c r="D1126" s="36">
        <f>CurrentMtgRatesDataTable8[[#This Row],[Combined with Bloomberg Coupon]]-C1127</f>
        <v>-3.5230881903599798E-2</v>
      </c>
      <c r="E1126" s="37">
        <f t="shared" si="34"/>
        <v>82.872279787492673</v>
      </c>
      <c r="F1126" s="36">
        <f>LN(CurrentMtgRatesDataTable8[[#This Row],[Combined with Bloomberg Coupon]]/C1127)</f>
        <v>-1.6464223173407164E-2</v>
      </c>
      <c r="G1126" s="37">
        <f t="shared" si="35"/>
        <v>38.996960496269161</v>
      </c>
      <c r="I1126" s="26" t="s">
        <v>250</v>
      </c>
      <c r="J1126" s="27">
        <v>74.880956370000007</v>
      </c>
      <c r="K1126" s="27" t="s">
        <v>1502</v>
      </c>
      <c r="N1126" s="26" t="s">
        <v>250</v>
      </c>
      <c r="O1126" s="28">
        <v>73.254742066000006</v>
      </c>
      <c r="P1126" s="28" t="s">
        <v>1501</v>
      </c>
      <c r="Q1126" s="36">
        <f>VLOOKUP(CurrentMtgRatesDataTable824[[#This Row],[asOfDate]],CurrentMtgRatesDataTable8[],5,0)</f>
        <v>60.877412520232653</v>
      </c>
      <c r="R1126" s="36">
        <f>CurrentMtgRatesDataTable824[[#This Row],[Realized Current Coupon Vol]]/CurrentMtgRatesDataTable824[[#This Row],[SeriesNumValue]]</f>
        <v>0.83103715613910967</v>
      </c>
    </row>
    <row r="1127" spans="1:18">
      <c r="A1127" s="26" t="s">
        <v>45</v>
      </c>
      <c r="B1127" s="28">
        <v>2.1575085514306598</v>
      </c>
      <c r="C11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2.1575085514306598</v>
      </c>
      <c r="D1127" s="36">
        <f>CurrentMtgRatesDataTable8[[#This Row],[Combined with Bloomberg Coupon]]-C1128</f>
        <v>-2.0657466992180407E-2</v>
      </c>
      <c r="E1127" s="37">
        <f t="shared" si="34"/>
        <v>83.953599043680583</v>
      </c>
      <c r="F1127" s="36">
        <f>LN(CurrentMtgRatesDataTable8[[#This Row],[Combined with Bloomberg Coupon]]/C1128)</f>
        <v>-9.5291392262153631E-3</v>
      </c>
      <c r="G1127" s="37">
        <f t="shared" si="35"/>
        <v>39.586090988772035</v>
      </c>
      <c r="I1127" s="26" t="s">
        <v>105</v>
      </c>
      <c r="J1127" s="27">
        <v>68.823814956000007</v>
      </c>
      <c r="K1127" s="27" t="s">
        <v>1502</v>
      </c>
      <c r="N1127" s="26" t="s">
        <v>105</v>
      </c>
      <c r="O1127" s="28">
        <v>70.473080272000004</v>
      </c>
      <c r="P1127" s="28" t="s">
        <v>1501</v>
      </c>
      <c r="Q1127" s="36">
        <f>VLOOKUP(CurrentMtgRatesDataTable824[[#This Row],[asOfDate]],CurrentMtgRatesDataTable8[],5,0)</f>
        <v>60.792611789181372</v>
      </c>
      <c r="R1127" s="36">
        <f>CurrentMtgRatesDataTable824[[#This Row],[Realized Current Coupon Vol]]/CurrentMtgRatesDataTable824[[#This Row],[SeriesNumValue]]</f>
        <v>0.8626359392060684</v>
      </c>
    </row>
    <row r="1128" spans="1:18">
      <c r="A1128" s="26" t="s">
        <v>330</v>
      </c>
      <c r="B1128" s="28">
        <v>2.1781660184228402</v>
      </c>
      <c r="C112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2.1781660184228402</v>
      </c>
      <c r="D1128" s="36">
        <f>CurrentMtgRatesDataTable8[[#This Row],[Combined with Bloomberg Coupon]]-C1129</f>
        <v>2.8591939205300232E-2</v>
      </c>
      <c r="E1128" s="37">
        <f t="shared" si="34"/>
        <v>83.830832113767556</v>
      </c>
      <c r="F1128" s="36">
        <f>LN(CurrentMtgRatesDataTable8[[#This Row],[Combined with Bloomberg Coupon]]/C1129)</f>
        <v>1.3213526951837279E-2</v>
      </c>
      <c r="G1128" s="37">
        <f t="shared" si="35"/>
        <v>39.531425090582573</v>
      </c>
      <c r="I1128" s="26" t="s">
        <v>669</v>
      </c>
      <c r="J1128" s="27">
        <v>69.347636236999904</v>
      </c>
      <c r="K1128" s="27" t="s">
        <v>1502</v>
      </c>
      <c r="N1128" s="26" t="s">
        <v>669</v>
      </c>
      <c r="O1128" s="28">
        <v>72.431978573999999</v>
      </c>
      <c r="P1128" s="28" t="s">
        <v>1501</v>
      </c>
      <c r="Q1128" s="36">
        <f>VLOOKUP(CurrentMtgRatesDataTable824[[#This Row],[asOfDate]],CurrentMtgRatesDataTable8[],5,0)</f>
        <v>60.929543845982671</v>
      </c>
      <c r="R1128" s="36">
        <f>CurrentMtgRatesDataTable824[[#This Row],[Realized Current Coupon Vol]]/CurrentMtgRatesDataTable824[[#This Row],[SeriesNumValue]]</f>
        <v>0.8411967344469834</v>
      </c>
    </row>
    <row r="1129" spans="1:18">
      <c r="A1129" s="26" t="s">
        <v>467</v>
      </c>
      <c r="B1129" s="28">
        <v>2.14957407921754</v>
      </c>
      <c r="C112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2.14957407921754</v>
      </c>
      <c r="D1129" s="36">
        <f>CurrentMtgRatesDataTable8[[#This Row],[Combined with Bloomberg Coupon]]-C1130</f>
        <v>-3.9705195919299996E-2</v>
      </c>
      <c r="E1129" s="37">
        <f t="shared" si="34"/>
        <v>84.766052082411306</v>
      </c>
      <c r="F1129" s="36">
        <f>LN(CurrentMtgRatesDataTable8[[#This Row],[Combined with Bloomberg Coupon]]/C1130)</f>
        <v>-1.8302671727584721E-2</v>
      </c>
      <c r="G1129" s="37">
        <f t="shared" si="35"/>
        <v>40.032507215797807</v>
      </c>
      <c r="I1129" s="26" t="s">
        <v>529</v>
      </c>
      <c r="J1129" s="27">
        <v>66.018992159999897</v>
      </c>
      <c r="K1129" s="27" t="s">
        <v>1502</v>
      </c>
      <c r="N1129" s="26" t="s">
        <v>529</v>
      </c>
      <c r="O1129" s="28">
        <v>71.776935339999994</v>
      </c>
      <c r="P1129" s="28" t="s">
        <v>1501</v>
      </c>
      <c r="Q1129" s="36">
        <f>VLOOKUP(CurrentMtgRatesDataTable824[[#This Row],[asOfDate]],CurrentMtgRatesDataTable8[],5,0)</f>
        <v>61.144128067136506</v>
      </c>
      <c r="R1129" s="36">
        <f>CurrentMtgRatesDataTable824[[#This Row],[Realized Current Coupon Vol]]/CurrentMtgRatesDataTable824[[#This Row],[SeriesNumValue]]</f>
        <v>0.85186317551039248</v>
      </c>
    </row>
    <row r="1130" spans="1:18">
      <c r="A1130" s="26" t="s">
        <v>610</v>
      </c>
      <c r="B1130" s="28">
        <v>2.18927927513684</v>
      </c>
      <c r="C113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2.18927927513684</v>
      </c>
      <c r="D1130" s="36">
        <f>CurrentMtgRatesDataTable8[[#This Row],[Combined with Bloomberg Coupon]]-C1131</f>
        <v>-1.8978685859130096E-2</v>
      </c>
      <c r="E1130" s="37">
        <f t="shared" si="34"/>
        <v>85.094164764748854</v>
      </c>
      <c r="F1130" s="36">
        <f>LN(CurrentMtgRatesDataTable8[[#This Row],[Combined with Bloomberg Coupon]]/C1131)</f>
        <v>-8.6315601992452921E-3</v>
      </c>
      <c r="G1130" s="37">
        <f t="shared" si="35"/>
        <v>40.21261949523592</v>
      </c>
      <c r="I1130" s="26" t="s">
        <v>383</v>
      </c>
      <c r="J1130" s="27">
        <v>65.973141815999995</v>
      </c>
      <c r="K1130" s="27" t="s">
        <v>1502</v>
      </c>
      <c r="N1130" s="26" t="s">
        <v>383</v>
      </c>
      <c r="O1130" s="28">
        <v>70.082575950000006</v>
      </c>
      <c r="P1130" s="28" t="s">
        <v>1501</v>
      </c>
      <c r="Q1130" s="36">
        <f>VLOOKUP(CurrentMtgRatesDataTable824[[#This Row],[asOfDate]],CurrentMtgRatesDataTable8[],5,0)</f>
        <v>60.680268557964567</v>
      </c>
      <c r="R1130" s="36">
        <f>CurrentMtgRatesDataTable824[[#This Row],[Realized Current Coupon Vol]]/CurrentMtgRatesDataTable824[[#This Row],[SeriesNumValue]]</f>
        <v>0.86583958616556189</v>
      </c>
    </row>
    <row r="1131" spans="1:18">
      <c r="A1131" s="26" t="s">
        <v>44</v>
      </c>
      <c r="B1131" s="28">
        <v>2.20825796099597</v>
      </c>
      <c r="C113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2.20825796099597</v>
      </c>
      <c r="D1131" s="36">
        <f>CurrentMtgRatesDataTable8[[#This Row],[Combined with Bloomberg Coupon]]-C1132</f>
        <v>-4.6705250626600137E-2</v>
      </c>
      <c r="E1131" s="37">
        <f t="shared" si="34"/>
        <v>86.359848514622101</v>
      </c>
      <c r="F1131" s="36">
        <f>LN(CurrentMtgRatesDataTable8[[#This Row],[Combined with Bloomberg Coupon]]/C1132)</f>
        <v>-2.0929706933276816E-2</v>
      </c>
      <c r="G1131" s="37">
        <f t="shared" si="35"/>
        <v>40.803724416616717</v>
      </c>
      <c r="I1131" s="26" t="s">
        <v>251</v>
      </c>
      <c r="J1131" s="27">
        <v>65.804131901999895</v>
      </c>
      <c r="K1131" s="27" t="s">
        <v>1502</v>
      </c>
      <c r="N1131" s="26" t="s">
        <v>251</v>
      </c>
      <c r="O1131" s="28">
        <v>69.619541616000006</v>
      </c>
      <c r="P1131" s="28" t="s">
        <v>1501</v>
      </c>
      <c r="Q1131" s="36">
        <f>VLOOKUP(CurrentMtgRatesDataTable824[[#This Row],[asOfDate]],CurrentMtgRatesDataTable8[],5,0)</f>
        <v>59.742057348540776</v>
      </c>
      <c r="R1131" s="36">
        <f>CurrentMtgRatesDataTable824[[#This Row],[Realized Current Coupon Vol]]/CurrentMtgRatesDataTable824[[#This Row],[SeriesNumValue]]</f>
        <v>0.85812195774082511</v>
      </c>
    </row>
    <row r="1132" spans="1:18">
      <c r="A1132" s="26" t="s">
        <v>189</v>
      </c>
      <c r="B1132" s="28">
        <v>2.2549632116225702</v>
      </c>
      <c r="C113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2.2549632116225702</v>
      </c>
      <c r="D1132" s="36">
        <f>CurrentMtgRatesDataTable8[[#This Row],[Combined with Bloomberg Coupon]]-C1133</f>
        <v>6.8876268433720078E-2</v>
      </c>
      <c r="E1132" s="37">
        <f t="shared" si="34"/>
        <v>86.23349018685586</v>
      </c>
      <c r="F1132" s="36">
        <f>LN(CurrentMtgRatesDataTable8[[#This Row],[Combined with Bloomberg Coupon]]/C1133)</f>
        <v>3.1020496991310004E-2</v>
      </c>
      <c r="G1132" s="37">
        <f t="shared" si="35"/>
        <v>40.756766433311817</v>
      </c>
      <c r="I1132" s="26" t="s">
        <v>106</v>
      </c>
      <c r="J1132" s="27">
        <v>63.553719899999997</v>
      </c>
      <c r="K1132" s="27" t="s">
        <v>1502</v>
      </c>
      <c r="N1132" s="26" t="s">
        <v>106</v>
      </c>
      <c r="O1132" s="28">
        <v>68.876446512000001</v>
      </c>
      <c r="P1132" s="28" t="s">
        <v>1501</v>
      </c>
      <c r="Q1132" s="36">
        <f>VLOOKUP(CurrentMtgRatesDataTable824[[#This Row],[asOfDate]],CurrentMtgRatesDataTable8[],5,0)</f>
        <v>59.847160676967562</v>
      </c>
      <c r="R1132" s="36">
        <f>CurrentMtgRatesDataTable824[[#This Row],[Realized Current Coupon Vol]]/CurrentMtgRatesDataTable824[[#This Row],[SeriesNumValue]]</f>
        <v>0.86890604419524875</v>
      </c>
    </row>
    <row r="1133" spans="1:18">
      <c r="A1133" s="26" t="s">
        <v>329</v>
      </c>
      <c r="B1133" s="28">
        <v>2.1860869431888501</v>
      </c>
      <c r="C113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2.1860869431888501</v>
      </c>
      <c r="D1133" s="36">
        <f>CurrentMtgRatesDataTable8[[#This Row],[Combined with Bloomberg Coupon]]-C1134</f>
        <v>1.1381135252060304E-2</v>
      </c>
      <c r="E1133" s="37">
        <f t="shared" si="34"/>
        <v>85.888832859476494</v>
      </c>
      <c r="F1133" s="36">
        <f>LN(CurrentMtgRatesDataTable8[[#This Row],[Combined with Bloomberg Coupon]]/C1134)</f>
        <v>5.2197670205482187E-3</v>
      </c>
      <c r="G1133" s="37">
        <f t="shared" si="35"/>
        <v>40.602578635840224</v>
      </c>
      <c r="I1133" s="26" t="s">
        <v>670</v>
      </c>
      <c r="J1133" s="27">
        <v>66.762286489999894</v>
      </c>
      <c r="K1133" s="27" t="s">
        <v>1502</v>
      </c>
      <c r="N1133" s="26" t="s">
        <v>670</v>
      </c>
      <c r="O1133" s="28">
        <v>70.188670130000006</v>
      </c>
      <c r="P1133" s="28" t="s">
        <v>1501</v>
      </c>
      <c r="Q1133" s="36">
        <f>VLOOKUP(CurrentMtgRatesDataTable824[[#This Row],[asOfDate]],CurrentMtgRatesDataTable8[],5,0)</f>
        <v>60.965180510285919</v>
      </c>
      <c r="R1133" s="36">
        <f>CurrentMtgRatesDataTable824[[#This Row],[Realized Current Coupon Vol]]/CurrentMtgRatesDataTable824[[#This Row],[SeriesNumValue]]</f>
        <v>0.86859005018002489</v>
      </c>
    </row>
    <row r="1134" spans="1:18">
      <c r="A1134" s="26" t="s">
        <v>466</v>
      </c>
      <c r="B1134" s="28">
        <v>2.1747058079367898</v>
      </c>
      <c r="C113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2.1747058079367898</v>
      </c>
      <c r="D1134" s="36">
        <f>CurrentMtgRatesDataTable8[[#This Row],[Combined with Bloomberg Coupon]]-C1135</f>
        <v>-4.8374880607502391E-3</v>
      </c>
      <c r="E1134" s="37">
        <f t="shared" si="34"/>
        <v>85.872972023862559</v>
      </c>
      <c r="F1134" s="36">
        <f>LN(CurrentMtgRatesDataTable8[[#This Row],[Combined with Bloomberg Coupon]]/C1135)</f>
        <v>-2.2219629311746743E-3</v>
      </c>
      <c r="G1134" s="37">
        <f t="shared" si="35"/>
        <v>40.59461686449373</v>
      </c>
      <c r="I1134" s="26" t="s">
        <v>530</v>
      </c>
      <c r="J1134" s="27">
        <v>71.590597785666503</v>
      </c>
      <c r="K1134" s="27" t="s">
        <v>1502</v>
      </c>
      <c r="N1134" s="26" t="s">
        <v>530</v>
      </c>
      <c r="O1134" s="28">
        <v>71.615766355000005</v>
      </c>
      <c r="P1134" s="28" t="s">
        <v>1501</v>
      </c>
      <c r="Q1134" s="36">
        <f>VLOOKUP(CurrentMtgRatesDataTable824[[#This Row],[asOfDate]],CurrentMtgRatesDataTable8[],5,0)</f>
        <v>61.069922986826029</v>
      </c>
      <c r="R1134" s="36">
        <f>CurrentMtgRatesDataTable824[[#This Row],[Realized Current Coupon Vol]]/CurrentMtgRatesDataTable824[[#This Row],[SeriesNumValue]]</f>
        <v>0.85274411062086342</v>
      </c>
    </row>
    <row r="1135" spans="1:18">
      <c r="A1135" s="26" t="s">
        <v>609</v>
      </c>
      <c r="B1135" s="28">
        <v>2.17954329599754</v>
      </c>
      <c r="C113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2.17954329599754</v>
      </c>
      <c r="D1135" s="36">
        <f>CurrentMtgRatesDataTable8[[#This Row],[Combined with Bloomberg Coupon]]-C1136</f>
        <v>9.6980511152802151E-3</v>
      </c>
      <c r="E1135" s="37">
        <f t="shared" si="34"/>
        <v>85.92401862919516</v>
      </c>
      <c r="F1135" s="36">
        <f>LN(CurrentMtgRatesDataTable8[[#This Row],[Combined with Bloomberg Coupon]]/C1136)</f>
        <v>4.4595083177285735E-3</v>
      </c>
      <c r="G1135" s="37">
        <f t="shared" si="35"/>
        <v>40.615474532975632</v>
      </c>
      <c r="I1135" s="26" t="s">
        <v>384</v>
      </c>
      <c r="J1135" s="27">
        <v>73.129256295999994</v>
      </c>
      <c r="K1135" s="27" t="s">
        <v>1502</v>
      </c>
      <c r="N1135" s="26" t="s">
        <v>384</v>
      </c>
      <c r="O1135" s="28">
        <v>72.382458924000005</v>
      </c>
      <c r="P1135" s="28" t="s">
        <v>1501</v>
      </c>
      <c r="Q1135" s="36">
        <f>VLOOKUP(CurrentMtgRatesDataTable824[[#This Row],[asOfDate]],CurrentMtgRatesDataTable8[],5,0)</f>
        <v>61.86794588730293</v>
      </c>
      <c r="R1135" s="36">
        <f>CurrentMtgRatesDataTable824[[#This Row],[Realized Current Coupon Vol]]/CurrentMtgRatesDataTable824[[#This Row],[SeriesNumValue]]</f>
        <v>0.85473672498834163</v>
      </c>
    </row>
    <row r="1136" spans="1:18">
      <c r="A1136" s="26" t="s">
        <v>43</v>
      </c>
      <c r="B1136" s="28">
        <v>2.1698452448822598</v>
      </c>
      <c r="C113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2.1698452448822598</v>
      </c>
      <c r="D1136" s="36">
        <f>CurrentMtgRatesDataTable8[[#This Row],[Combined with Bloomberg Coupon]]-C1137</f>
        <v>4.4140537800079649E-2</v>
      </c>
      <c r="E1136" s="37">
        <f t="shared" si="34"/>
        <v>86.87133495813309</v>
      </c>
      <c r="F1136" s="36">
        <f>LN(CurrentMtgRatesDataTable8[[#This Row],[Combined with Bloomberg Coupon]]/C1137)</f>
        <v>2.0552475024271401E-2</v>
      </c>
      <c r="G1136" s="37">
        <f t="shared" si="35"/>
        <v>41.015727751552056</v>
      </c>
      <c r="I1136" s="26" t="s">
        <v>252</v>
      </c>
      <c r="J1136" s="27">
        <v>66.310938902000103</v>
      </c>
      <c r="K1136" s="27" t="s">
        <v>1502</v>
      </c>
      <c r="N1136" s="26" t="s">
        <v>252</v>
      </c>
      <c r="O1136" s="28">
        <v>69.612224990000001</v>
      </c>
      <c r="P1136" s="28" t="s">
        <v>1501</v>
      </c>
      <c r="Q1136" s="36">
        <f>VLOOKUP(CurrentMtgRatesDataTable824[[#This Row],[asOfDate]],CurrentMtgRatesDataTable8[],5,0)</f>
        <v>61.349080722676497</v>
      </c>
      <c r="R1136" s="36">
        <f>CurrentMtgRatesDataTable824[[#This Row],[Realized Current Coupon Vol]]/CurrentMtgRatesDataTable824[[#This Row],[SeriesNumValue]]</f>
        <v>0.88129751249136878</v>
      </c>
    </row>
    <row r="1137" spans="1:18">
      <c r="A1137" s="26" t="s">
        <v>188</v>
      </c>
      <c r="B1137" s="28">
        <v>2.1257047070821802</v>
      </c>
      <c r="C113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2.1257047070821802</v>
      </c>
      <c r="D1137" s="36">
        <f>CurrentMtgRatesDataTable8[[#This Row],[Combined with Bloomberg Coupon]]-C1138</f>
        <v>-6.1525086517999483E-4</v>
      </c>
      <c r="E1137" s="37">
        <f t="shared" si="34"/>
        <v>97.524047320808123</v>
      </c>
      <c r="F1137" s="36">
        <f>LN(CurrentMtgRatesDataTable8[[#This Row],[Combined with Bloomberg Coupon]]/C1138)</f>
        <v>-2.893919569818171E-4</v>
      </c>
      <c r="G1137" s="37">
        <f t="shared" si="35"/>
        <v>45.228591039942998</v>
      </c>
      <c r="I1137" s="26" t="s">
        <v>107</v>
      </c>
      <c r="J1137" s="27">
        <v>74.543567265999997</v>
      </c>
      <c r="K1137" s="27" t="s">
        <v>1502</v>
      </c>
      <c r="N1137" s="26" t="s">
        <v>107</v>
      </c>
      <c r="O1137" s="28">
        <v>76.998385048000003</v>
      </c>
      <c r="P1137" s="28" t="s">
        <v>1501</v>
      </c>
      <c r="Q1137" s="36">
        <f>VLOOKUP(CurrentMtgRatesDataTable824[[#This Row],[asOfDate]],CurrentMtgRatesDataTable8[],5,0)</f>
        <v>62.723109563096756</v>
      </c>
      <c r="R1137" s="36">
        <f>CurrentMtgRatesDataTable824[[#This Row],[Realized Current Coupon Vol]]/CurrentMtgRatesDataTable824[[#This Row],[SeriesNumValue]]</f>
        <v>0.81460292347684715</v>
      </c>
    </row>
    <row r="1138" spans="1:18">
      <c r="A1138" s="26" t="s">
        <v>328</v>
      </c>
      <c r="B1138" s="28">
        <v>2.1263199579473602</v>
      </c>
      <c r="C113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2.1263199579473602</v>
      </c>
      <c r="D1138" s="36">
        <f>CurrentMtgRatesDataTable8[[#This Row],[Combined with Bloomberg Coupon]]-C1139</f>
        <v>-4.0012791064919728E-2</v>
      </c>
      <c r="E1138" s="37">
        <f t="shared" si="34"/>
        <v>97.871868540011221</v>
      </c>
      <c r="F1138" s="36">
        <f>LN(CurrentMtgRatesDataTable8[[#This Row],[Combined with Bloomberg Coupon]]/C1139)</f>
        <v>-1.864299429639861E-2</v>
      </c>
      <c r="G1138" s="37">
        <f t="shared" si="35"/>
        <v>45.359440145088179</v>
      </c>
      <c r="I1138" s="26" t="s">
        <v>671</v>
      </c>
      <c r="J1138" s="27">
        <v>71.507907021666796</v>
      </c>
      <c r="K1138" s="27" t="s">
        <v>1502</v>
      </c>
      <c r="N1138" s="26" t="s">
        <v>671</v>
      </c>
      <c r="O1138" s="28">
        <v>75.748137069999999</v>
      </c>
      <c r="P1138" s="28" t="s">
        <v>1501</v>
      </c>
      <c r="Q1138" s="36">
        <f>VLOOKUP(CurrentMtgRatesDataTable824[[#This Row],[asOfDate]],CurrentMtgRatesDataTable8[],5,0)</f>
        <v>61.240586548245112</v>
      </c>
      <c r="R1138" s="36">
        <f>CurrentMtgRatesDataTable824[[#This Row],[Realized Current Coupon Vol]]/CurrentMtgRatesDataTable824[[#This Row],[SeriesNumValue]]</f>
        <v>0.8084764710668958</v>
      </c>
    </row>
    <row r="1139" spans="1:18">
      <c r="A1139" s="26" t="s">
        <v>465</v>
      </c>
      <c r="B1139" s="28">
        <v>2.1663327490122799</v>
      </c>
      <c r="C113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2.1663327490122799</v>
      </c>
      <c r="D1139" s="36">
        <f>CurrentMtgRatesDataTable8[[#This Row],[Combined with Bloomberg Coupon]]-C1140</f>
        <v>5.8059120780300066E-2</v>
      </c>
      <c r="E1139" s="37">
        <f t="shared" si="34"/>
        <v>97.676129008640302</v>
      </c>
      <c r="F1139" s="36">
        <f>LN(CurrentMtgRatesDataTable8[[#This Row],[Combined with Bloomberg Coupon]]/C1140)</f>
        <v>2.7166333596582506E-2</v>
      </c>
      <c r="G1139" s="37">
        <f t="shared" si="35"/>
        <v>45.259310812014128</v>
      </c>
      <c r="I1139" s="26" t="s">
        <v>531</v>
      </c>
      <c r="J1139" s="27">
        <v>68.272250268999997</v>
      </c>
      <c r="K1139" s="27" t="s">
        <v>1502</v>
      </c>
      <c r="N1139" s="26" t="s">
        <v>531</v>
      </c>
      <c r="O1139" s="28">
        <v>72.971114033999996</v>
      </c>
      <c r="P1139" s="28" t="s">
        <v>1501</v>
      </c>
      <c r="Q1139" s="36">
        <f>VLOOKUP(CurrentMtgRatesDataTable824[[#This Row],[asOfDate]],CurrentMtgRatesDataTable8[],5,0)</f>
        <v>61.427548654384246</v>
      </c>
      <c r="R1139" s="36">
        <f>CurrentMtgRatesDataTable824[[#This Row],[Realized Current Coupon Vol]]/CurrentMtgRatesDataTable824[[#This Row],[SeriesNumValue]]</f>
        <v>0.84180637047370321</v>
      </c>
    </row>
    <row r="1140" spans="1:18">
      <c r="A1140" s="26" t="s">
        <v>608</v>
      </c>
      <c r="B1140" s="28">
        <v>2.1082736282319798</v>
      </c>
      <c r="C114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2.1082736282319798</v>
      </c>
      <c r="D1140" s="36">
        <f>CurrentMtgRatesDataTable8[[#This Row],[Combined with Bloomberg Coupon]]-C1141</f>
        <v>2.8332136029439958E-2</v>
      </c>
      <c r="E1140" s="37">
        <f t="shared" si="34"/>
        <v>96.851762081420304</v>
      </c>
      <c r="F1140" s="36">
        <f>LN(CurrentMtgRatesDataTable8[[#This Row],[Combined with Bloomberg Coupon]]/C1141)</f>
        <v>1.3529662350519365E-2</v>
      </c>
      <c r="G1140" s="37">
        <f t="shared" si="35"/>
        <v>44.871408597056764</v>
      </c>
      <c r="I1140" s="26" t="s">
        <v>385</v>
      </c>
      <c r="J1140" s="27">
        <v>70.498407311999998</v>
      </c>
      <c r="K1140" s="27" t="s">
        <v>1502</v>
      </c>
      <c r="N1140" s="26" t="s">
        <v>385</v>
      </c>
      <c r="O1140" s="28">
        <v>74.692179408000001</v>
      </c>
      <c r="P1140" s="28" t="s">
        <v>1501</v>
      </c>
      <c r="Q1140" s="36">
        <f>VLOOKUP(CurrentMtgRatesDataTable824[[#This Row],[asOfDate]],CurrentMtgRatesDataTable8[],5,0)</f>
        <v>59.722030502295134</v>
      </c>
      <c r="R1140" s="36">
        <f>CurrentMtgRatesDataTable824[[#This Row],[Realized Current Coupon Vol]]/CurrentMtgRatesDataTable824[[#This Row],[SeriesNumValue]]</f>
        <v>0.79957541707369872</v>
      </c>
    </row>
    <row r="1141" spans="1:18">
      <c r="A1141" s="26" t="s">
        <v>42</v>
      </c>
      <c r="B1141" s="28">
        <v>2.0799414922025399</v>
      </c>
      <c r="C114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2.0799414922025399</v>
      </c>
      <c r="D1141" s="36">
        <f>CurrentMtgRatesDataTable8[[#This Row],[Combined with Bloomberg Coupon]]-C1142</f>
        <v>1.211125546309999E-2</v>
      </c>
      <c r="E1141" s="37">
        <f t="shared" si="34"/>
        <v>97.891239891667297</v>
      </c>
      <c r="F1141" s="36">
        <f>LN(CurrentMtgRatesDataTable8[[#This Row],[Combined with Bloomberg Coupon]]/C1142)</f>
        <v>5.8399018437861275E-3</v>
      </c>
      <c r="G1141" s="37">
        <f t="shared" si="35"/>
        <v>45.224523721263353</v>
      </c>
      <c r="I1141" s="26" t="s">
        <v>253</v>
      </c>
      <c r="J1141" s="27">
        <v>70.070332622999999</v>
      </c>
      <c r="K1141" s="27" t="s">
        <v>1502</v>
      </c>
      <c r="N1141" s="26" t="s">
        <v>253</v>
      </c>
      <c r="O1141" s="28">
        <v>74.734010235</v>
      </c>
      <c r="P1141" s="28" t="s">
        <v>1501</v>
      </c>
      <c r="Q1141" s="36">
        <f>VLOOKUP(CurrentMtgRatesDataTable824[[#This Row],[asOfDate]],CurrentMtgRatesDataTable8[],5,0)</f>
        <v>59.71861366893387</v>
      </c>
      <c r="R1141" s="36">
        <f>CurrentMtgRatesDataTable824[[#This Row],[Realized Current Coupon Vol]]/CurrentMtgRatesDataTable824[[#This Row],[SeriesNumValue]]</f>
        <v>0.79908215123408421</v>
      </c>
    </row>
    <row r="1142" spans="1:18">
      <c r="A1142" s="26" t="s">
        <v>187</v>
      </c>
      <c r="B1142" s="28">
        <v>2.0678302367394399</v>
      </c>
      <c r="C114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2.0678302367394399</v>
      </c>
      <c r="D1142" s="36">
        <f>CurrentMtgRatesDataTable8[[#This Row],[Combined with Bloomberg Coupon]]-C1143</f>
        <v>-1.8392334406200028E-2</v>
      </c>
      <c r="E1142" s="37">
        <f t="shared" si="34"/>
        <v>98.778979592005214</v>
      </c>
      <c r="F1142" s="36">
        <f>LN(CurrentMtgRatesDataTable8[[#This Row],[Combined with Bloomberg Coupon]]/C1143)</f>
        <v>-8.8551857387668305E-3</v>
      </c>
      <c r="G1142" s="37">
        <f t="shared" si="35"/>
        <v>45.548718434955909</v>
      </c>
      <c r="I1142" s="26" t="s">
        <v>108</v>
      </c>
      <c r="J1142" s="27">
        <v>68.054054195999996</v>
      </c>
      <c r="K1142" s="27" t="s">
        <v>1502</v>
      </c>
      <c r="N1142" s="26" t="s">
        <v>108</v>
      </c>
      <c r="O1142" s="28">
        <v>74.567504099999994</v>
      </c>
      <c r="P1142" s="28" t="s">
        <v>1501</v>
      </c>
      <c r="Q1142" s="36">
        <f>VLOOKUP(CurrentMtgRatesDataTable824[[#This Row],[asOfDate]],CurrentMtgRatesDataTable8[],5,0)</f>
        <v>59.982699018642037</v>
      </c>
      <c r="R1142" s="36">
        <f>CurrentMtgRatesDataTable824[[#This Row],[Realized Current Coupon Vol]]/CurrentMtgRatesDataTable824[[#This Row],[SeriesNumValue]]</f>
        <v>0.80440802924288901</v>
      </c>
    </row>
    <row r="1143" spans="1:18">
      <c r="A1143" s="26" t="s">
        <v>327</v>
      </c>
      <c r="B1143" s="28">
        <v>2.0862225711456399</v>
      </c>
      <c r="C114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2.0862225711456399</v>
      </c>
      <c r="D1143" s="36">
        <f>CurrentMtgRatesDataTable8[[#This Row],[Combined with Bloomberg Coupon]]-C1144</f>
        <v>1.3689022087609803E-2</v>
      </c>
      <c r="E1143" s="37">
        <f t="shared" si="34"/>
        <v>98.798845997113261</v>
      </c>
      <c r="F1143" s="36">
        <f>LN(CurrentMtgRatesDataTable8[[#This Row],[Combined with Bloomberg Coupon]]/C1144)</f>
        <v>6.583252843495091E-3</v>
      </c>
      <c r="G1143" s="37">
        <f t="shared" si="35"/>
        <v>45.551660620907029</v>
      </c>
      <c r="I1143" s="26" t="s">
        <v>672</v>
      </c>
      <c r="J1143" s="27">
        <v>69.964993579999998</v>
      </c>
      <c r="K1143" s="27" t="s">
        <v>1502</v>
      </c>
      <c r="N1143" s="26" t="s">
        <v>672</v>
      </c>
      <c r="O1143" s="28">
        <v>75.616158319999997</v>
      </c>
      <c r="P1143" s="28" t="s">
        <v>1501</v>
      </c>
      <c r="Q1143" s="36">
        <f>VLOOKUP(CurrentMtgRatesDataTable824[[#This Row],[asOfDate]],CurrentMtgRatesDataTable8[],5,0)</f>
        <v>59.690716353354176</v>
      </c>
      <c r="R1143" s="36">
        <f>CurrentMtgRatesDataTable824[[#This Row],[Realized Current Coupon Vol]]/CurrentMtgRatesDataTable824[[#This Row],[SeriesNumValue]]</f>
        <v>0.78939102011436568</v>
      </c>
    </row>
    <row r="1144" spans="1:18">
      <c r="A1144" s="26" t="s">
        <v>464</v>
      </c>
      <c r="B1144" s="28">
        <v>2.0725335490580301</v>
      </c>
      <c r="C114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2.0725335490580301</v>
      </c>
      <c r="D1144" s="36">
        <f>CurrentMtgRatesDataTable8[[#This Row],[Combined with Bloomberg Coupon]]-C1145</f>
        <v>8.9687628740175995E-5</v>
      </c>
      <c r="E1144" s="37">
        <f t="shared" si="34"/>
        <v>98.81157321507547</v>
      </c>
      <c r="F1144" s="36">
        <f>LN(CurrentMtgRatesDataTable8[[#This Row],[Combined with Bloomberg Coupon]]/C1145)</f>
        <v>4.3275328124759908E-5</v>
      </c>
      <c r="G1144" s="37">
        <f t="shared" si="35"/>
        <v>45.550202652509689</v>
      </c>
      <c r="I1144" s="26" t="s">
        <v>532</v>
      </c>
      <c r="J1144" s="27">
        <v>72.832332089999994</v>
      </c>
      <c r="K1144" s="27" t="s">
        <v>1502</v>
      </c>
      <c r="N1144" s="26" t="s">
        <v>532</v>
      </c>
      <c r="O1144" s="28">
        <v>76.404343983999993</v>
      </c>
      <c r="P1144" s="28" t="s">
        <v>1501</v>
      </c>
      <c r="Q1144" s="36">
        <f>VLOOKUP(CurrentMtgRatesDataTable824[[#This Row],[asOfDate]],CurrentMtgRatesDataTable8[],5,0)</f>
        <v>59.812735025766194</v>
      </c>
      <c r="R1144" s="36">
        <f>CurrentMtgRatesDataTable824[[#This Row],[Realized Current Coupon Vol]]/CurrentMtgRatesDataTable824[[#This Row],[SeriesNumValue]]</f>
        <v>0.78284469058842665</v>
      </c>
    </row>
    <row r="1145" spans="1:18">
      <c r="A1145" s="26" t="s">
        <v>607</v>
      </c>
      <c r="B1145" s="28">
        <v>2.0724438614292899</v>
      </c>
      <c r="C114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2.0724438614292899</v>
      </c>
      <c r="D1145" s="36">
        <f>CurrentMtgRatesDataTable8[[#This Row],[Combined with Bloomberg Coupon]]-C1146</f>
        <v>2.1469603796520076E-2</v>
      </c>
      <c r="E1145" s="37">
        <f t="shared" si="34"/>
        <v>99.555563363642648</v>
      </c>
      <c r="F1145" s="36">
        <f>LN(CurrentMtgRatesDataTable8[[#This Row],[Combined with Bloomberg Coupon]]/C1146)</f>
        <v>1.0413592410515508E-2</v>
      </c>
      <c r="G1145" s="37">
        <f t="shared" si="35"/>
        <v>45.826043326976873</v>
      </c>
      <c r="I1145" s="26" t="s">
        <v>386</v>
      </c>
      <c r="J1145" s="27">
        <v>75.428650117333206</v>
      </c>
      <c r="K1145" s="27" t="s">
        <v>1502</v>
      </c>
      <c r="N1145" s="26" t="s">
        <v>386</v>
      </c>
      <c r="O1145" s="28">
        <v>76.637544942000005</v>
      </c>
      <c r="P1145" s="28" t="s">
        <v>1501</v>
      </c>
      <c r="Q1145" s="36">
        <f>VLOOKUP(CurrentMtgRatesDataTable824[[#This Row],[asOfDate]],CurrentMtgRatesDataTable8[],5,0)</f>
        <v>59.908256862162787</v>
      </c>
      <c r="R1145" s="36">
        <f>CurrentMtgRatesDataTable824[[#This Row],[Realized Current Coupon Vol]]/CurrentMtgRatesDataTable824[[#This Row],[SeriesNumValue]]</f>
        <v>0.78170897707516473</v>
      </c>
    </row>
    <row r="1146" spans="1:18">
      <c r="A1146" s="26" t="s">
        <v>41</v>
      </c>
      <c r="B1146" s="28">
        <v>2.0509742576327699</v>
      </c>
      <c r="C114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2.0509742576327699</v>
      </c>
      <c r="D1146" s="36">
        <f>CurrentMtgRatesDataTable8[[#This Row],[Combined with Bloomberg Coupon]]-C1147</f>
        <v>6.9253048331496814E-3</v>
      </c>
      <c r="E1146" s="37">
        <f t="shared" si="34"/>
        <v>99.563043047888087</v>
      </c>
      <c r="F1146" s="36">
        <f>LN(CurrentMtgRatesDataTable8[[#This Row],[Combined with Bloomberg Coupon]]/C1147)</f>
        <v>3.3823063164220004E-3</v>
      </c>
      <c r="G1146" s="37">
        <f t="shared" si="35"/>
        <v>45.804637830798107</v>
      </c>
      <c r="I1146" s="26" t="s">
        <v>254</v>
      </c>
      <c r="J1146" s="27">
        <v>74.081815567999996</v>
      </c>
      <c r="K1146" s="27" t="s">
        <v>1502</v>
      </c>
      <c r="N1146" s="26" t="s">
        <v>254</v>
      </c>
      <c r="O1146" s="28">
        <v>73.923210359999999</v>
      </c>
      <c r="P1146" s="28" t="s">
        <v>1501</v>
      </c>
      <c r="Q1146" s="36">
        <f>VLOOKUP(CurrentMtgRatesDataTable824[[#This Row],[asOfDate]],CurrentMtgRatesDataTable8[],5,0)</f>
        <v>60.176573166554057</v>
      </c>
      <c r="R1146" s="36">
        <f>CurrentMtgRatesDataTable824[[#This Row],[Realized Current Coupon Vol]]/CurrentMtgRatesDataTable824[[#This Row],[SeriesNumValue]]</f>
        <v>0.81404166395776179</v>
      </c>
    </row>
    <row r="1147" spans="1:18">
      <c r="A1147" s="26" t="s">
        <v>186</v>
      </c>
      <c r="B1147" s="28">
        <v>2.0440489527996202</v>
      </c>
      <c r="C114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2.0440489527996202</v>
      </c>
      <c r="D1147" s="36">
        <f>CurrentMtgRatesDataTable8[[#This Row],[Combined with Bloomberg Coupon]]-C1148</f>
        <v>-8.8849920620849954E-2</v>
      </c>
      <c r="E1147" s="37">
        <f t="shared" si="34"/>
        <v>100.4003417883105</v>
      </c>
      <c r="F1147" s="36">
        <f>LN(CurrentMtgRatesDataTable8[[#This Row],[Combined with Bloomberg Coupon]]/C1148)</f>
        <v>-4.2549406308006216E-2</v>
      </c>
      <c r="G1147" s="37">
        <f t="shared" si="35"/>
        <v>46.112238663078969</v>
      </c>
      <c r="I1147" s="26" t="s">
        <v>109</v>
      </c>
      <c r="J1147" s="27">
        <v>80.730926276000105</v>
      </c>
      <c r="K1147" s="27" t="s">
        <v>1502</v>
      </c>
      <c r="N1147" s="26" t="s">
        <v>109</v>
      </c>
      <c r="O1147" s="28">
        <v>75.581844942000004</v>
      </c>
      <c r="P1147" s="28" t="s">
        <v>1501</v>
      </c>
      <c r="Q1147" s="36">
        <f>VLOOKUP(CurrentMtgRatesDataTable824[[#This Row],[asOfDate]],CurrentMtgRatesDataTable8[],5,0)</f>
        <v>60.39797740432077</v>
      </c>
      <c r="R1147" s="36">
        <f>CurrentMtgRatesDataTable824[[#This Row],[Realized Current Coupon Vol]]/CurrentMtgRatesDataTable824[[#This Row],[SeriesNumValue]]</f>
        <v>0.79910694758336431</v>
      </c>
    </row>
    <row r="1148" spans="1:18">
      <c r="A1148" s="26" t="s">
        <v>326</v>
      </c>
      <c r="B1148" s="28">
        <v>2.1328988734204701</v>
      </c>
      <c r="C114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2.1328988734204701</v>
      </c>
      <c r="D1148" s="36">
        <f>CurrentMtgRatesDataTable8[[#This Row],[Combined with Bloomberg Coupon]]-C1149</f>
        <v>-6.8365446040719924E-2</v>
      </c>
      <c r="E1148" s="37">
        <f t="shared" si="34"/>
        <v>99.05210574766113</v>
      </c>
      <c r="F1148" s="36">
        <f>LN(CurrentMtgRatesDataTable8[[#This Row],[Combined with Bloomberg Coupon]]/C1149)</f>
        <v>-3.1549858083751429E-2</v>
      </c>
      <c r="G1148" s="37">
        <f t="shared" si="35"/>
        <v>45.413659300552219</v>
      </c>
      <c r="I1148" s="26" t="s">
        <v>673</v>
      </c>
      <c r="J1148" s="27">
        <v>78.466837612333507</v>
      </c>
      <c r="K1148" s="27" t="s">
        <v>1502</v>
      </c>
      <c r="N1148" s="26" t="s">
        <v>673</v>
      </c>
      <c r="O1148" s="28">
        <v>76.792184460000001</v>
      </c>
      <c r="P1148" s="28" t="s">
        <v>1501</v>
      </c>
      <c r="Q1148" s="36">
        <f>VLOOKUP(CurrentMtgRatesDataTable824[[#This Row],[asOfDate]],CurrentMtgRatesDataTable8[],5,0)</f>
        <v>60.191275398301222</v>
      </c>
      <c r="R1148" s="36">
        <f>CurrentMtgRatesDataTable824[[#This Row],[Realized Current Coupon Vol]]/CurrentMtgRatesDataTable824[[#This Row],[SeriesNumValue]]</f>
        <v>0.78382033043550203</v>
      </c>
    </row>
    <row r="1149" spans="1:18">
      <c r="A1149" s="26" t="s">
        <v>463</v>
      </c>
      <c r="B1149" s="28">
        <v>2.2012643194611901</v>
      </c>
      <c r="C114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2.2012643194611901</v>
      </c>
      <c r="D1149" s="36">
        <f>CurrentMtgRatesDataTable8[[#This Row],[Combined with Bloomberg Coupon]]-C1150</f>
        <v>8.7217867077802325E-3</v>
      </c>
      <c r="E1149" s="37">
        <f t="shared" si="34"/>
        <v>98.385914050338826</v>
      </c>
      <c r="F1149" s="36">
        <f>LN(CurrentMtgRatesDataTable8[[#This Row],[Combined with Bloomberg Coupon]]/C1150)</f>
        <v>3.9700416775894044E-3</v>
      </c>
      <c r="G1149" s="37">
        <f t="shared" si="35"/>
        <v>45.078173191749833</v>
      </c>
      <c r="I1149" s="26" t="s">
        <v>533</v>
      </c>
      <c r="J1149" s="27">
        <v>68.550205605000002</v>
      </c>
      <c r="K1149" s="27" t="s">
        <v>1502</v>
      </c>
      <c r="N1149" s="26" t="s">
        <v>533</v>
      </c>
      <c r="O1149" s="28">
        <v>69.724378694999999</v>
      </c>
      <c r="P1149" s="28" t="s">
        <v>1501</v>
      </c>
      <c r="Q1149" s="36">
        <f>VLOOKUP(CurrentMtgRatesDataTable824[[#This Row],[asOfDate]],CurrentMtgRatesDataTable8[],5,0)</f>
        <v>60.084514926075272</v>
      </c>
      <c r="R1149" s="36">
        <f>CurrentMtgRatesDataTable824[[#This Row],[Realized Current Coupon Vol]]/CurrentMtgRatesDataTable824[[#This Row],[SeriesNumValue]]</f>
        <v>0.86174328191445027</v>
      </c>
    </row>
    <row r="1150" spans="1:18">
      <c r="A1150" s="26" t="s">
        <v>765</v>
      </c>
      <c r="B1150" s="28">
        <v>2.1925425327534098</v>
      </c>
      <c r="C115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2.1925425327534098</v>
      </c>
      <c r="D1150" s="36">
        <f>CurrentMtgRatesDataTable8[[#This Row],[Combined with Bloomberg Coupon]]-C1151</f>
        <v>5.0501352633959939E-2</v>
      </c>
      <c r="E1150" s="37">
        <f t="shared" si="34"/>
        <v>98.62427401923982</v>
      </c>
      <c r="F1150" s="36">
        <f>LN(CurrentMtgRatesDataTable8[[#This Row],[Combined with Bloomberg Coupon]]/C1151)</f>
        <v>2.3302647359552699E-2</v>
      </c>
      <c r="G1150" s="37">
        <f t="shared" si="35"/>
        <v>45.162772185370223</v>
      </c>
      <c r="I1150" s="26" t="s">
        <v>387</v>
      </c>
      <c r="J1150" s="27">
        <v>67.003107839999998</v>
      </c>
      <c r="K1150" s="27" t="s">
        <v>1502</v>
      </c>
      <c r="N1150" s="26" t="s">
        <v>387</v>
      </c>
      <c r="O1150" s="28">
        <v>68.412654336000003</v>
      </c>
      <c r="P1150" s="28" t="s">
        <v>1501</v>
      </c>
      <c r="Q1150" s="36">
        <f>VLOOKUP(CurrentMtgRatesDataTable824[[#This Row],[asOfDate]],CurrentMtgRatesDataTable8[],5,0)</f>
        <v>60.314317908300993</v>
      </c>
      <c r="R1150" s="36">
        <f>CurrentMtgRatesDataTable824[[#This Row],[Realized Current Coupon Vol]]/CurrentMtgRatesDataTable824[[#This Row],[SeriesNumValue]]</f>
        <v>0.88162516852620476</v>
      </c>
    </row>
    <row r="1151" spans="1:18">
      <c r="A1151" s="26" t="s">
        <v>40</v>
      </c>
      <c r="B1151" s="28">
        <v>2.1420411801194499</v>
      </c>
      <c r="C115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2.1420411801194499</v>
      </c>
      <c r="D1151" s="36">
        <f>CurrentMtgRatesDataTable8[[#This Row],[Combined with Bloomberg Coupon]]-C1152</f>
        <v>7.2073485651189984E-2</v>
      </c>
      <c r="E1151" s="37">
        <f t="shared" si="34"/>
        <v>98.788575840617426</v>
      </c>
      <c r="F1151" s="36">
        <f>LN(CurrentMtgRatesDataTable8[[#This Row],[Combined with Bloomberg Coupon]]/C1152)</f>
        <v>3.4226196301443863E-2</v>
      </c>
      <c r="G1151" s="37">
        <f t="shared" si="35"/>
        <v>45.148798286820139</v>
      </c>
      <c r="I1151" s="26" t="s">
        <v>255</v>
      </c>
      <c r="J1151" s="27">
        <v>65.921235837666799</v>
      </c>
      <c r="K1151" s="27" t="s">
        <v>1502</v>
      </c>
      <c r="N1151" s="26" t="s">
        <v>255</v>
      </c>
      <c r="O1151" s="28">
        <v>67.931298240000004</v>
      </c>
      <c r="P1151" s="28" t="s">
        <v>1501</v>
      </c>
      <c r="Q1151" s="36">
        <f>VLOOKUP(CurrentMtgRatesDataTable824[[#This Row],[asOfDate]],CurrentMtgRatesDataTable8[],5,0)</f>
        <v>56.777636200074745</v>
      </c>
      <c r="R1151" s="36">
        <f>CurrentMtgRatesDataTable824[[#This Row],[Realized Current Coupon Vol]]/CurrentMtgRatesDataTable824[[#This Row],[SeriesNumValue]]</f>
        <v>0.83580967346568913</v>
      </c>
    </row>
    <row r="1152" spans="1:18">
      <c r="A1152" s="26" t="s">
        <v>185</v>
      </c>
      <c r="B1152" s="28">
        <v>2.0699676944682599</v>
      </c>
      <c r="C115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2.0699676944682599</v>
      </c>
      <c r="D1152" s="36">
        <f>CurrentMtgRatesDataTable8[[#This Row],[Combined with Bloomberg Coupon]]-C1153</f>
        <v>3.3860565190529712E-2</v>
      </c>
      <c r="E1152" s="37">
        <f t="shared" si="34"/>
        <v>99.832156592841798</v>
      </c>
      <c r="F1152" s="36">
        <f>LN(CurrentMtgRatesDataTable8[[#This Row],[Combined with Bloomberg Coupon]]/C1153)</f>
        <v>1.6493285790955874E-2</v>
      </c>
      <c r="G1152" s="37">
        <f t="shared" si="35"/>
        <v>45.276366017863403</v>
      </c>
      <c r="I1152" s="26" t="s">
        <v>110</v>
      </c>
      <c r="J1152" s="27">
        <v>63.121138915666499</v>
      </c>
      <c r="K1152" s="27" t="s">
        <v>1502</v>
      </c>
      <c r="N1152" s="26" t="s">
        <v>110</v>
      </c>
      <c r="O1152" s="28">
        <v>65.739452990000004</v>
      </c>
      <c r="P1152" s="28" t="s">
        <v>1501</v>
      </c>
      <c r="Q1152" s="36">
        <f>VLOOKUP(CurrentMtgRatesDataTable824[[#This Row],[asOfDate]],CurrentMtgRatesDataTable8[],5,0)</f>
        <v>56.049982479048765</v>
      </c>
      <c r="R1152" s="36">
        <f>CurrentMtgRatesDataTable824[[#This Row],[Realized Current Coupon Vol]]/CurrentMtgRatesDataTable824[[#This Row],[SeriesNumValue]]</f>
        <v>0.85260798393888126</v>
      </c>
    </row>
    <row r="1153" spans="1:18">
      <c r="A1153" s="26" t="s">
        <v>424</v>
      </c>
      <c r="B1153" s="28">
        <v>2.0361071292777302</v>
      </c>
      <c r="C115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2.0361071292777302</v>
      </c>
      <c r="D1153" s="36">
        <f>CurrentMtgRatesDataTable8[[#This Row],[Combined with Bloomberg Coupon]]-C1154</f>
        <v>-5.6231513751519913E-2</v>
      </c>
      <c r="E1153" s="37">
        <f t="shared" si="34"/>
        <v>99.49200345075441</v>
      </c>
      <c r="F1153" s="36">
        <f>LN(CurrentMtgRatesDataTable8[[#This Row],[Combined with Bloomberg Coupon]]/C1154)</f>
        <v>-2.7242693527812976E-2</v>
      </c>
      <c r="G1153" s="37">
        <f t="shared" si="35"/>
        <v>45.099808432983998</v>
      </c>
      <c r="I1153" s="26" t="s">
        <v>674</v>
      </c>
      <c r="J1153" s="27">
        <v>63.613650155000101</v>
      </c>
      <c r="K1153" s="27" t="s">
        <v>1502</v>
      </c>
      <c r="N1153" s="26" t="s">
        <v>674</v>
      </c>
      <c r="O1153" s="28">
        <v>66.749319854999996</v>
      </c>
      <c r="P1153" s="28" t="s">
        <v>1501</v>
      </c>
      <c r="Q1153" s="36">
        <f>VLOOKUP(CurrentMtgRatesDataTable824[[#This Row],[asOfDate]],CurrentMtgRatesDataTable8[],5,0)</f>
        <v>56.004249138007523</v>
      </c>
      <c r="R1153" s="36">
        <f>CurrentMtgRatesDataTable824[[#This Row],[Realized Current Coupon Vol]]/CurrentMtgRatesDataTable824[[#This Row],[SeriesNumValue]]</f>
        <v>0.83902351753794546</v>
      </c>
    </row>
    <row r="1154" spans="1:18">
      <c r="A1154" s="26" t="s">
        <v>462</v>
      </c>
      <c r="B1154" s="28">
        <v>2.0923386430292501</v>
      </c>
      <c r="C115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2.0923386430292501</v>
      </c>
      <c r="D1154" s="36">
        <f>CurrentMtgRatesDataTable8[[#This Row],[Combined with Bloomberg Coupon]]-C1155</f>
        <v>-4.2015437422679991E-2</v>
      </c>
      <c r="E1154" s="37">
        <f t="shared" si="34"/>
        <v>99.049730337366668</v>
      </c>
      <c r="F1154" s="36">
        <f>LN(CurrentMtgRatesDataTable8[[#This Row],[Combined with Bloomberg Coupon]]/C1155)</f>
        <v>-1.9881654121316188E-2</v>
      </c>
      <c r="G1154" s="37">
        <f t="shared" si="35"/>
        <v>44.852513437564234</v>
      </c>
      <c r="I1154" s="26" t="s">
        <v>534</v>
      </c>
      <c r="J1154" s="27">
        <v>65.325001368666506</v>
      </c>
      <c r="K1154" s="27" t="s">
        <v>1502</v>
      </c>
      <c r="N1154" s="26" t="s">
        <v>534</v>
      </c>
      <c r="O1154" s="28">
        <v>68.436435775999996</v>
      </c>
      <c r="P1154" s="28" t="s">
        <v>1501</v>
      </c>
      <c r="Q1154" s="36">
        <f>VLOOKUP(CurrentMtgRatesDataTable824[[#This Row],[asOfDate]],CurrentMtgRatesDataTable8[],5,0)</f>
        <v>55.932046697919482</v>
      </c>
      <c r="R1154" s="36">
        <f>CurrentMtgRatesDataTable824[[#This Row],[Realized Current Coupon Vol]]/CurrentMtgRatesDataTable824[[#This Row],[SeriesNumValue]]</f>
        <v>0.81728462424593884</v>
      </c>
    </row>
    <row r="1155" spans="1:18">
      <c r="A1155" s="26" t="s">
        <v>39</v>
      </c>
      <c r="B1155" s="28">
        <v>2.1343540804519301</v>
      </c>
      <c r="C115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2.1343540804519301</v>
      </c>
      <c r="D1155" s="36">
        <f>CurrentMtgRatesDataTable8[[#This Row],[Combined with Bloomberg Coupon]]-C1156</f>
        <v>5.1376181825089962E-2</v>
      </c>
      <c r="E1155" s="37">
        <f t="shared" si="34"/>
        <v>98.921605038364945</v>
      </c>
      <c r="F1155" s="36">
        <f>LN(CurrentMtgRatesDataTable8[[#This Row],[Combined with Bloomberg Coupon]]/C1156)</f>
        <v>2.4365510610824433E-2</v>
      </c>
      <c r="G1155" s="37">
        <f t="shared" si="35"/>
        <v>44.760022323999792</v>
      </c>
      <c r="I1155" s="26" t="s">
        <v>388</v>
      </c>
      <c r="J1155" s="27">
        <v>69.063762432000004</v>
      </c>
      <c r="K1155" s="27" t="s">
        <v>1502</v>
      </c>
      <c r="N1155" s="26" t="s">
        <v>388</v>
      </c>
      <c r="O1155" s="28">
        <v>70.017012735999998</v>
      </c>
      <c r="P1155" s="28" t="s">
        <v>1501</v>
      </c>
      <c r="Q1155" s="36">
        <f>VLOOKUP(CurrentMtgRatesDataTable824[[#This Row],[asOfDate]],CurrentMtgRatesDataTable8[],5,0)</f>
        <v>55.739013131240114</v>
      </c>
      <c r="R1155" s="36">
        <f>CurrentMtgRatesDataTable824[[#This Row],[Realized Current Coupon Vol]]/CurrentMtgRatesDataTable824[[#This Row],[SeriesNumValue]]</f>
        <v>0.79607813805774241</v>
      </c>
    </row>
    <row r="1156" spans="1:18">
      <c r="A1156" s="26" t="s">
        <v>184</v>
      </c>
      <c r="B1156" s="28">
        <v>2.0829778986268401</v>
      </c>
      <c r="C115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2.0829778986268401</v>
      </c>
      <c r="D1156" s="36">
        <f>CurrentMtgRatesDataTable8[[#This Row],[Combined with Bloomberg Coupon]]-C1157</f>
        <v>2.3382233214390258E-2</v>
      </c>
      <c r="E1156" s="37">
        <f t="shared" si="34"/>
        <v>98.500319156513982</v>
      </c>
      <c r="F1156" s="36">
        <f>LN(CurrentMtgRatesDataTable8[[#This Row],[Combined with Bloomberg Coupon]]/C1157)</f>
        <v>1.1288867255505725E-2</v>
      </c>
      <c r="G1156" s="37">
        <f t="shared" si="35"/>
        <v>44.502732152188621</v>
      </c>
      <c r="I1156" s="26" t="s">
        <v>256</v>
      </c>
      <c r="J1156" s="27">
        <v>69.869119319999996</v>
      </c>
      <c r="K1156" s="27" t="s">
        <v>1502</v>
      </c>
      <c r="N1156" s="26" t="s">
        <v>256</v>
      </c>
      <c r="O1156" s="28">
        <v>71.170660295999994</v>
      </c>
      <c r="P1156" s="28" t="s">
        <v>1501</v>
      </c>
      <c r="Q1156" s="36">
        <f>VLOOKUP(CurrentMtgRatesDataTable824[[#This Row],[asOfDate]],CurrentMtgRatesDataTable8[],5,0)</f>
        <v>55.613749839525141</v>
      </c>
      <c r="R1156" s="36">
        <f>CurrentMtgRatesDataTable824[[#This Row],[Realized Current Coupon Vol]]/CurrentMtgRatesDataTable824[[#This Row],[SeriesNumValue]]</f>
        <v>0.78141399290419122</v>
      </c>
    </row>
    <row r="1157" spans="1:18">
      <c r="A1157" s="26" t="s">
        <v>461</v>
      </c>
      <c r="B1157" s="28">
        <v>2.0595956654124499</v>
      </c>
      <c r="C115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2.0595956654124499</v>
      </c>
      <c r="D1157" s="36">
        <f>CurrentMtgRatesDataTable8[[#This Row],[Combined with Bloomberg Coupon]]-C1158</f>
        <v>1.003134503707992E-2</v>
      </c>
      <c r="E1157" s="37">
        <f t="shared" ref="E1157:E1220" si="36">STDEVA(D1157:D1216)*SQRT(250)*100</f>
        <v>102.61182971031108</v>
      </c>
      <c r="F1157" s="36">
        <f>LN(CurrentMtgRatesDataTable8[[#This Row],[Combined with Bloomberg Coupon]]/C1158)</f>
        <v>4.8824406930973894E-3</v>
      </c>
      <c r="G1157" s="37">
        <f t="shared" ref="G1157:G1220" si="37">STDEVA(F1157:F1216)*SQRT(250)*100</f>
        <v>45.874019250788265</v>
      </c>
      <c r="I1157" s="26" t="s">
        <v>111</v>
      </c>
      <c r="J1157" s="27">
        <v>67.716865483999996</v>
      </c>
      <c r="K1157" s="27" t="s">
        <v>1502</v>
      </c>
      <c r="N1157" s="26" t="s">
        <v>111</v>
      </c>
      <c r="O1157" s="28">
        <v>70.065991060000002</v>
      </c>
      <c r="P1157" s="28" t="s">
        <v>1501</v>
      </c>
      <c r="Q1157" s="36">
        <f>VLOOKUP(CurrentMtgRatesDataTable824[[#This Row],[asOfDate]],CurrentMtgRatesDataTable8[],5,0)</f>
        <v>55.682842614193952</v>
      </c>
      <c r="R1157" s="36">
        <f>CurrentMtgRatesDataTable824[[#This Row],[Realized Current Coupon Vol]]/CurrentMtgRatesDataTable824[[#This Row],[SeriesNumValue]]</f>
        <v>0.79471997429552876</v>
      </c>
    </row>
    <row r="1158" spans="1:18">
      <c r="A1158" s="26" t="s">
        <v>606</v>
      </c>
      <c r="B1158" s="28">
        <v>2.04956432037537</v>
      </c>
      <c r="C115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2.04956432037537</v>
      </c>
      <c r="D1158" s="36">
        <f>CurrentMtgRatesDataTable8[[#This Row],[Combined with Bloomberg Coupon]]-C1159</f>
        <v>-4.2408137397489831E-2</v>
      </c>
      <c r="E1158" s="37">
        <f t="shared" si="36"/>
        <v>103.78547372747067</v>
      </c>
      <c r="F1158" s="36">
        <f>LN(CurrentMtgRatesDataTable8[[#This Row],[Combined with Bloomberg Coupon]]/C1159)</f>
        <v>-2.048013669829761E-2</v>
      </c>
      <c r="G1158" s="37">
        <f t="shared" si="37"/>
        <v>46.305791362204261</v>
      </c>
      <c r="I1158" s="26" t="s">
        <v>675</v>
      </c>
      <c r="J1158" s="27">
        <v>68.390348173333194</v>
      </c>
      <c r="K1158" s="27" t="s">
        <v>1502</v>
      </c>
      <c r="N1158" s="26" t="s">
        <v>675</v>
      </c>
      <c r="O1158" s="28">
        <v>72.584096939999995</v>
      </c>
      <c r="P1158" s="28" t="s">
        <v>1501</v>
      </c>
      <c r="Q1158" s="36">
        <f>VLOOKUP(CurrentMtgRatesDataTable824[[#This Row],[asOfDate]],CurrentMtgRatesDataTable8[],5,0)</f>
        <v>55.956866221150094</v>
      </c>
      <c r="R1158" s="36">
        <f>CurrentMtgRatesDataTable824[[#This Row],[Realized Current Coupon Vol]]/CurrentMtgRatesDataTable824[[#This Row],[SeriesNumValue]]</f>
        <v>0.7709246044268564</v>
      </c>
    </row>
    <row r="1159" spans="1:18">
      <c r="A1159" s="26" t="s">
        <v>38</v>
      </c>
      <c r="B1159" s="28">
        <v>2.0919724577728598</v>
      </c>
      <c r="C115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2.0919724577728598</v>
      </c>
      <c r="D1159" s="36">
        <f>CurrentMtgRatesDataTable8[[#This Row],[Combined with Bloomberg Coupon]]-C1160</f>
        <v>-0.15691866966488011</v>
      </c>
      <c r="E1159" s="37">
        <f t="shared" si="36"/>
        <v>103.51594110496045</v>
      </c>
      <c r="F1159" s="36">
        <f>LN(CurrentMtgRatesDataTable8[[#This Row],[Combined with Bloomberg Coupon]]/C1160)</f>
        <v>-7.2329881869241622E-2</v>
      </c>
      <c r="G1159" s="37">
        <f t="shared" si="37"/>
        <v>46.161207896898752</v>
      </c>
      <c r="I1159" s="26" t="s">
        <v>389</v>
      </c>
      <c r="J1159" s="27">
        <v>68.801749804666798</v>
      </c>
      <c r="K1159" s="27" t="s">
        <v>1502</v>
      </c>
      <c r="N1159" s="26" t="s">
        <v>389</v>
      </c>
      <c r="O1159" s="28">
        <v>71.008766042999994</v>
      </c>
      <c r="P1159" s="28" t="s">
        <v>1501</v>
      </c>
      <c r="Q1159" s="36">
        <f>VLOOKUP(CurrentMtgRatesDataTable824[[#This Row],[asOfDate]],CurrentMtgRatesDataTable8[],5,0)</f>
        <v>54.89069657525539</v>
      </c>
      <c r="R1159" s="36">
        <f>CurrentMtgRatesDataTable824[[#This Row],[Realized Current Coupon Vol]]/CurrentMtgRatesDataTable824[[#This Row],[SeriesNumValue]]</f>
        <v>0.77301296211816772</v>
      </c>
    </row>
    <row r="1160" spans="1:18">
      <c r="A1160" s="26" t="s">
        <v>183</v>
      </c>
      <c r="B1160" s="28">
        <v>2.2488911274377399</v>
      </c>
      <c r="C116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2.2488911274377399</v>
      </c>
      <c r="D1160" s="36">
        <f>CurrentMtgRatesDataTable8[[#This Row],[Combined with Bloomberg Coupon]]-C1161</f>
        <v>0.10094897547157977</v>
      </c>
      <c r="E1160" s="37">
        <f t="shared" si="36"/>
        <v>98.703791938307702</v>
      </c>
      <c r="F1160" s="36">
        <f>LN(CurrentMtgRatesDataTable8[[#This Row],[Combined with Bloomberg Coupon]]/C1161)</f>
        <v>4.5927017315188293E-2</v>
      </c>
      <c r="G1160" s="37">
        <f t="shared" si="37"/>
        <v>43.850972828529187</v>
      </c>
      <c r="I1160" s="26" t="s">
        <v>257</v>
      </c>
      <c r="J1160" s="27">
        <v>68.576318408000006</v>
      </c>
      <c r="K1160" s="27" t="s">
        <v>1502</v>
      </c>
      <c r="N1160" s="26" t="s">
        <v>257</v>
      </c>
      <c r="O1160" s="28">
        <v>70.834527456000004</v>
      </c>
      <c r="P1160" s="28" t="s">
        <v>1501</v>
      </c>
      <c r="Q1160" s="36">
        <f>VLOOKUP(CurrentMtgRatesDataTable824[[#This Row],[asOfDate]],CurrentMtgRatesDataTable8[],5,0)</f>
        <v>54.150372051028171</v>
      </c>
      <c r="R1160" s="36">
        <f>CurrentMtgRatesDataTable824[[#This Row],[Realized Current Coupon Vol]]/CurrentMtgRatesDataTable824[[#This Row],[SeriesNumValue]]</f>
        <v>0.76446295324924052</v>
      </c>
    </row>
    <row r="1161" spans="1:18">
      <c r="A1161" s="26" t="s">
        <v>325</v>
      </c>
      <c r="B1161" s="28">
        <v>2.1479421519661601</v>
      </c>
      <c r="C116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2.1479421519661601</v>
      </c>
      <c r="D1161" s="36">
        <f>CurrentMtgRatesDataTable8[[#This Row],[Combined with Bloomberg Coupon]]-C1162</f>
        <v>-4.6988911007659784E-2</v>
      </c>
      <c r="E1161" s="37">
        <f t="shared" si="36"/>
        <v>96.310048547500443</v>
      </c>
      <c r="F1161" s="36">
        <f>LN(CurrentMtgRatesDataTable8[[#This Row],[Combined with Bloomberg Coupon]]/C1162)</f>
        <v>-2.164039447436578E-2</v>
      </c>
      <c r="G1161" s="37">
        <f t="shared" si="37"/>
        <v>42.739039904592254</v>
      </c>
      <c r="I1161" s="26" t="s">
        <v>112</v>
      </c>
      <c r="J1161" s="27">
        <v>68.554951880000004</v>
      </c>
      <c r="K1161" s="27" t="s">
        <v>1502</v>
      </c>
      <c r="N1161" s="26" t="s">
        <v>112</v>
      </c>
      <c r="O1161" s="28">
        <v>70.017001124000004</v>
      </c>
      <c r="P1161" s="28" t="s">
        <v>1501</v>
      </c>
      <c r="Q1161" s="36">
        <f>VLOOKUP(CurrentMtgRatesDataTable824[[#This Row],[asOfDate]],CurrentMtgRatesDataTable8[],5,0)</f>
        <v>54.201742508530792</v>
      </c>
      <c r="R1161" s="36">
        <f>CurrentMtgRatesDataTable824[[#This Row],[Realized Current Coupon Vol]]/CurrentMtgRatesDataTable824[[#This Row],[SeriesNumValue]]</f>
        <v>0.77412259363321756</v>
      </c>
    </row>
    <row r="1162" spans="1:18">
      <c r="A1162" s="26" t="s">
        <v>460</v>
      </c>
      <c r="B1162" s="28">
        <v>2.1949310629738199</v>
      </c>
      <c r="C116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2.1949310629738199</v>
      </c>
      <c r="D1162" s="36">
        <f>CurrentMtgRatesDataTable8[[#This Row],[Combined with Bloomberg Coupon]]-C1163</f>
        <v>-3.749790648059026E-2</v>
      </c>
      <c r="E1162" s="37">
        <f t="shared" si="36"/>
        <v>95.926035416235095</v>
      </c>
      <c r="F1162" s="36">
        <f>LN(CurrentMtgRatesDataTable8[[#This Row],[Combined with Bloomberg Coupon]]/C1163)</f>
        <v>-1.6939577024704833E-2</v>
      </c>
      <c r="G1162" s="37">
        <f t="shared" si="37"/>
        <v>42.551687279420733</v>
      </c>
      <c r="I1162" s="26" t="s">
        <v>676</v>
      </c>
      <c r="J1162" s="27">
        <v>66.856559025666797</v>
      </c>
      <c r="K1162" s="27" t="s">
        <v>1502</v>
      </c>
      <c r="N1162" s="26" t="s">
        <v>676</v>
      </c>
      <c r="O1162" s="28">
        <v>70.577098977000006</v>
      </c>
      <c r="P1162" s="28" t="s">
        <v>1501</v>
      </c>
      <c r="Q1162" s="36">
        <f>VLOOKUP(CurrentMtgRatesDataTable824[[#This Row],[asOfDate]],CurrentMtgRatesDataTable8[],5,0)</f>
        <v>54.177569086396772</v>
      </c>
      <c r="R1162" s="36">
        <f>CurrentMtgRatesDataTable824[[#This Row],[Realized Current Coupon Vol]]/CurrentMtgRatesDataTable824[[#This Row],[SeriesNumValue]]</f>
        <v>0.76763666786661788</v>
      </c>
    </row>
    <row r="1163" spans="1:18">
      <c r="A1163" s="26" t="s">
        <v>605</v>
      </c>
      <c r="B1163" s="28">
        <v>2.2324289694544102</v>
      </c>
      <c r="C116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2.2324289694544102</v>
      </c>
      <c r="D1163" s="36">
        <f>CurrentMtgRatesDataTable8[[#This Row],[Combined with Bloomberg Coupon]]-C1164</f>
        <v>9.007922416457026E-2</v>
      </c>
      <c r="E1163" s="37">
        <f t="shared" si="36"/>
        <v>96.423695178661234</v>
      </c>
      <c r="F1163" s="36">
        <f>LN(CurrentMtgRatesDataTable8[[#This Row],[Combined with Bloomberg Coupon]]/C1164)</f>
        <v>4.1186978191220663E-2</v>
      </c>
      <c r="G1163" s="37">
        <f t="shared" si="37"/>
        <v>42.720927904859643</v>
      </c>
      <c r="I1163" s="26" t="s">
        <v>535</v>
      </c>
      <c r="J1163" s="27">
        <v>67.616711404</v>
      </c>
      <c r="K1163" s="27" t="s">
        <v>1502</v>
      </c>
      <c r="N1163" s="26" t="s">
        <v>535</v>
      </c>
      <c r="O1163" s="28">
        <v>70.548718199999996</v>
      </c>
      <c r="P1163" s="28" t="s">
        <v>1501</v>
      </c>
      <c r="Q1163" s="27">
        <f>VLOOKUP(CurrentMtgRatesDataTable824[[#This Row],[asOfDate]],CurrentMtgRatesDataTable8[],5,0)</f>
        <v>53.239652943574796</v>
      </c>
      <c r="R1163" s="27">
        <f>CurrentMtgRatesDataTable824[[#This Row],[Realized Current Coupon Vol]]/CurrentMtgRatesDataTable824[[#This Row],[SeriesNumValue]]</f>
        <v>0.75465088951218962</v>
      </c>
    </row>
    <row r="1164" spans="1:18">
      <c r="A1164" s="26" t="s">
        <v>37</v>
      </c>
      <c r="B1164" s="28">
        <v>2.1423497452898399</v>
      </c>
      <c r="C116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2.1423497452898399</v>
      </c>
      <c r="D1164" s="36">
        <f>CurrentMtgRatesDataTable8[[#This Row],[Combined with Bloomberg Coupon]]-C1165</f>
        <v>-3.351345505922021E-2</v>
      </c>
      <c r="E1164" s="37">
        <f t="shared" si="36"/>
        <v>94.501045492668737</v>
      </c>
      <c r="F1164" s="36">
        <f>LN(CurrentMtgRatesDataTable8[[#This Row],[Combined with Bloomberg Coupon]]/C1165)</f>
        <v>-1.5522221053439049E-2</v>
      </c>
      <c r="G1164" s="37">
        <f t="shared" si="37"/>
        <v>41.813214177746964</v>
      </c>
      <c r="I1164" s="26" t="s">
        <v>390</v>
      </c>
      <c r="J1164" s="27">
        <v>70.373798484000005</v>
      </c>
      <c r="K1164" s="27" t="s">
        <v>1502</v>
      </c>
      <c r="N1164" s="26" t="s">
        <v>390</v>
      </c>
      <c r="O1164" s="28">
        <v>71.756330027999994</v>
      </c>
      <c r="P1164" s="28" t="s">
        <v>1501</v>
      </c>
      <c r="Q1164" s="27">
        <f>VLOOKUP(CurrentMtgRatesDataTable824[[#This Row],[asOfDate]],CurrentMtgRatesDataTable8[],5,0)</f>
        <v>53.221944720361904</v>
      </c>
      <c r="R1164" s="27">
        <f>CurrentMtgRatesDataTable824[[#This Row],[Realized Current Coupon Vol]]/CurrentMtgRatesDataTable824[[#This Row],[SeriesNumValue]]</f>
        <v>0.74170382877154117</v>
      </c>
    </row>
    <row r="1165" spans="1:18">
      <c r="A1165" s="26" t="s">
        <v>324</v>
      </c>
      <c r="B1165" s="28">
        <v>2.1758632003490601</v>
      </c>
      <c r="C116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2.1758632003490601</v>
      </c>
      <c r="D1165" s="36">
        <f>CurrentMtgRatesDataTable8[[#This Row],[Combined with Bloomberg Coupon]]-C1166</f>
        <v>-3.0378080943679997E-2</v>
      </c>
      <c r="E1165" s="37">
        <f t="shared" si="36"/>
        <v>96.261887657723932</v>
      </c>
      <c r="F1165" s="36">
        <f>LN(CurrentMtgRatesDataTable8[[#This Row],[Combined with Bloomberg Coupon]]/C1166)</f>
        <v>-1.3864830338866152E-2</v>
      </c>
      <c r="G1165" s="37">
        <f t="shared" si="37"/>
        <v>42.50047461871776</v>
      </c>
      <c r="I1165" s="26" t="s">
        <v>258</v>
      </c>
      <c r="J1165" s="27">
        <v>72.363418274666799</v>
      </c>
      <c r="K1165" s="27" t="s">
        <v>1502</v>
      </c>
      <c r="N1165" s="26" t="s">
        <v>258</v>
      </c>
      <c r="O1165" s="28">
        <v>72.132452259999994</v>
      </c>
      <c r="P1165" s="28" t="s">
        <v>1501</v>
      </c>
      <c r="Q1165" s="27">
        <f>VLOOKUP(CurrentMtgRatesDataTable824[[#This Row],[asOfDate]],CurrentMtgRatesDataTable8[],5,0)</f>
        <v>53.041562736993257</v>
      </c>
      <c r="R1165" s="27">
        <f>CurrentMtgRatesDataTable824[[#This Row],[Realized Current Coupon Vol]]/CurrentMtgRatesDataTable824[[#This Row],[SeriesNumValue]]</f>
        <v>0.73533563708337535</v>
      </c>
    </row>
    <row r="1166" spans="1:18">
      <c r="A1166" s="26" t="s">
        <v>459</v>
      </c>
      <c r="B1166" s="28">
        <v>2.2062412812927401</v>
      </c>
      <c r="C116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2.2062412812927401</v>
      </c>
      <c r="D1166" s="36">
        <f>CurrentMtgRatesDataTable8[[#This Row],[Combined with Bloomberg Coupon]]-C1167</f>
        <v>-7.1293044380469794E-2</v>
      </c>
      <c r="E1166" s="37">
        <f t="shared" si="36"/>
        <v>96.249105046567422</v>
      </c>
      <c r="F1166" s="36">
        <f>LN(CurrentMtgRatesDataTable8[[#This Row],[Combined with Bloomberg Coupon]]/C1167)</f>
        <v>-3.1803131814482612E-2</v>
      </c>
      <c r="G1166" s="37">
        <f t="shared" si="37"/>
        <v>42.483748154088431</v>
      </c>
      <c r="I1166" s="26" t="s">
        <v>113</v>
      </c>
      <c r="J1166" s="27">
        <v>69.250770329999895</v>
      </c>
      <c r="K1166" s="27" t="s">
        <v>1502</v>
      </c>
      <c r="N1166" s="26" t="s">
        <v>113</v>
      </c>
      <c r="O1166" s="28">
        <v>70.472834089000003</v>
      </c>
      <c r="P1166" s="28" t="s">
        <v>1501</v>
      </c>
      <c r="Q1166" s="27">
        <f>VLOOKUP(CurrentMtgRatesDataTable824[[#This Row],[asOfDate]],CurrentMtgRatesDataTable8[],5,0)</f>
        <v>51.925504173607941</v>
      </c>
      <c r="R1166" s="27">
        <f>CurrentMtgRatesDataTable824[[#This Row],[Realized Current Coupon Vol]]/CurrentMtgRatesDataTable824[[#This Row],[SeriesNumValue]]</f>
        <v>0.73681589288762428</v>
      </c>
    </row>
    <row r="1167" spans="1:18">
      <c r="A1167" s="26" t="s">
        <v>604</v>
      </c>
      <c r="B1167" s="28">
        <v>2.2775343256732099</v>
      </c>
      <c r="C116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2.2775343256732099</v>
      </c>
      <c r="D1167" s="36">
        <f>CurrentMtgRatesDataTable8[[#This Row],[Combined with Bloomberg Coupon]]-C1168</f>
        <v>5.2519196603030061E-2</v>
      </c>
      <c r="E1167" s="37">
        <f t="shared" si="36"/>
        <v>95.796649358895408</v>
      </c>
      <c r="F1167" s="36">
        <f>LN(CurrentMtgRatesDataTable8[[#This Row],[Combined with Bloomberg Coupon]]/C1168)</f>
        <v>2.3329706506966807E-2</v>
      </c>
      <c r="G1167" s="37">
        <f t="shared" si="37"/>
        <v>42.256656983353913</v>
      </c>
      <c r="I1167" s="26" t="s">
        <v>677</v>
      </c>
      <c r="J1167" s="27">
        <v>67.667710786333501</v>
      </c>
      <c r="K1167" s="27" t="s">
        <v>1502</v>
      </c>
      <c r="N1167" s="26" t="s">
        <v>677</v>
      </c>
      <c r="O1167" s="28">
        <v>72.866811338999995</v>
      </c>
      <c r="P1167" s="28" t="s">
        <v>1501</v>
      </c>
      <c r="Q1167" s="27">
        <f>VLOOKUP(CurrentMtgRatesDataTable824[[#This Row],[asOfDate]],CurrentMtgRatesDataTable8[],5,0)</f>
        <v>51.938026332538278</v>
      </c>
      <c r="R1167" s="27">
        <f>CurrentMtgRatesDataTable824[[#This Row],[Realized Current Coupon Vol]]/CurrentMtgRatesDataTable824[[#This Row],[SeriesNumValue]]</f>
        <v>0.71278028197097532</v>
      </c>
    </row>
    <row r="1168" spans="1:18">
      <c r="A1168" s="26" t="s">
        <v>36</v>
      </c>
      <c r="B1168" s="28">
        <v>2.2250151290701798</v>
      </c>
      <c r="C116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2.2250151290701798</v>
      </c>
      <c r="D1168" s="36">
        <f>CurrentMtgRatesDataTable8[[#This Row],[Combined with Bloomberg Coupon]]-C1169</f>
        <v>3.6702909418769636E-2</v>
      </c>
      <c r="E1168" s="37">
        <f t="shared" si="36"/>
        <v>95.25052730589745</v>
      </c>
      <c r="F1168" s="36">
        <f>LN(CurrentMtgRatesDataTable8[[#This Row],[Combined with Bloomberg Coupon]]/C1169)</f>
        <v>1.6633144430423959E-2</v>
      </c>
      <c r="G1168" s="37">
        <f t="shared" si="37"/>
        <v>42.009772762779804</v>
      </c>
      <c r="I1168" s="26" t="s">
        <v>536</v>
      </c>
      <c r="J1168" s="27">
        <v>63.562708982666798</v>
      </c>
      <c r="K1168" s="27" t="s">
        <v>1502</v>
      </c>
      <c r="N1168" s="26" t="s">
        <v>536</v>
      </c>
      <c r="O1168" s="28">
        <v>71.647357432000007</v>
      </c>
      <c r="P1168" s="28" t="s">
        <v>1501</v>
      </c>
      <c r="Q1168" s="27">
        <f>VLOOKUP(CurrentMtgRatesDataTable824[[#This Row],[asOfDate]],CurrentMtgRatesDataTable8[],5,0)</f>
        <v>51.032845981934805</v>
      </c>
      <c r="R1168" s="27">
        <f>CurrentMtgRatesDataTable824[[#This Row],[Realized Current Coupon Vol]]/CurrentMtgRatesDataTable824[[#This Row],[SeriesNumValue]]</f>
        <v>0.71227813294258224</v>
      </c>
    </row>
    <row r="1169" spans="1:18">
      <c r="A1169" s="26" t="s">
        <v>182</v>
      </c>
      <c r="B1169" s="28">
        <v>2.1883122196514102</v>
      </c>
      <c r="C116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2.1883122196514102</v>
      </c>
      <c r="D1169" s="36">
        <f>CurrentMtgRatesDataTable8[[#This Row],[Combined with Bloomberg Coupon]]-C1170</f>
        <v>-1.6488153099689651E-2</v>
      </c>
      <c r="E1169" s="37">
        <f t="shared" si="36"/>
        <v>98.526656976737613</v>
      </c>
      <c r="F1169" s="36">
        <f>LN(CurrentMtgRatesDataTable8[[#This Row],[Combined with Bloomberg Coupon]]/C1170)</f>
        <v>-7.5064001538746108E-3</v>
      </c>
      <c r="G1169" s="37">
        <f t="shared" si="37"/>
        <v>43.273047555556431</v>
      </c>
      <c r="I1169" s="26" t="s">
        <v>391</v>
      </c>
      <c r="J1169" s="27">
        <v>64.923479349000004</v>
      </c>
      <c r="K1169" s="27" t="s">
        <v>1502</v>
      </c>
      <c r="N1169" s="26" t="s">
        <v>391</v>
      </c>
      <c r="O1169" s="28">
        <v>72.484056976000005</v>
      </c>
      <c r="P1169" s="28" t="s">
        <v>1501</v>
      </c>
      <c r="Q1169" s="27">
        <f>VLOOKUP(CurrentMtgRatesDataTable824[[#This Row],[asOfDate]],CurrentMtgRatesDataTable8[],5,0)</f>
        <v>50.89647401216051</v>
      </c>
      <c r="R1169" s="27">
        <f>CurrentMtgRatesDataTable824[[#This Row],[Realized Current Coupon Vol]]/CurrentMtgRatesDataTable824[[#This Row],[SeriesNumValue]]</f>
        <v>0.70217474208173392</v>
      </c>
    </row>
    <row r="1170" spans="1:18">
      <c r="A1170" s="26" t="s">
        <v>323</v>
      </c>
      <c r="B1170" s="28">
        <v>2.2048003727510999</v>
      </c>
      <c r="C117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2.2048003727510999</v>
      </c>
      <c r="D1170" s="36">
        <f>CurrentMtgRatesDataTable8[[#This Row],[Combined with Bloomberg Coupon]]-C1171</f>
        <v>3.3309731846829838E-2</v>
      </c>
      <c r="E1170" s="37">
        <f t="shared" si="36"/>
        <v>105.50295915014061</v>
      </c>
      <c r="F1170" s="36">
        <f>LN(CurrentMtgRatesDataTable8[[#This Row],[Combined with Bloomberg Coupon]]/C1171)</f>
        <v>1.5223107885289267E-2</v>
      </c>
      <c r="G1170" s="37">
        <f t="shared" si="37"/>
        <v>46.091842445852208</v>
      </c>
      <c r="I1170" s="26" t="s">
        <v>259</v>
      </c>
      <c r="J1170" s="27">
        <v>68.827337588000006</v>
      </c>
      <c r="K1170" s="27" t="s">
        <v>1502</v>
      </c>
      <c r="N1170" s="26" t="s">
        <v>259</v>
      </c>
      <c r="O1170" s="28">
        <v>71.52614106</v>
      </c>
      <c r="P1170" s="28" t="s">
        <v>1501</v>
      </c>
      <c r="Q1170" s="27">
        <f>VLOOKUP(CurrentMtgRatesDataTable824[[#This Row],[asOfDate]],CurrentMtgRatesDataTable8[],5,0)</f>
        <v>50.526333718470781</v>
      </c>
      <c r="R1170" s="27">
        <f>CurrentMtgRatesDataTable824[[#This Row],[Realized Current Coupon Vol]]/CurrentMtgRatesDataTable824[[#This Row],[SeriesNumValue]]</f>
        <v>0.70640374231970038</v>
      </c>
    </row>
    <row r="1171" spans="1:18">
      <c r="A1171" s="26" t="s">
        <v>458</v>
      </c>
      <c r="B1171" s="28">
        <v>2.17149064090427</v>
      </c>
      <c r="C117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2.17149064090427</v>
      </c>
      <c r="D1171" s="36">
        <f>CurrentMtgRatesDataTable8[[#This Row],[Combined with Bloomberg Coupon]]-C1172</f>
        <v>-6.6549959734369946E-2</v>
      </c>
      <c r="E1171" s="37">
        <f t="shared" si="36"/>
        <v>105.39466181473249</v>
      </c>
      <c r="F1171" s="36">
        <f>LN(CurrentMtgRatesDataTable8[[#This Row],[Combined with Bloomberg Coupon]]/C1172)</f>
        <v>-3.0186888192687319E-2</v>
      </c>
      <c r="G1171" s="37">
        <f t="shared" si="37"/>
        <v>46.035532579155216</v>
      </c>
      <c r="I1171" s="26" t="s">
        <v>114</v>
      </c>
      <c r="J1171" s="27">
        <v>64.579291368666503</v>
      </c>
      <c r="K1171" s="27" t="s">
        <v>1502</v>
      </c>
      <c r="N1171" s="26" t="s">
        <v>114</v>
      </c>
      <c r="O1171" s="28">
        <v>68.560197650999996</v>
      </c>
      <c r="P1171" s="28" t="s">
        <v>1501</v>
      </c>
      <c r="Q1171" s="27">
        <f>VLOOKUP(CurrentMtgRatesDataTable824[[#This Row],[asOfDate]],CurrentMtgRatesDataTable8[],5,0)</f>
        <v>50.876106945827779</v>
      </c>
      <c r="R1171" s="27">
        <f>CurrentMtgRatesDataTable824[[#This Row],[Realized Current Coupon Vol]]/CurrentMtgRatesDataTable824[[#This Row],[SeriesNumValue]]</f>
        <v>0.74206476481891703</v>
      </c>
    </row>
    <row r="1172" spans="1:18">
      <c r="A1172" s="26" t="s">
        <v>603</v>
      </c>
      <c r="B1172" s="28">
        <v>2.23804060063864</v>
      </c>
      <c r="C117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2.23804060063864</v>
      </c>
      <c r="D1172" s="36">
        <f>CurrentMtgRatesDataTable8[[#This Row],[Combined with Bloomberg Coupon]]-C1173</f>
        <v>3.8100874208350177E-2</v>
      </c>
      <c r="E1172" s="37">
        <f t="shared" si="36"/>
        <v>104.58192378832396</v>
      </c>
      <c r="F1172" s="36">
        <f>LN(CurrentMtgRatesDataTable8[[#This Row],[Combined with Bloomberg Coupon]]/C1173)</f>
        <v>1.7170788296216075E-2</v>
      </c>
      <c r="G1172" s="37">
        <f t="shared" si="37"/>
        <v>45.651317331849519</v>
      </c>
      <c r="I1172" s="26" t="s">
        <v>678</v>
      </c>
      <c r="J1172" s="27">
        <v>62.094416057333497</v>
      </c>
      <c r="K1172" s="27" t="s">
        <v>1502</v>
      </c>
      <c r="N1172" s="26" t="s">
        <v>678</v>
      </c>
      <c r="O1172" s="28">
        <v>66.703166159999995</v>
      </c>
      <c r="P1172" s="28" t="s">
        <v>1501</v>
      </c>
      <c r="Q1172" s="27">
        <f>VLOOKUP(CurrentMtgRatesDataTable824[[#This Row],[asOfDate]],CurrentMtgRatesDataTable8[],5,0)</f>
        <v>50.142426029498978</v>
      </c>
      <c r="R1172" s="27">
        <f>CurrentMtgRatesDataTable824[[#This Row],[Realized Current Coupon Vol]]/CurrentMtgRatesDataTable824[[#This Row],[SeriesNumValue]]</f>
        <v>0.7517248268129133</v>
      </c>
    </row>
    <row r="1173" spans="1:18">
      <c r="A1173" s="26" t="s">
        <v>35</v>
      </c>
      <c r="B1173" s="28">
        <v>2.1999397264302898</v>
      </c>
      <c r="C117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2.1999397264302898</v>
      </c>
      <c r="D1173" s="36">
        <f>CurrentMtgRatesDataTable8[[#This Row],[Combined with Bloomberg Coupon]]-C1174</f>
        <v>0.10962661097204984</v>
      </c>
      <c r="E1173" s="37">
        <f t="shared" si="36"/>
        <v>104.45084831615392</v>
      </c>
      <c r="F1173" s="36">
        <f>LN(CurrentMtgRatesDataTable8[[#This Row],[Combined with Bloomberg Coupon]]/C1174)</f>
        <v>5.1116092147673098E-2</v>
      </c>
      <c r="G1173" s="37">
        <f t="shared" si="37"/>
        <v>45.58726006914867</v>
      </c>
      <c r="I1173" s="26" t="s">
        <v>537</v>
      </c>
      <c r="J1173" s="27">
        <v>62.073111691666803</v>
      </c>
      <c r="K1173" s="27" t="s">
        <v>1502</v>
      </c>
      <c r="N1173" s="26" t="s">
        <v>537</v>
      </c>
      <c r="O1173" s="28">
        <v>65.915156580000001</v>
      </c>
      <c r="P1173" s="28" t="s">
        <v>1501</v>
      </c>
      <c r="Q1173" s="27">
        <f>VLOOKUP(CurrentMtgRatesDataTable824[[#This Row],[asOfDate]],CurrentMtgRatesDataTable8[],5,0)</f>
        <v>49.684870270659538</v>
      </c>
      <c r="R1173" s="27">
        <f>CurrentMtgRatesDataTable824[[#This Row],[Realized Current Coupon Vol]]/CurrentMtgRatesDataTable824[[#This Row],[SeriesNumValue]]</f>
        <v>0.75377004089124677</v>
      </c>
    </row>
    <row r="1174" spans="1:18">
      <c r="A1174" s="26" t="s">
        <v>181</v>
      </c>
      <c r="B1174" s="28">
        <v>2.0903131154582399</v>
      </c>
      <c r="C117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2.0903131154582399</v>
      </c>
      <c r="D1174" s="36">
        <f>CurrentMtgRatesDataTable8[[#This Row],[Combined with Bloomberg Coupon]]-C1175</f>
        <v>4.6914765715739826E-2</v>
      </c>
      <c r="E1174" s="37">
        <f t="shared" si="36"/>
        <v>102.28687049557657</v>
      </c>
      <c r="F1174" s="36">
        <f>LN(CurrentMtgRatesDataTable8[[#This Row],[Combined with Bloomberg Coupon]]/C1175)</f>
        <v>2.2699591193037754E-2</v>
      </c>
      <c r="G1174" s="37">
        <f t="shared" si="37"/>
        <v>44.481047164090597</v>
      </c>
      <c r="I1174" s="26" t="s">
        <v>392</v>
      </c>
      <c r="J1174" s="27">
        <v>63.551256412666497</v>
      </c>
      <c r="K1174" s="27" t="s">
        <v>1502</v>
      </c>
      <c r="N1174" s="26" t="s">
        <v>392</v>
      </c>
      <c r="O1174" s="28">
        <v>66.387228887999996</v>
      </c>
      <c r="P1174" s="28" t="s">
        <v>1501</v>
      </c>
      <c r="Q1174" s="27">
        <f>VLOOKUP(CurrentMtgRatesDataTable824[[#This Row],[asOfDate]],CurrentMtgRatesDataTable8[],5,0)</f>
        <v>49.448446235040869</v>
      </c>
      <c r="R1174" s="27">
        <f>CurrentMtgRatesDataTable824[[#This Row],[Realized Current Coupon Vol]]/CurrentMtgRatesDataTable824[[#This Row],[SeriesNumValue]]</f>
        <v>0.74484877684025541</v>
      </c>
    </row>
    <row r="1175" spans="1:18">
      <c r="A1175" s="26" t="s">
        <v>322</v>
      </c>
      <c r="B1175" s="28">
        <v>2.0433983497425001</v>
      </c>
      <c r="C117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2.0433983497425001</v>
      </c>
      <c r="D1175" s="36">
        <f>CurrentMtgRatesDataTable8[[#This Row],[Combined with Bloomberg Coupon]]-C1176</f>
        <v>2.8527771245200118E-2</v>
      </c>
      <c r="E1175" s="37">
        <f t="shared" si="36"/>
        <v>102.5607803856615</v>
      </c>
      <c r="F1175" s="36">
        <f>LN(CurrentMtgRatesDataTable8[[#This Row],[Combined with Bloomberg Coupon]]/C1176)</f>
        <v>1.4059315268835946E-2</v>
      </c>
      <c r="G1175" s="37">
        <f t="shared" si="37"/>
        <v>44.525011395675541</v>
      </c>
      <c r="I1175" s="26" t="s">
        <v>260</v>
      </c>
      <c r="J1175" s="27">
        <v>62.003516978</v>
      </c>
      <c r="K1175" s="27" t="s">
        <v>1502</v>
      </c>
      <c r="N1175" s="26" t="s">
        <v>260</v>
      </c>
      <c r="O1175" s="28">
        <v>66.566244029999993</v>
      </c>
      <c r="P1175" s="28" t="s">
        <v>1501</v>
      </c>
      <c r="Q1175" s="27">
        <f>VLOOKUP(CurrentMtgRatesDataTable824[[#This Row],[asOfDate]],CurrentMtgRatesDataTable8[],5,0)</f>
        <v>49.254395106391271</v>
      </c>
      <c r="R1175" s="27">
        <f>CurrentMtgRatesDataTable824[[#This Row],[Realized Current Coupon Vol]]/CurrentMtgRatesDataTable824[[#This Row],[SeriesNumValue]]</f>
        <v>0.73993051319214231</v>
      </c>
    </row>
    <row r="1176" spans="1:18">
      <c r="A1176" s="26" t="s">
        <v>457</v>
      </c>
      <c r="B1176" s="28">
        <v>2.0148705784973</v>
      </c>
      <c r="C117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2.0148705784973</v>
      </c>
      <c r="D1176" s="36">
        <f>CurrentMtgRatesDataTable8[[#This Row],[Combined with Bloomberg Coupon]]-C1177</f>
        <v>-3.9444857114299126E-3</v>
      </c>
      <c r="E1176" s="37">
        <f t="shared" si="36"/>
        <v>102.42665301055266</v>
      </c>
      <c r="F1176" s="36">
        <f>LN(CurrentMtgRatesDataTable8[[#This Row],[Combined with Bloomberg Coupon]]/C1177)</f>
        <v>-1.9557731157772368E-3</v>
      </c>
      <c r="G1176" s="37">
        <f t="shared" si="37"/>
        <v>44.438388142528638</v>
      </c>
      <c r="I1176" s="26" t="s">
        <v>115</v>
      </c>
      <c r="J1176" s="27">
        <v>61.580691739999999</v>
      </c>
      <c r="K1176" s="27" t="s">
        <v>1502</v>
      </c>
      <c r="N1176" s="26" t="s">
        <v>115</v>
      </c>
      <c r="O1176" s="28">
        <v>67.523366511999996</v>
      </c>
      <c r="P1176" s="28" t="s">
        <v>1501</v>
      </c>
      <c r="Q1176" s="27">
        <f>VLOOKUP(CurrentMtgRatesDataTable824[[#This Row],[asOfDate]],CurrentMtgRatesDataTable8[],5,0)</f>
        <v>51.334183723807847</v>
      </c>
      <c r="R1176" s="27">
        <f>CurrentMtgRatesDataTable824[[#This Row],[Realized Current Coupon Vol]]/CurrentMtgRatesDataTable824[[#This Row],[SeriesNumValue]]</f>
        <v>0.76024325171472207</v>
      </c>
    </row>
    <row r="1177" spans="1:18">
      <c r="A1177" s="26" t="s">
        <v>602</v>
      </c>
      <c r="B1177" s="28">
        <v>2.0188150642087299</v>
      </c>
      <c r="C117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2.0188150642087299</v>
      </c>
      <c r="D1177" s="36">
        <f>CurrentMtgRatesDataTable8[[#This Row],[Combined with Bloomberg Coupon]]-C1178</f>
        <v>-3.788333867761029E-2</v>
      </c>
      <c r="E1177" s="37">
        <f t="shared" si="36"/>
        <v>103.02140100935655</v>
      </c>
      <c r="F1177" s="36">
        <f>LN(CurrentMtgRatesDataTable8[[#This Row],[Combined with Bloomberg Coupon]]/C1178)</f>
        <v>-1.8591242613054532E-2</v>
      </c>
      <c r="G1177" s="37">
        <f t="shared" si="37"/>
        <v>44.670223618570915</v>
      </c>
      <c r="I1177" s="26" t="s">
        <v>679</v>
      </c>
      <c r="J1177" s="27">
        <v>64.800230350666794</v>
      </c>
      <c r="K1177" s="27" t="s">
        <v>1502</v>
      </c>
      <c r="N1177" s="26" t="s">
        <v>679</v>
      </c>
      <c r="O1177" s="28">
        <v>70.218759191000004</v>
      </c>
      <c r="P1177" s="28" t="s">
        <v>1501</v>
      </c>
      <c r="Q1177" s="27">
        <f>VLOOKUP(CurrentMtgRatesDataTable824[[#This Row],[asOfDate]],CurrentMtgRatesDataTable8[],5,0)</f>
        <v>51.207760862277006</v>
      </c>
      <c r="R1177" s="27">
        <f>CurrentMtgRatesDataTable824[[#This Row],[Realized Current Coupon Vol]]/CurrentMtgRatesDataTable824[[#This Row],[SeriesNumValue]]</f>
        <v>0.72926040636788048</v>
      </c>
    </row>
    <row r="1178" spans="1:18">
      <c r="A1178" s="26" t="s">
        <v>34</v>
      </c>
      <c r="B1178" s="28">
        <v>2.0566984028863402</v>
      </c>
      <c r="C117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2.0566984028863402</v>
      </c>
      <c r="D1178" s="36">
        <f>CurrentMtgRatesDataTable8[[#This Row],[Combined with Bloomberg Coupon]]-C1179</f>
        <v>-5.5500801515369957E-2</v>
      </c>
      <c r="E1178" s="37">
        <f t="shared" si="36"/>
        <v>103.24315220498947</v>
      </c>
      <c r="F1178" s="36">
        <f>LN(CurrentMtgRatesDataTable8[[#This Row],[Combined with Bloomberg Coupon]]/C1179)</f>
        <v>-2.6627701630992314E-2</v>
      </c>
      <c r="G1178" s="37">
        <f t="shared" si="37"/>
        <v>44.725300119868571</v>
      </c>
      <c r="I1178" s="26" t="s">
        <v>538</v>
      </c>
      <c r="J1178" s="27">
        <v>62.626594142666796</v>
      </c>
      <c r="K1178" s="27" t="s">
        <v>1502</v>
      </c>
      <c r="N1178" s="26" t="s">
        <v>538</v>
      </c>
      <c r="O1178" s="28">
        <v>68.529541757999993</v>
      </c>
      <c r="P1178" s="28" t="s">
        <v>1501</v>
      </c>
      <c r="Q1178" s="27">
        <f>VLOOKUP(CurrentMtgRatesDataTable824[[#This Row],[asOfDate]],CurrentMtgRatesDataTable8[],5,0)</f>
        <v>51.380867417130474</v>
      </c>
      <c r="R1178" s="27">
        <f>CurrentMtgRatesDataTable824[[#This Row],[Realized Current Coupon Vol]]/CurrentMtgRatesDataTable824[[#This Row],[SeriesNumValue]]</f>
        <v>0.74976230832788815</v>
      </c>
    </row>
    <row r="1179" spans="1:18">
      <c r="A1179" s="26" t="s">
        <v>180</v>
      </c>
      <c r="B1179" s="28">
        <v>2.1121992044017102</v>
      </c>
      <c r="C117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2.1121992044017102</v>
      </c>
      <c r="D1179" s="36">
        <f>CurrentMtgRatesDataTable8[[#This Row],[Combined with Bloomberg Coupon]]-C1180</f>
        <v>1.2282690381089978E-2</v>
      </c>
      <c r="E1179" s="37">
        <f t="shared" si="36"/>
        <v>103.37669152781821</v>
      </c>
      <c r="F1179" s="36">
        <f>LN(CurrentMtgRatesDataTable8[[#This Row],[Combined with Bloomberg Coupon]]/C1180)</f>
        <v>5.832092951258595E-3</v>
      </c>
      <c r="G1179" s="37">
        <f t="shared" si="37"/>
        <v>44.697994684267279</v>
      </c>
      <c r="I1179" s="26" t="s">
        <v>393</v>
      </c>
      <c r="J1179" s="27">
        <v>67.885863274666505</v>
      </c>
      <c r="K1179" s="27" t="s">
        <v>1502</v>
      </c>
      <c r="N1179" s="26" t="s">
        <v>393</v>
      </c>
      <c r="O1179" s="28">
        <v>69.023623319999999</v>
      </c>
      <c r="P1179" s="28" t="s">
        <v>1501</v>
      </c>
      <c r="Q1179" s="27">
        <f>VLOOKUP(CurrentMtgRatesDataTable824[[#This Row],[asOfDate]],CurrentMtgRatesDataTable8[],5,0)</f>
        <v>51.493762221242569</v>
      </c>
      <c r="R1179" s="27">
        <f>CurrentMtgRatesDataTable824[[#This Row],[Realized Current Coupon Vol]]/CurrentMtgRatesDataTable824[[#This Row],[SeriesNumValue]]</f>
        <v>0.74603099264309336</v>
      </c>
    </row>
    <row r="1180" spans="1:18">
      <c r="A1180" s="26" t="s">
        <v>456</v>
      </c>
      <c r="B1180" s="28">
        <v>2.0999165140206202</v>
      </c>
      <c r="C118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2.0999165140206202</v>
      </c>
      <c r="D1180" s="36">
        <f>CurrentMtgRatesDataTable8[[#This Row],[Combined with Bloomberg Coupon]]-C1181</f>
        <v>3.4034348101739997E-2</v>
      </c>
      <c r="E1180" s="37">
        <f t="shared" si="36"/>
        <v>104.06016443184024</v>
      </c>
      <c r="F1180" s="36">
        <f>LN(CurrentMtgRatesDataTable8[[#This Row],[Combined with Bloomberg Coupon]]/C1181)</f>
        <v>1.6340254529161283E-2</v>
      </c>
      <c r="G1180" s="37">
        <f t="shared" si="37"/>
        <v>44.962529504168522</v>
      </c>
      <c r="I1180" s="26" t="s">
        <v>261</v>
      </c>
      <c r="J1180" s="27">
        <v>68.289246330000097</v>
      </c>
      <c r="K1180" s="27" t="s">
        <v>1502</v>
      </c>
      <c r="N1180" s="26" t="s">
        <v>261</v>
      </c>
      <c r="O1180" s="28">
        <v>68.786761679999998</v>
      </c>
      <c r="P1180" s="28" t="s">
        <v>1501</v>
      </c>
      <c r="Q1180" s="27">
        <f>VLOOKUP(CurrentMtgRatesDataTable824[[#This Row],[asOfDate]],CurrentMtgRatesDataTable8[],5,0)</f>
        <v>51.84144193094432</v>
      </c>
      <c r="R1180" s="27">
        <f>CurrentMtgRatesDataTable824[[#This Row],[Realized Current Coupon Vol]]/CurrentMtgRatesDataTable824[[#This Row],[SeriesNumValue]]</f>
        <v>0.75365434663305875</v>
      </c>
    </row>
    <row r="1181" spans="1:18">
      <c r="A1181" s="26" t="s">
        <v>601</v>
      </c>
      <c r="B1181" s="28">
        <v>2.0658821659188802</v>
      </c>
      <c r="C118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2.0658821659188802</v>
      </c>
      <c r="D1181" s="36">
        <f>CurrentMtgRatesDataTable8[[#This Row],[Combined with Bloomberg Coupon]]-C1182</f>
        <v>9.1437542292730267E-2</v>
      </c>
      <c r="E1181" s="37">
        <f t="shared" si="36"/>
        <v>103.74448403266115</v>
      </c>
      <c r="F1181" s="36">
        <f>LN(CurrentMtgRatesDataTable8[[#This Row],[Combined with Bloomberg Coupon]]/C1182)</f>
        <v>4.5270178600901628E-2</v>
      </c>
      <c r="G1181" s="37">
        <f t="shared" si="37"/>
        <v>44.79694344275164</v>
      </c>
      <c r="I1181" s="26" t="s">
        <v>116</v>
      </c>
      <c r="J1181" s="27">
        <v>65.173571240000001</v>
      </c>
      <c r="K1181" s="27" t="s">
        <v>1502</v>
      </c>
      <c r="N1181" s="26" t="s">
        <v>116</v>
      </c>
      <c r="O1181" s="28">
        <v>68.786849840000002</v>
      </c>
      <c r="P1181" s="28" t="s">
        <v>1501</v>
      </c>
      <c r="Q1181" s="27">
        <f>VLOOKUP(CurrentMtgRatesDataTable824[[#This Row],[asOfDate]],CurrentMtgRatesDataTable8[],5,0)</f>
        <v>50.875129285072816</v>
      </c>
      <c r="R1181" s="27">
        <f>CurrentMtgRatesDataTable824[[#This Row],[Realized Current Coupon Vol]]/CurrentMtgRatesDataTable824[[#This Row],[SeriesNumValue]]</f>
        <v>0.73960545370822606</v>
      </c>
    </row>
    <row r="1182" spans="1:18">
      <c r="A1182" s="26" t="s">
        <v>33</v>
      </c>
      <c r="B1182" s="28">
        <v>1.9744446236261499</v>
      </c>
      <c r="C118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1.9744446236261499</v>
      </c>
      <c r="D1182" s="36">
        <f>CurrentMtgRatesDataTable8[[#This Row],[Combined with Bloomberg Coupon]]-C1183</f>
        <v>7.5175923163109948E-2</v>
      </c>
      <c r="E1182" s="37">
        <f t="shared" si="36"/>
        <v>101.76674217114538</v>
      </c>
      <c r="F1182" s="36">
        <f>LN(CurrentMtgRatesDataTable8[[#This Row],[Combined with Bloomberg Coupon]]/C1183)</f>
        <v>3.881823799241773E-2</v>
      </c>
      <c r="G1182" s="37">
        <f t="shared" si="37"/>
        <v>43.682731939506574</v>
      </c>
      <c r="I1182" s="26" t="s">
        <v>680</v>
      </c>
      <c r="J1182" s="27">
        <v>63.950310035999998</v>
      </c>
      <c r="K1182" s="27" t="s">
        <v>1502</v>
      </c>
      <c r="N1182" s="26" t="s">
        <v>680</v>
      </c>
      <c r="O1182" s="28">
        <v>68.379026757999995</v>
      </c>
      <c r="P1182" s="28" t="s">
        <v>1501</v>
      </c>
      <c r="Q1182" s="27">
        <f>VLOOKUP(CurrentMtgRatesDataTable824[[#This Row],[asOfDate]],CurrentMtgRatesDataTable8[],5,0)</f>
        <v>50.934972902726614</v>
      </c>
      <c r="R1182" s="27">
        <f>CurrentMtgRatesDataTable824[[#This Row],[Realized Current Coupon Vol]]/CurrentMtgRatesDataTable824[[#This Row],[SeriesNumValue]]</f>
        <v>0.7448917499658253</v>
      </c>
    </row>
    <row r="1183" spans="1:18">
      <c r="A1183" s="26" t="s">
        <v>179</v>
      </c>
      <c r="B1183" s="28">
        <v>1.89926870046304</v>
      </c>
      <c r="C118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1.89926870046304</v>
      </c>
      <c r="D1183" s="36">
        <f>CurrentMtgRatesDataTable8[[#This Row],[Combined with Bloomberg Coupon]]-C1184</f>
        <v>-7.9837469316589971E-2</v>
      </c>
      <c r="E1183" s="37">
        <f t="shared" si="36"/>
        <v>100.3720738402025</v>
      </c>
      <c r="F1183" s="36">
        <f>LN(CurrentMtgRatesDataTable8[[#This Row],[Combined with Bloomberg Coupon]]/C1184)</f>
        <v>-4.1176395788926831E-2</v>
      </c>
      <c r="G1183" s="37">
        <f t="shared" si="37"/>
        <v>42.815354061625534</v>
      </c>
      <c r="I1183" s="26" t="s">
        <v>539</v>
      </c>
      <c r="J1183" s="27">
        <v>64.419392098000102</v>
      </c>
      <c r="K1183" s="27" t="s">
        <v>1502</v>
      </c>
      <c r="N1183" s="26" t="s">
        <v>539</v>
      </c>
      <c r="O1183" s="28">
        <v>66.160606619999996</v>
      </c>
      <c r="P1183" s="28" t="s">
        <v>1501</v>
      </c>
      <c r="Q1183" s="27">
        <f>VLOOKUP(CurrentMtgRatesDataTable824[[#This Row],[asOfDate]],CurrentMtgRatesDataTable8[],5,0)</f>
        <v>50.737825901345033</v>
      </c>
      <c r="R1183" s="27">
        <f>CurrentMtgRatesDataTable824[[#This Row],[Realized Current Coupon Vol]]/CurrentMtgRatesDataTable824[[#This Row],[SeriesNumValue]]</f>
        <v>0.76688876498310798</v>
      </c>
    </row>
    <row r="1184" spans="1:18">
      <c r="A1184" s="26" t="s">
        <v>321</v>
      </c>
      <c r="B1184" s="28">
        <v>1.9791061697796299</v>
      </c>
      <c r="C118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1.9791061697796299</v>
      </c>
      <c r="D1184" s="36">
        <f>CurrentMtgRatesDataTable8[[#This Row],[Combined with Bloomberg Coupon]]-C1185</f>
        <v>-6.0807870359850247E-2</v>
      </c>
      <c r="E1184" s="37">
        <f t="shared" si="36"/>
        <v>99.373789303515721</v>
      </c>
      <c r="F1184" s="36">
        <f>LN(CurrentMtgRatesDataTable8[[#This Row],[Combined with Bloomberg Coupon]]/C1185)</f>
        <v>-3.0262356404512202E-2</v>
      </c>
      <c r="G1184" s="37">
        <f t="shared" si="37"/>
        <v>42.15121079412738</v>
      </c>
      <c r="I1184" s="26" t="s">
        <v>262</v>
      </c>
      <c r="J1184" s="27">
        <v>65.048706103333203</v>
      </c>
      <c r="K1184" s="27" t="s">
        <v>1502</v>
      </c>
      <c r="N1184" s="26" t="s">
        <v>262</v>
      </c>
      <c r="O1184" s="28">
        <v>66.370807517000003</v>
      </c>
      <c r="P1184" s="28" t="s">
        <v>1501</v>
      </c>
      <c r="Q1184" s="27">
        <f>VLOOKUP(CurrentMtgRatesDataTable824[[#This Row],[asOfDate]],CurrentMtgRatesDataTable8[],5,0)</f>
        <v>50.74575537199464</v>
      </c>
      <c r="R1184" s="27">
        <f>CurrentMtgRatesDataTable824[[#This Row],[Realized Current Coupon Vol]]/CurrentMtgRatesDataTable824[[#This Row],[SeriesNumValue]]</f>
        <v>0.76457944795980959</v>
      </c>
    </row>
    <row r="1185" spans="1:18">
      <c r="A1185" s="26" t="s">
        <v>455</v>
      </c>
      <c r="B1185" s="28">
        <v>2.0399140401394802</v>
      </c>
      <c r="C118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2.0399140401394802</v>
      </c>
      <c r="D1185" s="36">
        <f>CurrentMtgRatesDataTable8[[#This Row],[Combined with Bloomberg Coupon]]-C1186</f>
        <v>-1.1060893226269908E-2</v>
      </c>
      <c r="E1185" s="37">
        <f t="shared" si="36"/>
        <v>99.871366154839336</v>
      </c>
      <c r="F1185" s="36">
        <f>LN(CurrentMtgRatesDataTable8[[#This Row],[Combined with Bloomberg Coupon]]/C1186)</f>
        <v>-5.4075875690831497E-3</v>
      </c>
      <c r="G1185" s="37">
        <f t="shared" si="37"/>
        <v>42.190153503411096</v>
      </c>
      <c r="I1185" s="26" t="s">
        <v>117</v>
      </c>
      <c r="J1185" s="27">
        <v>65.342218032000105</v>
      </c>
      <c r="K1185" s="27" t="s">
        <v>1502</v>
      </c>
      <c r="N1185" s="26" t="s">
        <v>117</v>
      </c>
      <c r="O1185" s="28">
        <v>67.990332503999994</v>
      </c>
      <c r="P1185" s="28" t="s">
        <v>1501</v>
      </c>
      <c r="Q1185" s="27">
        <f>VLOOKUP(CurrentMtgRatesDataTable824[[#This Row],[asOfDate]],CurrentMtgRatesDataTable8[],5,0)</f>
        <v>53.569920317473894</v>
      </c>
      <c r="R1185" s="27">
        <f>CurrentMtgRatesDataTable824[[#This Row],[Realized Current Coupon Vol]]/CurrentMtgRatesDataTable824[[#This Row],[SeriesNumValue]]</f>
        <v>0.7879049615520306</v>
      </c>
    </row>
    <row r="1186" spans="1:18">
      <c r="A1186" s="26" t="s">
        <v>600</v>
      </c>
      <c r="B1186" s="28">
        <v>2.0509749333657501</v>
      </c>
      <c r="C118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2.0509749333657501</v>
      </c>
      <c r="D1186" s="36">
        <f>CurrentMtgRatesDataTable8[[#This Row],[Combined with Bloomberg Coupon]]-C1187</f>
        <v>7.7311375366799995E-2</v>
      </c>
      <c r="E1186" s="37">
        <f t="shared" si="36"/>
        <v>99.940181836359017</v>
      </c>
      <c r="F1186" s="36">
        <f>LN(CurrentMtgRatesDataTable8[[#This Row],[Combined with Bloomberg Coupon]]/C1187)</f>
        <v>3.842376754290415E-2</v>
      </c>
      <c r="G1186" s="37">
        <f t="shared" si="37"/>
        <v>42.211164766985014</v>
      </c>
      <c r="I1186" s="26" t="s">
        <v>681</v>
      </c>
      <c r="J1186" s="27">
        <v>67.409761105000101</v>
      </c>
      <c r="K1186" s="27" t="s">
        <v>1502</v>
      </c>
      <c r="N1186" s="26" t="s">
        <v>681</v>
      </c>
      <c r="O1186" s="28">
        <v>70.567467242999996</v>
      </c>
      <c r="P1186" s="28" t="s">
        <v>1501</v>
      </c>
      <c r="Q1186" s="27">
        <f>VLOOKUP(CurrentMtgRatesDataTable824[[#This Row],[asOfDate]],CurrentMtgRatesDataTable8[],5,0)</f>
        <v>51.55985620938187</v>
      </c>
      <c r="R1186" s="27">
        <f>CurrentMtgRatesDataTable824[[#This Row],[Realized Current Coupon Vol]]/CurrentMtgRatesDataTable824[[#This Row],[SeriesNumValue]]</f>
        <v>0.73064626270112309</v>
      </c>
    </row>
    <row r="1187" spans="1:18">
      <c r="A1187" s="26" t="s">
        <v>32</v>
      </c>
      <c r="B1187" s="28">
        <v>1.9736635579989501</v>
      </c>
      <c r="C118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1.9736635579989501</v>
      </c>
      <c r="D1187" s="36">
        <f>CurrentMtgRatesDataTable8[[#This Row],[Combined with Bloomberg Coupon]]-C1188</f>
        <v>-5.8926743808898063E-3</v>
      </c>
      <c r="E1187" s="37">
        <f t="shared" si="36"/>
        <v>98.818865688915452</v>
      </c>
      <c r="F1187" s="36">
        <f>LN(CurrentMtgRatesDataTable8[[#This Row],[Combined with Bloomberg Coupon]]/C1188)</f>
        <v>-2.9812047180035627E-3</v>
      </c>
      <c r="G1187" s="37">
        <f t="shared" si="37"/>
        <v>41.477942747941121</v>
      </c>
      <c r="I1187" s="26" t="s">
        <v>540</v>
      </c>
      <c r="J1187" s="27">
        <v>68.467805901666495</v>
      </c>
      <c r="K1187" s="27" t="s">
        <v>1502</v>
      </c>
      <c r="N1187" s="26" t="s">
        <v>540</v>
      </c>
      <c r="O1187" s="28">
        <v>70.931206261</v>
      </c>
      <c r="P1187" s="28" t="s">
        <v>1501</v>
      </c>
      <c r="Q1187" s="27">
        <f>VLOOKUP(CurrentMtgRatesDataTable824[[#This Row],[asOfDate]],CurrentMtgRatesDataTable8[],5,0)</f>
        <v>51.611768381655629</v>
      </c>
      <c r="R1187" s="27">
        <f>CurrentMtgRatesDataTable824[[#This Row],[Realized Current Coupon Vol]]/CurrentMtgRatesDataTable824[[#This Row],[SeriesNumValue]]</f>
        <v>0.7276313360827934</v>
      </c>
    </row>
    <row r="1188" spans="1:18">
      <c r="A1188" s="26" t="s">
        <v>178</v>
      </c>
      <c r="B1188" s="28">
        <v>1.9795562323798399</v>
      </c>
      <c r="C118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1.9795562323798399</v>
      </c>
      <c r="D1188" s="36">
        <f>CurrentMtgRatesDataTable8[[#This Row],[Combined with Bloomberg Coupon]]-C1189</f>
        <v>-6.3790844787180223E-2</v>
      </c>
      <c r="E1188" s="37">
        <f t="shared" si="36"/>
        <v>99.809267576272518</v>
      </c>
      <c r="F1188" s="36">
        <f>LN(CurrentMtgRatesDataTable8[[#This Row],[Combined with Bloomberg Coupon]]/C1189)</f>
        <v>-3.1716492914288484E-2</v>
      </c>
      <c r="G1188" s="37">
        <f t="shared" si="37"/>
        <v>41.817264159794561</v>
      </c>
      <c r="I1188" s="26" t="s">
        <v>394</v>
      </c>
      <c r="J1188" s="27">
        <v>73.289923546000097</v>
      </c>
      <c r="K1188" s="27" t="s">
        <v>1502</v>
      </c>
      <c r="N1188" s="26" t="s">
        <v>394</v>
      </c>
      <c r="O1188" s="28">
        <v>72.327774836000003</v>
      </c>
      <c r="P1188" s="28" t="s">
        <v>1501</v>
      </c>
      <c r="Q1188" s="27">
        <f>VLOOKUP(CurrentMtgRatesDataTable824[[#This Row],[asOfDate]],CurrentMtgRatesDataTable8[],5,0)</f>
        <v>53.846765547100084</v>
      </c>
      <c r="R1188" s="27">
        <f>CurrentMtgRatesDataTable824[[#This Row],[Realized Current Coupon Vol]]/CurrentMtgRatesDataTable824[[#This Row],[SeriesNumValue]]</f>
        <v>0.74448254034076422</v>
      </c>
    </row>
    <row r="1189" spans="1:18">
      <c r="A1189" s="26" t="s">
        <v>320</v>
      </c>
      <c r="B1189" s="28">
        <v>2.0433470771670201</v>
      </c>
      <c r="C118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2.0433470771670201</v>
      </c>
      <c r="D1189" s="36">
        <f>CurrentMtgRatesDataTable8[[#This Row],[Combined with Bloomberg Coupon]]-C1190</f>
        <v>-5.3353405455379921E-2</v>
      </c>
      <c r="E1189" s="37">
        <f t="shared" si="36"/>
        <v>100.62218281002919</v>
      </c>
      <c r="F1189" s="36">
        <f>LN(CurrentMtgRatesDataTable8[[#This Row],[Combined with Bloomberg Coupon]]/C1190)</f>
        <v>-2.5775722910663729E-2</v>
      </c>
      <c r="G1189" s="37">
        <f t="shared" si="37"/>
        <v>41.962483667608339</v>
      </c>
      <c r="I1189" s="26" t="s">
        <v>263</v>
      </c>
      <c r="J1189" s="27">
        <v>79.057398335999807</v>
      </c>
      <c r="K1189" s="27" t="s">
        <v>1502</v>
      </c>
      <c r="N1189" s="26" t="s">
        <v>263</v>
      </c>
      <c r="O1189" s="28">
        <v>72.891113434999994</v>
      </c>
      <c r="P1189" s="28" t="s">
        <v>1501</v>
      </c>
      <c r="Q1189" s="27">
        <f>VLOOKUP(CurrentMtgRatesDataTable824[[#This Row],[asOfDate]],CurrentMtgRatesDataTable8[],5,0)</f>
        <v>54.377001379555267</v>
      </c>
      <c r="R1189" s="27">
        <f>CurrentMtgRatesDataTable824[[#This Row],[Realized Current Coupon Vol]]/CurrentMtgRatesDataTable824[[#This Row],[SeriesNumValue]]</f>
        <v>0.74600316577747816</v>
      </c>
    </row>
    <row r="1190" spans="1:18">
      <c r="A1190" s="26" t="s">
        <v>454</v>
      </c>
      <c r="B1190" s="28">
        <v>2.0967004826224001</v>
      </c>
      <c r="C119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2.0967004826224001</v>
      </c>
      <c r="D1190" s="36">
        <f>CurrentMtgRatesDataTable8[[#This Row],[Combined with Bloomberg Coupon]]-C1191</f>
        <v>-7.32337121851101E-2</v>
      </c>
      <c r="E1190" s="37">
        <f t="shared" si="36"/>
        <v>100.3767987638002</v>
      </c>
      <c r="F1190" s="36">
        <f>LN(CurrentMtgRatesDataTable8[[#This Row],[Combined with Bloomberg Coupon]]/C1191)</f>
        <v>-3.433193176812481E-2</v>
      </c>
      <c r="G1190" s="37">
        <f t="shared" si="37"/>
        <v>41.775760158871272</v>
      </c>
      <c r="I1190" s="26" t="s">
        <v>118</v>
      </c>
      <c r="J1190" s="27">
        <v>77.172473116000006</v>
      </c>
      <c r="K1190" s="27" t="s">
        <v>1502</v>
      </c>
      <c r="N1190" s="26" t="s">
        <v>118</v>
      </c>
      <c r="O1190" s="28">
        <v>73.386591648000007</v>
      </c>
      <c r="P1190" s="28" t="s">
        <v>1501</v>
      </c>
      <c r="Q1190" s="27">
        <f>VLOOKUP(CurrentMtgRatesDataTable824[[#This Row],[asOfDate]],CurrentMtgRatesDataTable8[],5,0)</f>
        <v>54.345279402914045</v>
      </c>
      <c r="R1190" s="27">
        <f>CurrentMtgRatesDataTable824[[#This Row],[Realized Current Coupon Vol]]/CurrentMtgRatesDataTable824[[#This Row],[SeriesNumValue]]</f>
        <v>0.74053417909884778</v>
      </c>
    </row>
    <row r="1191" spans="1:18">
      <c r="A1191" s="26" t="s">
        <v>599</v>
      </c>
      <c r="B1191" s="28">
        <v>2.1699341948075102</v>
      </c>
      <c r="C119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2.1699341948075102</v>
      </c>
      <c r="D1191" s="36">
        <f>CurrentMtgRatesDataTable8[[#This Row],[Combined with Bloomberg Coupon]]-C1192</f>
        <v>-4.0922390764919658E-2</v>
      </c>
      <c r="E1191" s="37">
        <f t="shared" si="36"/>
        <v>99.553816180305972</v>
      </c>
      <c r="F1191" s="36">
        <f>LN(CurrentMtgRatesDataTable8[[#This Row],[Combined with Bloomberg Coupon]]/C1192)</f>
        <v>-1.8683193596597265E-2</v>
      </c>
      <c r="G1191" s="37">
        <f t="shared" si="37"/>
        <v>41.31258793133123</v>
      </c>
      <c r="I1191" s="26" t="s">
        <v>682</v>
      </c>
      <c r="J1191" s="27">
        <v>74.172019239999997</v>
      </c>
      <c r="K1191" s="27" t="s">
        <v>1502</v>
      </c>
      <c r="N1191" s="26" t="s">
        <v>682</v>
      </c>
      <c r="O1191" s="28">
        <v>74.381695710000002</v>
      </c>
      <c r="P1191" s="28" t="s">
        <v>1501</v>
      </c>
      <c r="Q1191" s="27">
        <f>VLOOKUP(CurrentMtgRatesDataTable824[[#This Row],[asOfDate]],CurrentMtgRatesDataTable8[],5,0)</f>
        <v>54.542524575543418</v>
      </c>
      <c r="R1191" s="27">
        <f>CurrentMtgRatesDataTable824[[#This Row],[Realized Current Coupon Vol]]/CurrentMtgRatesDataTable824[[#This Row],[SeriesNumValue]]</f>
        <v>0.7332788538217021</v>
      </c>
    </row>
    <row r="1192" spans="1:18">
      <c r="A1192" s="26" t="s">
        <v>31</v>
      </c>
      <c r="B1192" s="28">
        <v>2.2108565855724298</v>
      </c>
      <c r="C119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2.2108565855724298</v>
      </c>
      <c r="D1192" s="36">
        <f>CurrentMtgRatesDataTable8[[#This Row],[Combined with Bloomberg Coupon]]-C1193</f>
        <v>-5.8542033733430365E-2</v>
      </c>
      <c r="E1192" s="37">
        <f t="shared" si="36"/>
        <v>99.73030710375518</v>
      </c>
      <c r="F1192" s="36">
        <f>LN(CurrentMtgRatesDataTable8[[#This Row],[Combined with Bloomberg Coupon]]/C1193)</f>
        <v>-2.6134835262796949E-2</v>
      </c>
      <c r="G1192" s="37">
        <f t="shared" si="37"/>
        <v>41.339626489336879</v>
      </c>
      <c r="I1192" s="26" t="s">
        <v>541</v>
      </c>
      <c r="J1192" s="27">
        <v>67.113078876000003</v>
      </c>
      <c r="K1192" s="27" t="s">
        <v>1502</v>
      </c>
      <c r="N1192" s="26" t="s">
        <v>541</v>
      </c>
      <c r="O1192" s="28">
        <v>70.348239836000005</v>
      </c>
      <c r="P1192" s="28" t="s">
        <v>1501</v>
      </c>
      <c r="Q1192" s="27">
        <f>VLOOKUP(CurrentMtgRatesDataTable824[[#This Row],[asOfDate]],CurrentMtgRatesDataTable8[],5,0)</f>
        <v>54.223656234357897</v>
      </c>
      <c r="R1192" s="27">
        <f>CurrentMtgRatesDataTable824[[#This Row],[Realized Current Coupon Vol]]/CurrentMtgRatesDataTable824[[#This Row],[SeriesNumValue]]</f>
        <v>0.77078909665355244</v>
      </c>
    </row>
    <row r="1193" spans="1:18">
      <c r="A1193" s="26" t="s">
        <v>177</v>
      </c>
      <c r="B1193" s="28">
        <v>2.2693986193058602</v>
      </c>
      <c r="C119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2.2693986193058602</v>
      </c>
      <c r="D1193" s="36">
        <f>CurrentMtgRatesDataTable8[[#This Row],[Combined with Bloomberg Coupon]]-C1194</f>
        <v>-1.1766453311250036E-2</v>
      </c>
      <c r="E1193" s="37">
        <f t="shared" si="36"/>
        <v>100.6227070490153</v>
      </c>
      <c r="F1193" s="36">
        <f>LN(CurrentMtgRatesDataTable8[[#This Row],[Combined with Bloomberg Coupon]]/C1194)</f>
        <v>-5.1714382354007306E-3</v>
      </c>
      <c r="G1193" s="37">
        <f t="shared" si="37"/>
        <v>41.566421858205949</v>
      </c>
      <c r="I1193" s="26" t="s">
        <v>395</v>
      </c>
      <c r="J1193" s="27">
        <v>67.304641525333196</v>
      </c>
      <c r="K1193" s="27" t="s">
        <v>1502</v>
      </c>
      <c r="N1193" s="26" t="s">
        <v>395</v>
      </c>
      <c r="O1193" s="28">
        <v>69.907850592000003</v>
      </c>
      <c r="P1193" s="28" t="s">
        <v>1501</v>
      </c>
      <c r="Q1193" s="27">
        <f>VLOOKUP(CurrentMtgRatesDataTable824[[#This Row],[asOfDate]],CurrentMtgRatesDataTable8[],5,0)</f>
        <v>53.006358204723156</v>
      </c>
      <c r="R1193" s="27">
        <f>CurrentMtgRatesDataTable824[[#This Row],[Realized Current Coupon Vol]]/CurrentMtgRatesDataTable824[[#This Row],[SeriesNumValue]]</f>
        <v>0.75823184028474488</v>
      </c>
    </row>
    <row r="1194" spans="1:18">
      <c r="A1194" s="26" t="s">
        <v>319</v>
      </c>
      <c r="B1194" s="28">
        <v>2.2811650726171102</v>
      </c>
      <c r="C119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2.2811650726171102</v>
      </c>
      <c r="D1194" s="36">
        <f>CurrentMtgRatesDataTable8[[#This Row],[Combined with Bloomberg Coupon]]-C1195</f>
        <v>1.3115906589300064E-2</v>
      </c>
      <c r="E1194" s="37">
        <f t="shared" si="36"/>
        <v>101.37729201613305</v>
      </c>
      <c r="F1194" s="36">
        <f>LN(CurrentMtgRatesDataTable8[[#This Row],[Combined with Bloomberg Coupon]]/C1195)</f>
        <v>5.7662454405427669E-3</v>
      </c>
      <c r="G1194" s="37">
        <f t="shared" si="37"/>
        <v>41.831212694857982</v>
      </c>
      <c r="I1194" s="26" t="s">
        <v>264</v>
      </c>
      <c r="J1194" s="27">
        <v>66.863739635999906</v>
      </c>
      <c r="K1194" s="27" t="s">
        <v>1502</v>
      </c>
      <c r="N1194" s="26" t="s">
        <v>264</v>
      </c>
      <c r="O1194" s="28">
        <v>69.237109500000003</v>
      </c>
      <c r="P1194" s="28" t="s">
        <v>1501</v>
      </c>
      <c r="Q1194" s="27">
        <f>VLOOKUP(CurrentMtgRatesDataTable824[[#This Row],[asOfDate]],CurrentMtgRatesDataTable8[],5,0)</f>
        <v>53.109034744648675</v>
      </c>
      <c r="R1194" s="27">
        <f>CurrentMtgRatesDataTable824[[#This Row],[Realized Current Coupon Vol]]/CurrentMtgRatesDataTable824[[#This Row],[SeriesNumValue]]</f>
        <v>0.76706025321072469</v>
      </c>
    </row>
    <row r="1195" spans="1:18">
      <c r="A1195" s="26" t="s">
        <v>453</v>
      </c>
      <c r="B1195" s="28">
        <v>2.2680491660278101</v>
      </c>
      <c r="C119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2.2680491660278101</v>
      </c>
      <c r="D1195" s="36">
        <f>CurrentMtgRatesDataTable8[[#This Row],[Combined with Bloomberg Coupon]]-C1196</f>
        <v>6.2035696305920318E-2</v>
      </c>
      <c r="E1195" s="37">
        <f t="shared" si="36"/>
        <v>101.40547164035509</v>
      </c>
      <c r="F1195" s="36">
        <f>LN(CurrentMtgRatesDataTable8[[#This Row],[Combined with Bloomberg Coupon]]/C1196)</f>
        <v>2.7733037012369125E-2</v>
      </c>
      <c r="G1195" s="37">
        <f t="shared" si="37"/>
        <v>41.832348876680335</v>
      </c>
      <c r="I1195" s="26" t="s">
        <v>119</v>
      </c>
      <c r="J1195" s="27">
        <v>66.016329538333196</v>
      </c>
      <c r="K1195" s="27" t="s">
        <v>1502</v>
      </c>
      <c r="N1195" s="26" t="s">
        <v>119</v>
      </c>
      <c r="O1195" s="28">
        <v>67.816314837999997</v>
      </c>
      <c r="P1195" s="28" t="s">
        <v>1501</v>
      </c>
      <c r="Q1195" s="27">
        <f>VLOOKUP(CurrentMtgRatesDataTable824[[#This Row],[asOfDate]],CurrentMtgRatesDataTable8[],5,0)</f>
        <v>51.855560858870845</v>
      </c>
      <c r="R1195" s="27">
        <f>CurrentMtgRatesDataTable824[[#This Row],[Realized Current Coupon Vol]]/CurrentMtgRatesDataTable824[[#This Row],[SeriesNumValue]]</f>
        <v>0.76464728263020054</v>
      </c>
    </row>
    <row r="1196" spans="1:18">
      <c r="A1196" s="26" t="s">
        <v>598</v>
      </c>
      <c r="B1196" s="28">
        <v>2.2060134697218898</v>
      </c>
      <c r="C119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2.2060134697218898</v>
      </c>
      <c r="D1196" s="36">
        <f>CurrentMtgRatesDataTable8[[#This Row],[Combined with Bloomberg Coupon]]-C1197</f>
        <v>-0.22320315482687025</v>
      </c>
      <c r="E1196" s="37">
        <f t="shared" si="36"/>
        <v>100.9422765893959</v>
      </c>
      <c r="F1196" s="36">
        <f>LN(CurrentMtgRatesDataTable8[[#This Row],[Combined with Bloomberg Coupon]]/C1197)</f>
        <v>-9.6381801888061197E-2</v>
      </c>
      <c r="G1196" s="37">
        <f t="shared" si="37"/>
        <v>41.550273245799055</v>
      </c>
      <c r="I1196" s="26" t="s">
        <v>683</v>
      </c>
      <c r="J1196" s="27">
        <v>64.300241594666801</v>
      </c>
      <c r="K1196" s="27" t="s">
        <v>1502</v>
      </c>
      <c r="N1196" s="26" t="s">
        <v>683</v>
      </c>
      <c r="O1196" s="28">
        <v>67.408175603999993</v>
      </c>
      <c r="P1196" s="28" t="s">
        <v>1501</v>
      </c>
      <c r="Q1196" s="27">
        <f>VLOOKUP(CurrentMtgRatesDataTable824[[#This Row],[asOfDate]],CurrentMtgRatesDataTable8[],5,0)</f>
        <v>52.478366283242082</v>
      </c>
      <c r="R1196" s="27">
        <f>CurrentMtgRatesDataTable824[[#This Row],[Realized Current Coupon Vol]]/CurrentMtgRatesDataTable824[[#This Row],[SeriesNumValue]]</f>
        <v>0.77851634186830032</v>
      </c>
    </row>
    <row r="1197" spans="1:18">
      <c r="A1197" s="26" t="s">
        <v>30</v>
      </c>
      <c r="B1197" s="28">
        <v>2.4292166245487601</v>
      </c>
      <c r="C119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2.4292166245487601</v>
      </c>
      <c r="D1197" s="36">
        <f>CurrentMtgRatesDataTable8[[#This Row],[Combined with Bloomberg Coupon]]-C1198</f>
        <v>3.5505129150469994E-2</v>
      </c>
      <c r="E1197" s="37">
        <f t="shared" si="36"/>
        <v>90.379776038435907</v>
      </c>
      <c r="F1197" s="36">
        <f>LN(CurrentMtgRatesDataTable8[[#This Row],[Combined with Bloomberg Coupon]]/C1198)</f>
        <v>1.4723740304856195E-2</v>
      </c>
      <c r="G1197" s="37">
        <f t="shared" si="37"/>
        <v>36.725753587530733</v>
      </c>
      <c r="I1197" s="26" t="s">
        <v>542</v>
      </c>
      <c r="J1197" s="27">
        <v>67.6265266883332</v>
      </c>
      <c r="K1197" s="27" t="s">
        <v>1502</v>
      </c>
      <c r="N1197" s="26" t="s">
        <v>542</v>
      </c>
      <c r="O1197" s="28">
        <v>69.171228073999998</v>
      </c>
      <c r="P1197" s="28" t="s">
        <v>1501</v>
      </c>
      <c r="Q1197" s="27">
        <f>VLOOKUP(CurrentMtgRatesDataTable824[[#This Row],[asOfDate]],CurrentMtgRatesDataTable8[],5,0)</f>
        <v>49.899048356177637</v>
      </c>
      <c r="R1197" s="27">
        <f>CurrentMtgRatesDataTable824[[#This Row],[Realized Current Coupon Vol]]/CurrentMtgRatesDataTable824[[#This Row],[SeriesNumValue]]</f>
        <v>0.72138445052320288</v>
      </c>
    </row>
    <row r="1198" spans="1:18">
      <c r="A1198" s="26" t="s">
        <v>176</v>
      </c>
      <c r="B1198" s="28">
        <v>2.3937114953982901</v>
      </c>
      <c r="C119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2.3937114953982901</v>
      </c>
      <c r="D1198" s="36">
        <f>CurrentMtgRatesDataTable8[[#This Row],[Combined with Bloomberg Coupon]]-C1199</f>
        <v>1.5864938844869947E-2</v>
      </c>
      <c r="E1198" s="37">
        <f t="shared" si="36"/>
        <v>90.081881344419671</v>
      </c>
      <c r="F1198" s="36">
        <f>LN(CurrentMtgRatesDataTable8[[#This Row],[Combined with Bloomberg Coupon]]/C1199)</f>
        <v>6.6498184175918683E-3</v>
      </c>
      <c r="G1198" s="37">
        <f t="shared" si="37"/>
        <v>36.597007410701849</v>
      </c>
      <c r="I1198" s="26" t="s">
        <v>396</v>
      </c>
      <c r="J1198" s="27">
        <v>69.222275100000004</v>
      </c>
      <c r="K1198" s="27" t="s">
        <v>1502</v>
      </c>
      <c r="N1198" s="26" t="s">
        <v>396</v>
      </c>
      <c r="O1198" s="28">
        <v>69.290029024999995</v>
      </c>
      <c r="P1198" s="28" t="s">
        <v>1501</v>
      </c>
      <c r="Q1198" s="27">
        <f>VLOOKUP(CurrentMtgRatesDataTable824[[#This Row],[asOfDate]],CurrentMtgRatesDataTable8[],5,0)</f>
        <v>49.80770319206821</v>
      </c>
      <c r="R1198" s="27">
        <f>CurrentMtgRatesDataTable824[[#This Row],[Realized Current Coupon Vol]]/CurrentMtgRatesDataTable824[[#This Row],[SeriesNumValue]]</f>
        <v>0.71882930189129346</v>
      </c>
    </row>
    <row r="1199" spans="1:18">
      <c r="A1199" s="26" t="s">
        <v>318</v>
      </c>
      <c r="B1199" s="28">
        <v>2.3778465565534201</v>
      </c>
      <c r="C119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2.3778465565534201</v>
      </c>
      <c r="D1199" s="36">
        <f>CurrentMtgRatesDataTable8[[#This Row],[Combined with Bloomberg Coupon]]-C1200</f>
        <v>4.0093686943802886E-3</v>
      </c>
      <c r="E1199" s="37">
        <f t="shared" si="36"/>
        <v>90.032151144011308</v>
      </c>
      <c r="F1199" s="36">
        <f>LN(CurrentMtgRatesDataTable8[[#This Row],[Combined with Bloomberg Coupon]]/C1200)</f>
        <v>1.6875574476528372E-3</v>
      </c>
      <c r="G1199" s="37">
        <f t="shared" si="37"/>
        <v>36.572640701774951</v>
      </c>
      <c r="I1199" s="26" t="s">
        <v>265</v>
      </c>
      <c r="J1199" s="27">
        <v>71.797841630999997</v>
      </c>
      <c r="K1199" s="27" t="s">
        <v>1502</v>
      </c>
      <c r="N1199" s="26" t="s">
        <v>265</v>
      </c>
      <c r="O1199" s="28">
        <v>71.031580074000004</v>
      </c>
      <c r="P1199" s="28" t="s">
        <v>1501</v>
      </c>
      <c r="Q1199" s="27">
        <f>VLOOKUP(CurrentMtgRatesDataTable824[[#This Row],[asOfDate]],CurrentMtgRatesDataTable8[],5,0)</f>
        <v>50.875457191993057</v>
      </c>
      <c r="R1199" s="27">
        <f>CurrentMtgRatesDataTable824[[#This Row],[Realized Current Coupon Vol]]/CurrentMtgRatesDataTable824[[#This Row],[SeriesNumValue]]</f>
        <v>0.71623716013344352</v>
      </c>
    </row>
    <row r="1200" spans="1:18">
      <c r="A1200" s="26" t="s">
        <v>452</v>
      </c>
      <c r="B1200" s="28">
        <v>2.3738371878590399</v>
      </c>
      <c r="C120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2.3738371878590399</v>
      </c>
      <c r="D1200" s="36">
        <f>CurrentMtgRatesDataTable8[[#This Row],[Combined with Bloomberg Coupon]]-C1201</f>
        <v>-8.2234946890080263E-2</v>
      </c>
      <c r="E1200" s="37">
        <f t="shared" si="36"/>
        <v>90.084936986759772</v>
      </c>
      <c r="F1200" s="36">
        <f>LN(CurrentMtgRatesDataTable8[[#This Row],[Combined with Bloomberg Coupon]]/C1201)</f>
        <v>-3.4055668200868187E-2</v>
      </c>
      <c r="G1200" s="37">
        <f t="shared" si="37"/>
        <v>36.589582330067067</v>
      </c>
      <c r="I1200" s="26" t="s">
        <v>120</v>
      </c>
      <c r="J1200" s="27">
        <v>66.287023660666804</v>
      </c>
      <c r="K1200" s="27" t="s">
        <v>1502</v>
      </c>
      <c r="N1200" s="26" t="s">
        <v>120</v>
      </c>
      <c r="O1200" s="28">
        <v>69.191141439999996</v>
      </c>
      <c r="P1200" s="28" t="s">
        <v>1501</v>
      </c>
      <c r="Q1200" s="27">
        <f>VLOOKUP(CurrentMtgRatesDataTable824[[#This Row],[asOfDate]],CurrentMtgRatesDataTable8[],5,0)</f>
        <v>51.441754347318245</v>
      </c>
      <c r="R1200" s="27">
        <f>CurrentMtgRatesDataTable824[[#This Row],[Realized Current Coupon Vol]]/CurrentMtgRatesDataTable824[[#This Row],[SeriesNumValue]]</f>
        <v>0.7434731278703739</v>
      </c>
    </row>
    <row r="1201" spans="1:18">
      <c r="A1201" s="26" t="s">
        <v>597</v>
      </c>
      <c r="B1201" s="28">
        <v>2.4560721347491201</v>
      </c>
      <c r="C120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2.4560721347491201</v>
      </c>
      <c r="D1201" s="36">
        <f>CurrentMtgRatesDataTable8[[#This Row],[Combined with Bloomberg Coupon]]-C1202</f>
        <v>6.0796063797360134E-2</v>
      </c>
      <c r="E1201" s="37">
        <f t="shared" si="36"/>
        <v>89.00989781732244</v>
      </c>
      <c r="F1201" s="36">
        <f>LN(CurrentMtgRatesDataTable8[[#This Row],[Combined with Bloomberg Coupon]]/C1202)</f>
        <v>2.5064886751475231E-2</v>
      </c>
      <c r="G1201" s="37">
        <f t="shared" si="37"/>
        <v>36.102389944982008</v>
      </c>
      <c r="I1201" s="26" t="s">
        <v>684</v>
      </c>
      <c r="J1201" s="27">
        <v>61.582422813000001</v>
      </c>
      <c r="K1201" s="27" t="s">
        <v>1502</v>
      </c>
      <c r="N1201" s="26" t="s">
        <v>684</v>
      </c>
      <c r="O1201" s="28">
        <v>67.789874295000004</v>
      </c>
      <c r="P1201" s="28" t="s">
        <v>1501</v>
      </c>
      <c r="Q1201" s="27">
        <f>VLOOKUP(CurrentMtgRatesDataTable824[[#This Row],[asOfDate]],CurrentMtgRatesDataTable8[],5,0)</f>
        <v>51.491742634856116</v>
      </c>
      <c r="R1201" s="27">
        <f>CurrentMtgRatesDataTable824[[#This Row],[Realized Current Coupon Vol]]/CurrentMtgRatesDataTable824[[#This Row],[SeriesNumValue]]</f>
        <v>0.75957867115640909</v>
      </c>
    </row>
    <row r="1202" spans="1:18">
      <c r="A1202" s="26" t="s">
        <v>29</v>
      </c>
      <c r="B1202" s="28">
        <v>2.39527607095176</v>
      </c>
      <c r="C120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2.39527607095176</v>
      </c>
      <c r="D1202" s="36">
        <f>CurrentMtgRatesDataTable8[[#This Row],[Combined with Bloomberg Coupon]]-C1203</f>
        <v>1.1109136760150129E-2</v>
      </c>
      <c r="E1202" s="37">
        <f t="shared" si="36"/>
        <v>88.86900923795271</v>
      </c>
      <c r="F1202" s="36">
        <f>LN(CurrentMtgRatesDataTable8[[#This Row],[Combined with Bloomberg Coupon]]/C1203)</f>
        <v>4.6487244452892524E-3</v>
      </c>
      <c r="G1202" s="37">
        <f t="shared" si="37"/>
        <v>35.985116310124276</v>
      </c>
      <c r="I1202" s="26" t="s">
        <v>543</v>
      </c>
      <c r="J1202" s="27">
        <v>61.049172660000004</v>
      </c>
      <c r="K1202" s="27" t="s">
        <v>1502</v>
      </c>
      <c r="N1202" s="26" t="s">
        <v>543</v>
      </c>
      <c r="O1202" s="28">
        <v>66.709337016000006</v>
      </c>
      <c r="P1202" s="28" t="s">
        <v>1501</v>
      </c>
      <c r="Q1202" s="27">
        <f>VLOOKUP(CurrentMtgRatesDataTable824[[#This Row],[asOfDate]],CurrentMtgRatesDataTable8[],5,0)</f>
        <v>51.192880948690046</v>
      </c>
      <c r="R1202" s="27">
        <f>CurrentMtgRatesDataTable824[[#This Row],[Realized Current Coupon Vol]]/CurrentMtgRatesDataTable824[[#This Row],[SeriesNumValue]]</f>
        <v>0.76740203453695854</v>
      </c>
    </row>
    <row r="1203" spans="1:18">
      <c r="A1203" s="26" t="s">
        <v>175</v>
      </c>
      <c r="B1203" s="28">
        <v>2.3841669341916099</v>
      </c>
      <c r="C120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2.3841669341916099</v>
      </c>
      <c r="D1203" s="36">
        <f>CurrentMtgRatesDataTable8[[#This Row],[Combined with Bloomberg Coupon]]-C1204</f>
        <v>1.5218259981829796E-2</v>
      </c>
      <c r="E1203" s="37">
        <f t="shared" si="36"/>
        <v>89.097913307092142</v>
      </c>
      <c r="F1203" s="36">
        <f>LN(CurrentMtgRatesDataTable8[[#This Row],[Combined with Bloomberg Coupon]]/C1204)</f>
        <v>6.4035101342304239E-3</v>
      </c>
      <c r="G1203" s="37">
        <f t="shared" si="37"/>
        <v>36.059589573364555</v>
      </c>
      <c r="I1203" s="26" t="s">
        <v>397</v>
      </c>
      <c r="J1203" s="27">
        <v>61.914946550000103</v>
      </c>
      <c r="K1203" s="27" t="s">
        <v>1502</v>
      </c>
      <c r="N1203" s="26" t="s">
        <v>397</v>
      </c>
      <c r="O1203" s="28">
        <v>66.414092393000004</v>
      </c>
      <c r="P1203" s="28" t="s">
        <v>1501</v>
      </c>
      <c r="Q1203" s="27">
        <f>VLOOKUP(CurrentMtgRatesDataTable824[[#This Row],[asOfDate]],CurrentMtgRatesDataTable8[],5,0)</f>
        <v>51.132256680241106</v>
      </c>
      <c r="R1203" s="27">
        <f>CurrentMtgRatesDataTable824[[#This Row],[Realized Current Coupon Vol]]/CurrentMtgRatesDataTable824[[#This Row],[SeriesNumValue]]</f>
        <v>0.76990070688115597</v>
      </c>
    </row>
    <row r="1204" spans="1:18">
      <c r="A1204" s="26" t="s">
        <v>451</v>
      </c>
      <c r="B1204" s="28">
        <v>2.3689486742097801</v>
      </c>
      <c r="C120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2.3689486742097801</v>
      </c>
      <c r="D1204" s="36">
        <f>CurrentMtgRatesDataTable8[[#This Row],[Combined with Bloomberg Coupon]]-C1205</f>
        <v>-6.4759598486490155E-2</v>
      </c>
      <c r="E1204" s="37">
        <f t="shared" si="36"/>
        <v>89.010603841223684</v>
      </c>
      <c r="F1204" s="36">
        <f>LN(CurrentMtgRatesDataTable8[[#This Row],[Combined with Bloomberg Coupon]]/C1205)</f>
        <v>-2.6969872937336391E-2</v>
      </c>
      <c r="G1204" s="37">
        <f t="shared" si="37"/>
        <v>36.022010763136883</v>
      </c>
      <c r="I1204" s="26" t="s">
        <v>266</v>
      </c>
      <c r="J1204" s="27">
        <v>62.096201802000003</v>
      </c>
      <c r="K1204" s="27" t="s">
        <v>1502</v>
      </c>
      <c r="N1204" s="26" t="s">
        <v>266</v>
      </c>
      <c r="O1204" s="28">
        <v>66.693081089000003</v>
      </c>
      <c r="P1204" s="28" t="s">
        <v>1501</v>
      </c>
      <c r="Q1204" s="27">
        <f>VLOOKUP(CurrentMtgRatesDataTable824[[#This Row],[asOfDate]],CurrentMtgRatesDataTable8[],5,0)</f>
        <v>50.975714355246836</v>
      </c>
      <c r="R1204" s="27">
        <f>CurrentMtgRatesDataTable824[[#This Row],[Realized Current Coupon Vol]]/CurrentMtgRatesDataTable824[[#This Row],[SeriesNumValue]]</f>
        <v>0.76433287415858342</v>
      </c>
    </row>
    <row r="1205" spans="1:18">
      <c r="A1205" s="26" t="s">
        <v>596</v>
      </c>
      <c r="B1205" s="28">
        <v>2.4337082726962702</v>
      </c>
      <c r="C120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2.4337082726962702</v>
      </c>
      <c r="D1205" s="36">
        <f>CurrentMtgRatesDataTable8[[#This Row],[Combined with Bloomberg Coupon]]-C1206</f>
        <v>-3.50757723552797E-2</v>
      </c>
      <c r="E1205" s="37">
        <f t="shared" si="36"/>
        <v>88.297022868188137</v>
      </c>
      <c r="F1205" s="36">
        <f>LN(CurrentMtgRatesDataTable8[[#This Row],[Combined with Bloomberg Coupon]]/C1206)</f>
        <v>-1.4309607686723616E-2</v>
      </c>
      <c r="G1205" s="37">
        <f t="shared" si="37"/>
        <v>35.698947966636979</v>
      </c>
      <c r="I1205" s="26" t="s">
        <v>121</v>
      </c>
      <c r="J1205" s="27">
        <v>62.180657325000098</v>
      </c>
      <c r="K1205" s="27" t="s">
        <v>1502</v>
      </c>
      <c r="N1205" s="26" t="s">
        <v>121</v>
      </c>
      <c r="O1205" s="28">
        <v>66.459914850000004</v>
      </c>
      <c r="P1205" s="28" t="s">
        <v>1501</v>
      </c>
      <c r="Q1205" s="27">
        <f>VLOOKUP(CurrentMtgRatesDataTable824[[#This Row],[asOfDate]],CurrentMtgRatesDataTable8[],5,0)</f>
        <v>50.962006462808773</v>
      </c>
      <c r="R1205" s="27">
        <f>CurrentMtgRatesDataTable824[[#This Row],[Realized Current Coupon Vol]]/CurrentMtgRatesDataTable824[[#This Row],[SeriesNumValue]]</f>
        <v>0.76680818171118637</v>
      </c>
    </row>
    <row r="1206" spans="1:18">
      <c r="A1206" s="26" t="s">
        <v>28</v>
      </c>
      <c r="B1206" s="28">
        <v>2.4687840450515499</v>
      </c>
      <c r="C120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2.4687840450515499</v>
      </c>
      <c r="D1206" s="36">
        <f>CurrentMtgRatesDataTable8[[#This Row],[Combined with Bloomberg Coupon]]-C1207</f>
        <v>5.7745625108829746E-2</v>
      </c>
      <c r="E1206" s="37">
        <f t="shared" si="36"/>
        <v>88.426076721914384</v>
      </c>
      <c r="F1206" s="36">
        <f>LN(CurrentMtgRatesDataTable8[[#This Row],[Combined with Bloomberg Coupon]]/C1207)</f>
        <v>2.3668205627967433E-2</v>
      </c>
      <c r="G1206" s="37">
        <f t="shared" si="37"/>
        <v>35.726989185228476</v>
      </c>
      <c r="I1206" s="26" t="s">
        <v>685</v>
      </c>
      <c r="J1206" s="27">
        <v>59.109991962000102</v>
      </c>
      <c r="K1206" s="27" t="s">
        <v>1502</v>
      </c>
      <c r="N1206" s="26" t="s">
        <v>685</v>
      </c>
      <c r="O1206" s="28">
        <v>65.741057775000002</v>
      </c>
      <c r="P1206" s="28" t="s">
        <v>1501</v>
      </c>
      <c r="Q1206" s="27">
        <f>VLOOKUP(CurrentMtgRatesDataTable824[[#This Row],[asOfDate]],CurrentMtgRatesDataTable8[],5,0)</f>
        <v>50.7383891386635</v>
      </c>
      <c r="R1206" s="27">
        <f>CurrentMtgRatesDataTable824[[#This Row],[Realized Current Coupon Vol]]/CurrentMtgRatesDataTable824[[#This Row],[SeriesNumValue]]</f>
        <v>0.7717914931079537</v>
      </c>
    </row>
    <row r="1207" spans="1:18">
      <c r="A1207" s="26" t="s">
        <v>174</v>
      </c>
      <c r="B1207" s="28">
        <v>2.4110384199427202</v>
      </c>
      <c r="C120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2.4110384199427202</v>
      </c>
      <c r="D1207" s="36">
        <f>CurrentMtgRatesDataTable8[[#This Row],[Combined with Bloomberg Coupon]]-C1208</f>
        <v>-2.971421014761999E-2</v>
      </c>
      <c r="E1207" s="37">
        <f t="shared" si="36"/>
        <v>88.210551698986549</v>
      </c>
      <c r="F1207" s="36">
        <f>LN(CurrentMtgRatesDataTable8[[#This Row],[Combined with Bloomberg Coupon]]/C1208)</f>
        <v>-1.2248912352850021E-2</v>
      </c>
      <c r="G1207" s="37">
        <f t="shared" si="37"/>
        <v>35.597542637108326</v>
      </c>
      <c r="I1207" s="26" t="s">
        <v>544</v>
      </c>
      <c r="J1207" s="27">
        <v>58.428961666666801</v>
      </c>
      <c r="K1207" s="27" t="s">
        <v>1502</v>
      </c>
      <c r="N1207" s="26" t="s">
        <v>544</v>
      </c>
      <c r="O1207" s="28">
        <v>64.521175679999999</v>
      </c>
      <c r="P1207" s="28" t="s">
        <v>1501</v>
      </c>
      <c r="Q1207" s="27">
        <f>VLOOKUP(CurrentMtgRatesDataTable824[[#This Row],[asOfDate]],CurrentMtgRatesDataTable8[],5,0)</f>
        <v>50.113460085890125</v>
      </c>
      <c r="R1207" s="27">
        <f>CurrentMtgRatesDataTable824[[#This Row],[Realized Current Coupon Vol]]/CurrentMtgRatesDataTable824[[#This Row],[SeriesNumValue]]</f>
        <v>0.77669787566230108</v>
      </c>
    </row>
    <row r="1208" spans="1:18">
      <c r="A1208" s="26" t="s">
        <v>317</v>
      </c>
      <c r="B1208" s="28">
        <v>2.4407526300903402</v>
      </c>
      <c r="C120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2.4407526300903402</v>
      </c>
      <c r="D1208" s="36">
        <f>CurrentMtgRatesDataTable8[[#This Row],[Combined with Bloomberg Coupon]]-C1209</f>
        <v>-3.5340834180439984E-2</v>
      </c>
      <c r="E1208" s="37">
        <f t="shared" si="36"/>
        <v>90.098373090677384</v>
      </c>
      <c r="F1208" s="36">
        <f>LN(CurrentMtgRatesDataTable8[[#This Row],[Combined with Bloomberg Coupon]]/C1209)</f>
        <v>-1.4375655502165676E-2</v>
      </c>
      <c r="G1208" s="37">
        <f t="shared" si="37"/>
        <v>36.29509442497833</v>
      </c>
      <c r="I1208" s="26" t="s">
        <v>398</v>
      </c>
      <c r="J1208" s="27">
        <v>60.468823309333203</v>
      </c>
      <c r="K1208" s="27" t="s">
        <v>1502</v>
      </c>
      <c r="N1208" s="26" t="s">
        <v>398</v>
      </c>
      <c r="O1208" s="28">
        <v>64.977689041999994</v>
      </c>
      <c r="P1208" s="28" t="s">
        <v>1501</v>
      </c>
      <c r="Q1208" s="27">
        <f>VLOOKUP(CurrentMtgRatesDataTable824[[#This Row],[asOfDate]],CurrentMtgRatesDataTable8[],5,0)</f>
        <v>50.009325324429064</v>
      </c>
      <c r="R1208" s="27">
        <f>CurrentMtgRatesDataTable824[[#This Row],[Realized Current Coupon Vol]]/CurrentMtgRatesDataTable824[[#This Row],[SeriesNumValue]]</f>
        <v>0.76963841068746308</v>
      </c>
    </row>
    <row r="1209" spans="1:18">
      <c r="A1209" s="26" t="s">
        <v>450</v>
      </c>
      <c r="B1209" s="28">
        <v>2.4760934642707801</v>
      </c>
      <c r="C120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2.4760934642707801</v>
      </c>
      <c r="D1209" s="36">
        <f>CurrentMtgRatesDataTable8[[#This Row],[Combined with Bloomberg Coupon]]-C1210</f>
        <v>3.138830322764008E-2</v>
      </c>
      <c r="E1209" s="37">
        <f t="shared" si="36"/>
        <v>92.782627465191297</v>
      </c>
      <c r="F1209" s="36">
        <f>LN(CurrentMtgRatesDataTable8[[#This Row],[Combined with Bloomberg Coupon]]/C1210)</f>
        <v>1.2757575074843342E-2</v>
      </c>
      <c r="G1209" s="37">
        <f t="shared" si="37"/>
        <v>37.279243019265316</v>
      </c>
      <c r="I1209" s="26" t="s">
        <v>267</v>
      </c>
      <c r="J1209" s="27">
        <v>67.612553407000107</v>
      </c>
      <c r="K1209" s="27" t="s">
        <v>1502</v>
      </c>
      <c r="N1209" s="26" t="s">
        <v>267</v>
      </c>
      <c r="O1209" s="28">
        <v>66.585212545000005</v>
      </c>
      <c r="P1209" s="28" t="s">
        <v>1501</v>
      </c>
      <c r="Q1209" s="27">
        <f>VLOOKUP(CurrentMtgRatesDataTable824[[#This Row],[asOfDate]],CurrentMtgRatesDataTable8[],5,0)</f>
        <v>50.244631807541062</v>
      </c>
      <c r="R1209" s="27">
        <f>CurrentMtgRatesDataTable824[[#This Row],[Realized Current Coupon Vol]]/CurrentMtgRatesDataTable824[[#This Row],[SeriesNumValue]]</f>
        <v>0.75459144586471727</v>
      </c>
    </row>
    <row r="1210" spans="1:18">
      <c r="A1210" s="26" t="s">
        <v>595</v>
      </c>
      <c r="B1210" s="28">
        <v>2.4447051610431401</v>
      </c>
      <c r="C121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2.4447051610431401</v>
      </c>
      <c r="D1210" s="36">
        <f>CurrentMtgRatesDataTable8[[#This Row],[Combined with Bloomberg Coupon]]-C1211</f>
        <v>-6.7365603361839721E-2</v>
      </c>
      <c r="E1210" s="37">
        <f t="shared" si="36"/>
        <v>92.78652770392965</v>
      </c>
      <c r="F1210" s="36">
        <f>LN(CurrentMtgRatesDataTable8[[#This Row],[Combined with Bloomberg Coupon]]/C1211)</f>
        <v>-2.7182891627512713E-2</v>
      </c>
      <c r="G1210" s="37">
        <f t="shared" si="37"/>
        <v>37.263873429623764</v>
      </c>
      <c r="I1210" s="26" t="s">
        <v>122</v>
      </c>
      <c r="J1210" s="27">
        <v>68.266816046333403</v>
      </c>
      <c r="K1210" s="27" t="s">
        <v>1502</v>
      </c>
      <c r="N1210" s="26" t="s">
        <v>122</v>
      </c>
      <c r="O1210" s="28">
        <v>67.923114057999996</v>
      </c>
      <c r="P1210" s="28" t="s">
        <v>1501</v>
      </c>
      <c r="Q1210" s="27">
        <f>VLOOKUP(CurrentMtgRatesDataTable824[[#This Row],[asOfDate]],CurrentMtgRatesDataTable8[],5,0)</f>
        <v>50.886290450430891</v>
      </c>
      <c r="R1210" s="27">
        <f>CurrentMtgRatesDataTable824[[#This Row],[Realized Current Coupon Vol]]/CurrentMtgRatesDataTable824[[#This Row],[SeriesNumValue]]</f>
        <v>0.74917487450558806</v>
      </c>
    </row>
    <row r="1211" spans="1:18">
      <c r="A1211" s="26" t="s">
        <v>27</v>
      </c>
      <c r="B1211" s="28">
        <v>2.5120707644049798</v>
      </c>
      <c r="C121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2.5120707644049798</v>
      </c>
      <c r="D1211" s="36">
        <f>CurrentMtgRatesDataTable8[[#This Row],[Combined with Bloomberg Coupon]]-C1212</f>
        <v>-0.11382065145611042</v>
      </c>
      <c r="E1211" s="37">
        <f t="shared" si="36"/>
        <v>93.424852230344968</v>
      </c>
      <c r="F1211" s="36">
        <f>LN(CurrentMtgRatesDataTable8[[#This Row],[Combined with Bloomberg Coupon]]/C1212)</f>
        <v>-4.4313006639121355E-2</v>
      </c>
      <c r="G1211" s="37">
        <f t="shared" si="37"/>
        <v>37.408453495969432</v>
      </c>
      <c r="I1211" s="26" t="s">
        <v>686</v>
      </c>
      <c r="J1211" s="27">
        <v>63.9878004103332</v>
      </c>
      <c r="K1211" s="27" t="s">
        <v>1502</v>
      </c>
      <c r="N1211" s="26" t="s">
        <v>686</v>
      </c>
      <c r="O1211" s="28">
        <v>68.807733890999998</v>
      </c>
      <c r="P1211" s="28" t="s">
        <v>1501</v>
      </c>
      <c r="Q1211" s="27">
        <f>VLOOKUP(CurrentMtgRatesDataTable824[[#This Row],[asOfDate]],CurrentMtgRatesDataTable8[],5,0)</f>
        <v>50.991349842476133</v>
      </c>
      <c r="R1211" s="27">
        <f>CurrentMtgRatesDataTable824[[#This Row],[Realized Current Coupon Vol]]/CurrentMtgRatesDataTable824[[#This Row],[SeriesNumValue]]</f>
        <v>0.74107003615687694</v>
      </c>
    </row>
    <row r="1212" spans="1:18">
      <c r="A1212" s="26" t="s">
        <v>173</v>
      </c>
      <c r="B1212" s="28">
        <v>2.6258914158610902</v>
      </c>
      <c r="C121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2.6258914158610902</v>
      </c>
      <c r="D1212" s="36">
        <f>CurrentMtgRatesDataTable8[[#This Row],[Combined with Bloomberg Coupon]]-C1213</f>
        <v>7.2144296971501376E-3</v>
      </c>
      <c r="E1212" s="37">
        <f t="shared" si="36"/>
        <v>90.643002670214372</v>
      </c>
      <c r="F1212" s="36">
        <f>LN(CurrentMtgRatesDataTable8[[#This Row],[Combined with Bloomberg Coupon]]/C1213)</f>
        <v>2.7512022704991889E-3</v>
      </c>
      <c r="G1212" s="37">
        <f t="shared" si="37"/>
        <v>36.352770894343763</v>
      </c>
      <c r="I1212" s="26" t="s">
        <v>399</v>
      </c>
      <c r="J1212" s="27">
        <v>65.519569903666607</v>
      </c>
      <c r="K1212" s="27" t="s">
        <v>1502</v>
      </c>
      <c r="N1212" s="26" t="s">
        <v>399</v>
      </c>
      <c r="O1212" s="28">
        <v>67.469266434999994</v>
      </c>
      <c r="P1212" s="28" t="s">
        <v>1501</v>
      </c>
      <c r="Q1212" s="27">
        <f>VLOOKUP(CurrentMtgRatesDataTable824[[#This Row],[asOfDate]],CurrentMtgRatesDataTable8[],5,0)</f>
        <v>51.06230564533432</v>
      </c>
      <c r="R1212" s="27">
        <f>CurrentMtgRatesDataTable824[[#This Row],[Realized Current Coupon Vol]]/CurrentMtgRatesDataTable824[[#This Row],[SeriesNumValue]]</f>
        <v>0.7568231928907635</v>
      </c>
    </row>
    <row r="1213" spans="1:18">
      <c r="A1213" s="26" t="s">
        <v>316</v>
      </c>
      <c r="B1213" s="28">
        <v>2.6186769861639401</v>
      </c>
      <c r="C121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2.6186769861639401</v>
      </c>
      <c r="D1213" s="36">
        <f>CurrentMtgRatesDataTable8[[#This Row],[Combined with Bloomberg Coupon]]-C1214</f>
        <v>-2.036011764126E-2</v>
      </c>
      <c r="E1213" s="37">
        <f t="shared" si="36"/>
        <v>90.62813299912213</v>
      </c>
      <c r="F1213" s="36">
        <f>LN(CurrentMtgRatesDataTable8[[#This Row],[Combined with Bloomberg Coupon]]/C1214)</f>
        <v>-7.7448940985206677E-3</v>
      </c>
      <c r="G1213" s="37">
        <f t="shared" si="37"/>
        <v>36.347295263533844</v>
      </c>
      <c r="I1213" s="26" t="s">
        <v>268</v>
      </c>
      <c r="J1213" s="27">
        <v>65.885748018333501</v>
      </c>
      <c r="K1213" s="27" t="s">
        <v>1502</v>
      </c>
      <c r="N1213" s="26" t="s">
        <v>268</v>
      </c>
      <c r="O1213" s="28">
        <v>67.657262176000003</v>
      </c>
      <c r="P1213" s="28" t="s">
        <v>1501</v>
      </c>
      <c r="Q1213" s="27">
        <f>VLOOKUP(CurrentMtgRatesDataTable824[[#This Row],[asOfDate]],CurrentMtgRatesDataTable8[],5,0)</f>
        <v>50.081550617662671</v>
      </c>
      <c r="R1213" s="27">
        <f>CurrentMtgRatesDataTable824[[#This Row],[Realized Current Coupon Vol]]/CurrentMtgRatesDataTable824[[#This Row],[SeriesNumValue]]</f>
        <v>0.74022431601478622</v>
      </c>
    </row>
    <row r="1214" spans="1:18">
      <c r="A1214" s="26" t="s">
        <v>449</v>
      </c>
      <c r="B1214" s="28">
        <v>2.6390371038052001</v>
      </c>
      <c r="C121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2.6390371038052001</v>
      </c>
      <c r="D1214" s="36">
        <f>CurrentMtgRatesDataTable8[[#This Row],[Combined with Bloomberg Coupon]]-C1215</f>
        <v>-3.1157221298979909E-2</v>
      </c>
      <c r="E1214" s="37">
        <f t="shared" si="36"/>
        <v>90.725193441056177</v>
      </c>
      <c r="F1214" s="36">
        <f>LN(CurrentMtgRatesDataTable8[[#This Row],[Combined with Bloomberg Coupon]]/C1215)</f>
        <v>-1.1737133481952777E-2</v>
      </c>
      <c r="G1214" s="37">
        <f t="shared" si="37"/>
        <v>36.37699129558532</v>
      </c>
      <c r="I1214" s="26" t="s">
        <v>123</v>
      </c>
      <c r="J1214" s="27">
        <v>63.469168837333399</v>
      </c>
      <c r="K1214" s="27" t="s">
        <v>1502</v>
      </c>
      <c r="N1214" s="26" t="s">
        <v>123</v>
      </c>
      <c r="O1214" s="28">
        <v>66.651797466000005</v>
      </c>
      <c r="P1214" s="28" t="s">
        <v>1501</v>
      </c>
      <c r="Q1214" s="27">
        <f>VLOOKUP(CurrentMtgRatesDataTable824[[#This Row],[asOfDate]],CurrentMtgRatesDataTable8[],5,0)</f>
        <v>50.150286001631819</v>
      </c>
      <c r="R1214" s="27">
        <f>CurrentMtgRatesDataTable824[[#This Row],[Realized Current Coupon Vol]]/CurrentMtgRatesDataTable824[[#This Row],[SeriesNumValue]]</f>
        <v>0.75242210875429383</v>
      </c>
    </row>
    <row r="1215" spans="1:18">
      <c r="A1215" s="26" t="s">
        <v>594</v>
      </c>
      <c r="B1215" s="28">
        <v>2.67019432510418</v>
      </c>
      <c r="C121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2.67019432510418</v>
      </c>
      <c r="D1215" s="36">
        <f>CurrentMtgRatesDataTable8[[#This Row],[Combined with Bloomberg Coupon]]-C1216</f>
        <v>3.2060759101829817E-2</v>
      </c>
      <c r="E1215" s="37">
        <f t="shared" si="36"/>
        <v>90.775616035912378</v>
      </c>
      <c r="F1215" s="36">
        <f>LN(CurrentMtgRatesDataTable8[[#This Row],[Combined with Bloomberg Coupon]]/C1216)</f>
        <v>1.2079566148323943E-2</v>
      </c>
      <c r="G1215" s="37">
        <f t="shared" si="37"/>
        <v>36.388272921544157</v>
      </c>
      <c r="I1215" s="26" t="s">
        <v>687</v>
      </c>
      <c r="J1215" s="27">
        <v>63.631829175000099</v>
      </c>
      <c r="K1215" s="27" t="s">
        <v>1502</v>
      </c>
      <c r="N1215" s="26" t="s">
        <v>687</v>
      </c>
      <c r="O1215" s="28">
        <v>66.256391995000001</v>
      </c>
      <c r="P1215" s="28" t="s">
        <v>1501</v>
      </c>
      <c r="Q1215" s="27">
        <f>VLOOKUP(CurrentMtgRatesDataTable824[[#This Row],[asOfDate]],CurrentMtgRatesDataTable8[],5,0)</f>
        <v>49.952279506733063</v>
      </c>
      <c r="R1215" s="27">
        <f>CurrentMtgRatesDataTable824[[#This Row],[Realized Current Coupon Vol]]/CurrentMtgRatesDataTable824[[#This Row],[SeriesNumValue]]</f>
        <v>0.75392393099978461</v>
      </c>
    </row>
    <row r="1216" spans="1:18">
      <c r="A1216" s="26" t="s">
        <v>26</v>
      </c>
      <c r="B1216" s="28">
        <v>2.6381335660023502</v>
      </c>
      <c r="C121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2.6381335660023502</v>
      </c>
      <c r="D1216" s="36">
        <f>CurrentMtgRatesDataTable8[[#This Row],[Combined with Bloomberg Coupon]]-C1217</f>
        <v>0.13492310224974036</v>
      </c>
      <c r="E1216" s="37">
        <f t="shared" si="36"/>
        <v>90.843324608899906</v>
      </c>
      <c r="F1216" s="36">
        <f>LN(CurrentMtgRatesDataTable8[[#This Row],[Combined with Bloomberg Coupon]]/C1217)</f>
        <v>5.2497591039075503E-2</v>
      </c>
      <c r="G1216" s="37">
        <f t="shared" si="37"/>
        <v>36.404393969740298</v>
      </c>
      <c r="I1216" s="26" t="s">
        <v>545</v>
      </c>
      <c r="J1216" s="27">
        <v>61.846318576999998</v>
      </c>
      <c r="K1216" s="27" t="s">
        <v>1502</v>
      </c>
      <c r="N1216" s="26" t="s">
        <v>545</v>
      </c>
      <c r="O1216" s="28">
        <v>64.195422578999995</v>
      </c>
      <c r="P1216" s="28" t="s">
        <v>1501</v>
      </c>
      <c r="Q1216" s="27">
        <f>VLOOKUP(CurrentMtgRatesDataTable824[[#This Row],[asOfDate]],CurrentMtgRatesDataTable8[],5,0)</f>
        <v>50.00499959163183</v>
      </c>
      <c r="R1216" s="27">
        <f>CurrentMtgRatesDataTable824[[#This Row],[Realized Current Coupon Vol]]/CurrentMtgRatesDataTable824[[#This Row],[SeriesNumValue]]</f>
        <v>0.77894961327024237</v>
      </c>
    </row>
    <row r="1217" spans="1:18">
      <c r="A1217" s="26" t="s">
        <v>172</v>
      </c>
      <c r="B1217" s="28">
        <v>2.5032104637526098</v>
      </c>
      <c r="C121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2.5032104637526098</v>
      </c>
      <c r="D1217" s="36">
        <f>CurrentMtgRatesDataTable8[[#This Row],[Combined with Bloomberg Coupon]]-C1218</f>
        <v>7.0590675818799742E-2</v>
      </c>
      <c r="E1217" s="37">
        <f t="shared" si="36"/>
        <v>87.160698303220968</v>
      </c>
      <c r="F1217" s="36">
        <f>LN(CurrentMtgRatesDataTable8[[#This Row],[Combined with Bloomberg Coupon]]/C1218)</f>
        <v>2.8605314866055543E-2</v>
      </c>
      <c r="G1217" s="37">
        <f t="shared" si="37"/>
        <v>34.986679526786716</v>
      </c>
      <c r="I1217" s="26" t="s">
        <v>400</v>
      </c>
      <c r="J1217" s="27">
        <v>64.030506645000003</v>
      </c>
      <c r="K1217" s="27" t="s">
        <v>1502</v>
      </c>
      <c r="N1217" s="26" t="s">
        <v>400</v>
      </c>
      <c r="O1217" s="28">
        <v>64.908774827000002</v>
      </c>
      <c r="P1217" s="28" t="s">
        <v>1501</v>
      </c>
      <c r="Q1217" s="27">
        <f>VLOOKUP(CurrentMtgRatesDataTable824[[#This Row],[asOfDate]],CurrentMtgRatesDataTable8[],5,0)</f>
        <v>50.539714059435994</v>
      </c>
      <c r="R1217" s="27">
        <f>CurrentMtgRatesDataTable824[[#This Row],[Realized Current Coupon Vol]]/CurrentMtgRatesDataTable824[[#This Row],[SeriesNumValue]]</f>
        <v>0.77862683734423332</v>
      </c>
    </row>
    <row r="1218" spans="1:18">
      <c r="A1218" s="26" t="s">
        <v>315</v>
      </c>
      <c r="B1218" s="28">
        <v>2.4326197879338101</v>
      </c>
      <c r="C1218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2.4326197879338101</v>
      </c>
      <c r="D1218" s="36">
        <f>CurrentMtgRatesDataTable8[[#This Row],[Combined with Bloomberg Coupon]]-C1219</f>
        <v>-4.7270928759299835E-3</v>
      </c>
      <c r="E1218" s="37">
        <f t="shared" si="36"/>
        <v>85.840485916082585</v>
      </c>
      <c r="F1218" s="36">
        <f>LN(CurrentMtgRatesDataTable8[[#This Row],[Combined with Bloomberg Coupon]]/C1219)</f>
        <v>-1.9413251391921394E-3</v>
      </c>
      <c r="G1218" s="37">
        <f t="shared" si="37"/>
        <v>34.447366598053385</v>
      </c>
      <c r="I1218" s="26" t="s">
        <v>269</v>
      </c>
      <c r="J1218" s="27">
        <v>62.8309782279999</v>
      </c>
      <c r="K1218" s="27" t="s">
        <v>1502</v>
      </c>
      <c r="N1218" s="26" t="s">
        <v>269</v>
      </c>
      <c r="O1218" s="28">
        <v>64.563399750000002</v>
      </c>
      <c r="P1218" s="28" t="s">
        <v>1501</v>
      </c>
      <c r="Q1218" s="27">
        <f>VLOOKUP(CurrentMtgRatesDataTable824[[#This Row],[asOfDate]],CurrentMtgRatesDataTable8[],5,0)</f>
        <v>49.07767575519199</v>
      </c>
      <c r="R1218" s="27">
        <f>CurrentMtgRatesDataTable824[[#This Row],[Realized Current Coupon Vol]]/CurrentMtgRatesDataTable824[[#This Row],[SeriesNumValue]]</f>
        <v>0.76014701743137358</v>
      </c>
    </row>
    <row r="1219" spans="1:18">
      <c r="A1219" s="26" t="s">
        <v>448</v>
      </c>
      <c r="B1219" s="28">
        <v>2.43734688080974</v>
      </c>
      <c r="C1219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2.43734688080974</v>
      </c>
      <c r="D1219" s="36">
        <f>CurrentMtgRatesDataTable8[[#This Row],[Combined with Bloomberg Coupon]]-C1220</f>
        <v>-1.982386051149998E-2</v>
      </c>
      <c r="E1219" s="37">
        <f t="shared" si="36"/>
        <v>86.838403954363201</v>
      </c>
      <c r="F1219" s="36">
        <f>LN(CurrentMtgRatesDataTable8[[#This Row],[Combined with Bloomberg Coupon]]/C1220)</f>
        <v>-8.1004791244496666E-3</v>
      </c>
      <c r="G1219" s="37">
        <f t="shared" si="37"/>
        <v>34.784764898232623</v>
      </c>
      <c r="I1219" s="26" t="s">
        <v>124</v>
      </c>
      <c r="J1219" s="27">
        <v>58.823588445000098</v>
      </c>
      <c r="K1219" s="27" t="s">
        <v>1502</v>
      </c>
      <c r="N1219" s="26" t="s">
        <v>124</v>
      </c>
      <c r="O1219" s="28">
        <v>63.201952708</v>
      </c>
      <c r="P1219" s="28" t="s">
        <v>1501</v>
      </c>
      <c r="Q1219" s="27">
        <f>VLOOKUP(CurrentMtgRatesDataTable824[[#This Row],[asOfDate]],CurrentMtgRatesDataTable8[],5,0)</f>
        <v>48.976515393129247</v>
      </c>
      <c r="R1219" s="27">
        <f>CurrentMtgRatesDataTable824[[#This Row],[Realized Current Coupon Vol]]/CurrentMtgRatesDataTable824[[#This Row],[SeriesNumValue]]</f>
        <v>0.77492092086784337</v>
      </c>
    </row>
    <row r="1220" spans="1:18">
      <c r="A1220" s="26" t="s">
        <v>593</v>
      </c>
      <c r="B1220" s="28">
        <v>2.45717074132124</v>
      </c>
      <c r="C1220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2.45717074132124</v>
      </c>
      <c r="D1220" s="36">
        <f>CurrentMtgRatesDataTable8[[#This Row],[Combined with Bloomberg Coupon]]-C1221</f>
        <v>3.2929575994500304E-3</v>
      </c>
      <c r="E1220" s="37">
        <f t="shared" si="36"/>
        <v>86.931543461550064</v>
      </c>
      <c r="F1220" s="36">
        <f>LN(CurrentMtgRatesDataTable8[[#This Row],[Combined with Bloomberg Coupon]]/C1221)</f>
        <v>1.341040747677496E-3</v>
      </c>
      <c r="G1220" s="37">
        <f t="shared" si="37"/>
        <v>34.808672802722604</v>
      </c>
      <c r="I1220" s="26" t="s">
        <v>688</v>
      </c>
      <c r="J1220" s="27">
        <v>61.430651309999902</v>
      </c>
      <c r="K1220" s="27" t="s">
        <v>1502</v>
      </c>
      <c r="N1220" s="26" t="s">
        <v>688</v>
      </c>
      <c r="O1220" s="28">
        <v>64.553301399999995</v>
      </c>
      <c r="P1220" s="28" t="s">
        <v>1501</v>
      </c>
      <c r="Q1220" s="27">
        <f>VLOOKUP(CurrentMtgRatesDataTable824[[#This Row],[asOfDate]],CurrentMtgRatesDataTable8[],5,0)</f>
        <v>49.977624542148092</v>
      </c>
      <c r="R1220" s="27">
        <f>CurrentMtgRatesDataTable824[[#This Row],[Realized Current Coupon Vol]]/CurrentMtgRatesDataTable824[[#This Row],[SeriesNumValue]]</f>
        <v>0.77420710417992811</v>
      </c>
    </row>
    <row r="1221" spans="1:18">
      <c r="A1221" s="26" t="s">
        <v>25</v>
      </c>
      <c r="B1221" s="28">
        <v>2.45387778372179</v>
      </c>
      <c r="C1221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2.45387778372179</v>
      </c>
      <c r="D1221" s="36">
        <f>CurrentMtgRatesDataTable8[[#This Row],[Combined with Bloomberg Coupon]]-C1222</f>
        <v>-1.0950197492220148E-2</v>
      </c>
      <c r="E1221" s="37">
        <f t="shared" ref="E1221:E1284" si="38">STDEVA(D1221:D1280)*SQRT(250)*100</f>
        <v>86.913910093241171</v>
      </c>
      <c r="F1221" s="36">
        <f>LN(CurrentMtgRatesDataTable8[[#This Row],[Combined with Bloomberg Coupon]]/C1222)</f>
        <v>-4.4524783980843703E-3</v>
      </c>
      <c r="G1221" s="37">
        <f t="shared" ref="G1221:G1284" si="39">STDEVA(F1221:F1280)*SQRT(250)*100</f>
        <v>34.801938932463585</v>
      </c>
      <c r="I1221" s="26" t="s">
        <v>546</v>
      </c>
      <c r="J1221" s="27">
        <v>59.010900673999998</v>
      </c>
      <c r="K1221" s="27" t="s">
        <v>1502</v>
      </c>
      <c r="N1221" s="26" t="s">
        <v>546</v>
      </c>
      <c r="O1221" s="28">
        <v>61.750744097999998</v>
      </c>
      <c r="P1221" s="28" t="s">
        <v>1501</v>
      </c>
      <c r="Q1221" s="27">
        <f>VLOOKUP(CurrentMtgRatesDataTable824[[#This Row],[asOfDate]],CurrentMtgRatesDataTable8[],5,0)</f>
        <v>49.261662754530455</v>
      </c>
      <c r="R1221" s="27">
        <f>CurrentMtgRatesDataTable824[[#This Row],[Realized Current Coupon Vol]]/CurrentMtgRatesDataTable824[[#This Row],[SeriesNumValue]]</f>
        <v>0.79775010769669341</v>
      </c>
    </row>
    <row r="1222" spans="1:18">
      <c r="A1222" s="26" t="s">
        <v>171</v>
      </c>
      <c r="B1222" s="28">
        <v>2.4648279812140101</v>
      </c>
      <c r="C1222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2.4648279812140101</v>
      </c>
      <c r="D1222" s="36">
        <f>CurrentMtgRatesDataTable8[[#This Row],[Combined with Bloomberg Coupon]]-C1223</f>
        <v>5.4572534923200244E-2</v>
      </c>
      <c r="E1222" s="37">
        <f t="shared" si="38"/>
        <v>87.068773667803129</v>
      </c>
      <c r="F1222" s="36">
        <f>LN(CurrentMtgRatesDataTable8[[#This Row],[Combined with Bloomberg Coupon]]/C1223)</f>
        <v>2.2389284365140372E-2</v>
      </c>
      <c r="G1222" s="37">
        <f t="shared" si="39"/>
        <v>34.849184624380889</v>
      </c>
      <c r="I1222" s="26" t="s">
        <v>401</v>
      </c>
      <c r="J1222" s="27">
        <v>61.154545688000098</v>
      </c>
      <c r="K1222" s="27" t="s">
        <v>1502</v>
      </c>
      <c r="N1222" s="26" t="s">
        <v>401</v>
      </c>
      <c r="O1222" s="28">
        <v>62.639225680000003</v>
      </c>
      <c r="P1222" s="28" t="s">
        <v>1501</v>
      </c>
      <c r="Q1222" s="27">
        <f>VLOOKUP(CurrentMtgRatesDataTable824[[#This Row],[asOfDate]],CurrentMtgRatesDataTable8[],5,0)</f>
        <v>49.258373637527839</v>
      </c>
      <c r="R1222" s="27">
        <f>CurrentMtgRatesDataTable824[[#This Row],[Realized Current Coupon Vol]]/CurrentMtgRatesDataTable824[[#This Row],[SeriesNumValue]]</f>
        <v>0.78638222460108542</v>
      </c>
    </row>
    <row r="1223" spans="1:18">
      <c r="A1223" s="26" t="s">
        <v>314</v>
      </c>
      <c r="B1223" s="28">
        <v>2.4102554462908099</v>
      </c>
      <c r="C1223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2.4102554462908099</v>
      </c>
      <c r="D1223" s="36">
        <f>CurrentMtgRatesDataTable8[[#This Row],[Combined with Bloomberg Coupon]]-C1224</f>
        <v>-1.6498648155410134E-2</v>
      </c>
      <c r="E1223" s="37">
        <f t="shared" si="38"/>
        <v>86.204509580611159</v>
      </c>
      <c r="F1223" s="36">
        <f>LN(CurrentMtgRatesDataTable8[[#This Row],[Combined with Bloomberg Coupon]]/C1224)</f>
        <v>-6.8218646255263681E-3</v>
      </c>
      <c r="G1223" s="37">
        <f t="shared" si="39"/>
        <v>34.485828918958241</v>
      </c>
      <c r="I1223" s="26" t="s">
        <v>270</v>
      </c>
      <c r="J1223" s="27">
        <v>61.029616429999997</v>
      </c>
      <c r="K1223" s="27" t="s">
        <v>1502</v>
      </c>
      <c r="N1223" s="26" t="s">
        <v>270</v>
      </c>
      <c r="O1223" s="28">
        <v>62.721335156000002</v>
      </c>
      <c r="P1223" s="28" t="s">
        <v>1501</v>
      </c>
      <c r="Q1223" s="27">
        <f>VLOOKUP(CurrentMtgRatesDataTable824[[#This Row],[asOfDate]],CurrentMtgRatesDataTable8[],5,0)</f>
        <v>49.127384315161081</v>
      </c>
      <c r="R1223" s="27">
        <f>CurrentMtgRatesDataTable824[[#This Row],[Realized Current Coupon Vol]]/CurrentMtgRatesDataTable824[[#This Row],[SeriesNumValue]]</f>
        <v>0.78326432613355323</v>
      </c>
    </row>
    <row r="1224" spans="1:18">
      <c r="A1224" s="26" t="s">
        <v>447</v>
      </c>
      <c r="B1224" s="28">
        <v>2.42675409444622</v>
      </c>
      <c r="C1224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2.42675409444622</v>
      </c>
      <c r="D1224" s="36">
        <f>CurrentMtgRatesDataTable8[[#This Row],[Combined with Bloomberg Coupon]]-C1225</f>
        <v>9.0182203257390015E-2</v>
      </c>
      <c r="E1224" s="37">
        <f t="shared" si="38"/>
        <v>86.18198990025509</v>
      </c>
      <c r="F1224" s="36">
        <f>LN(CurrentMtgRatesDataTable8[[#This Row],[Combined with Bloomberg Coupon]]/C1225)</f>
        <v>3.7869749385727104E-2</v>
      </c>
      <c r="G1224" s="37">
        <f t="shared" si="39"/>
        <v>34.474980126280805</v>
      </c>
      <c r="I1224" s="26" t="s">
        <v>125</v>
      </c>
      <c r="J1224" s="27">
        <v>59.416712330666797</v>
      </c>
      <c r="K1224" s="27" t="s">
        <v>1502</v>
      </c>
      <c r="N1224" s="26" t="s">
        <v>125</v>
      </c>
      <c r="O1224" s="28">
        <v>63.718786782000002</v>
      </c>
      <c r="P1224" s="28" t="s">
        <v>1501</v>
      </c>
      <c r="Q1224" s="27">
        <f>VLOOKUP(CurrentMtgRatesDataTable824[[#This Row],[asOfDate]],CurrentMtgRatesDataTable8[],5,0)</f>
        <v>49.191600384637709</v>
      </c>
      <c r="R1224" s="27">
        <f>CurrentMtgRatesDataTable824[[#This Row],[Realized Current Coupon Vol]]/CurrentMtgRatesDataTable824[[#This Row],[SeriesNumValue]]</f>
        <v>0.77201093851545055</v>
      </c>
    </row>
    <row r="1225" spans="1:18">
      <c r="A1225" s="26" t="s">
        <v>592</v>
      </c>
      <c r="B1225" s="28">
        <v>2.33657189118883</v>
      </c>
      <c r="C1225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2.33657189118883</v>
      </c>
      <c r="D1225" s="36">
        <f>CurrentMtgRatesDataTable8[[#This Row],[Combined with Bloomberg Coupon]]-C1226</f>
        <v>-2.930951843466989E-2</v>
      </c>
      <c r="E1225" s="37">
        <f t="shared" si="38"/>
        <v>83.804365748047999</v>
      </c>
      <c r="F1225" s="36">
        <f>LN(CurrentMtgRatesDataTable8[[#This Row],[Combined with Bloomberg Coupon]]/C1226)</f>
        <v>-1.2465790134239603E-2</v>
      </c>
      <c r="G1225" s="37">
        <f t="shared" si="39"/>
        <v>33.437927305161296</v>
      </c>
      <c r="I1225" s="26" t="s">
        <v>689</v>
      </c>
      <c r="J1225" s="27">
        <v>60.541906746999899</v>
      </c>
      <c r="K1225" s="27" t="s">
        <v>1502</v>
      </c>
      <c r="N1225" s="26" t="s">
        <v>689</v>
      </c>
      <c r="O1225" s="28">
        <v>64.837665584999996</v>
      </c>
      <c r="P1225" s="28" t="s">
        <v>1501</v>
      </c>
      <c r="Q1225" s="27">
        <f>VLOOKUP(CurrentMtgRatesDataTable824[[#This Row],[asOfDate]],CurrentMtgRatesDataTable8[],5,0)</f>
        <v>50.181513213987294</v>
      </c>
      <c r="R1225" s="27">
        <f>CurrentMtgRatesDataTable824[[#This Row],[Realized Current Coupon Vol]]/CurrentMtgRatesDataTable824[[#This Row],[SeriesNumValue]]</f>
        <v>0.77395619908926272</v>
      </c>
    </row>
    <row r="1226" spans="1:18">
      <c r="A1226" s="26" t="s">
        <v>24</v>
      </c>
      <c r="B1226" s="28">
        <v>2.3658814096234999</v>
      </c>
      <c r="C1226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2.3658814096234999</v>
      </c>
      <c r="D1226" s="36">
        <f>CurrentMtgRatesDataTable8[[#This Row],[Combined with Bloomberg Coupon]]-C1227</f>
        <v>5.1285336861579989E-2</v>
      </c>
      <c r="E1226" s="37">
        <f t="shared" si="38"/>
        <v>83.698162111767388</v>
      </c>
      <c r="F1226" s="36">
        <f>LN(CurrentMtgRatesDataTable8[[#This Row],[Combined with Bloomberg Coupon]]/C1227)</f>
        <v>2.1915451865047484E-2</v>
      </c>
      <c r="G1226" s="37">
        <f t="shared" si="39"/>
        <v>33.384712416032848</v>
      </c>
      <c r="I1226" s="26" t="s">
        <v>547</v>
      </c>
      <c r="J1226" s="27">
        <v>59.565716989333197</v>
      </c>
      <c r="K1226" s="27" t="s">
        <v>1502</v>
      </c>
      <c r="N1226" s="26" t="s">
        <v>547</v>
      </c>
      <c r="O1226" s="28">
        <v>63.682337689999997</v>
      </c>
      <c r="P1226" s="28" t="s">
        <v>1501</v>
      </c>
      <c r="Q1226" s="27">
        <f>VLOOKUP(CurrentMtgRatesDataTable824[[#This Row],[asOfDate]],CurrentMtgRatesDataTable8[],5,0)</f>
        <v>50.125254843890318</v>
      </c>
      <c r="R1226" s="27">
        <f>CurrentMtgRatesDataTable824[[#This Row],[Realized Current Coupon Vol]]/CurrentMtgRatesDataTable824[[#This Row],[SeriesNumValue]]</f>
        <v>0.7871139261233725</v>
      </c>
    </row>
    <row r="1227" spans="1:18">
      <c r="A1227" s="26" t="s">
        <v>170</v>
      </c>
      <c r="B1227" s="28">
        <v>2.3145960727619199</v>
      </c>
      <c r="C1227" s="28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2.3145960727619199</v>
      </c>
      <c r="D1227" s="36">
        <f>CurrentMtgRatesDataTable8[[#This Row],[Combined with Bloomberg Coupon]]-C1228</f>
        <v>-2.1914680684619992E-2</v>
      </c>
      <c r="E1227" s="37">
        <f t="shared" si="38"/>
        <v>82.853166250943005</v>
      </c>
      <c r="F1227" s="36">
        <f>LN(CurrentMtgRatesDataTable8[[#This Row],[Combined with Bloomberg Coupon]]/C1228)</f>
        <v>-9.4234958155255052E-3</v>
      </c>
      <c r="G1227" s="37">
        <f t="shared" si="39"/>
        <v>33.001274251383201</v>
      </c>
      <c r="I1227" s="26" t="s">
        <v>402</v>
      </c>
      <c r="J1227" s="27">
        <v>61.408345660666797</v>
      </c>
      <c r="K1227" s="27" t="s">
        <v>1502</v>
      </c>
      <c r="N1227" s="26" t="s">
        <v>402</v>
      </c>
      <c r="O1227" s="28">
        <v>65.206849855000002</v>
      </c>
      <c r="P1227" s="28" t="s">
        <v>1501</v>
      </c>
      <c r="Q1227" s="27">
        <f>VLOOKUP(CurrentMtgRatesDataTable824[[#This Row],[asOfDate]],CurrentMtgRatesDataTable8[],5,0)</f>
        <v>49.607945830842098</v>
      </c>
      <c r="R1227" s="27">
        <f>CurrentMtgRatesDataTable824[[#This Row],[Realized Current Coupon Vol]]/CurrentMtgRatesDataTable824[[#This Row],[SeriesNumValue]]</f>
        <v>0.76077813820411389</v>
      </c>
    </row>
    <row r="1228" spans="1:18">
      <c r="A1228" s="26" t="s">
        <v>313</v>
      </c>
      <c r="B1228" s="28">
        <v>2.3365107534465399</v>
      </c>
      <c r="C12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2.3365107534465399</v>
      </c>
      <c r="D1228" s="27">
        <f>CurrentMtgRatesDataTable8[[#This Row],[Combined with Bloomberg Coupon]]-C1229</f>
        <v>-0.13202607401749988</v>
      </c>
      <c r="E1228" s="37">
        <f t="shared" si="38"/>
        <v>82.939454769201831</v>
      </c>
      <c r="F1228" s="27">
        <f>LN(CurrentMtgRatesDataTable8[[#This Row],[Combined with Bloomberg Coupon]]/C1229)</f>
        <v>-5.4966912048443561E-2</v>
      </c>
      <c r="G1228" s="37">
        <f t="shared" si="39"/>
        <v>33.014664522140755</v>
      </c>
      <c r="I1228" s="26" t="s">
        <v>271</v>
      </c>
      <c r="J1228" s="27">
        <v>60.829330389333201</v>
      </c>
      <c r="K1228" s="27" t="s">
        <v>1502</v>
      </c>
      <c r="N1228" s="26" t="s">
        <v>271</v>
      </c>
      <c r="O1228" s="28">
        <v>65.347321304999994</v>
      </c>
      <c r="P1228" s="28" t="s">
        <v>1501</v>
      </c>
      <c r="Q1228" s="27">
        <f>VLOOKUP(CurrentMtgRatesDataTable824[[#This Row],[asOfDate]],CurrentMtgRatesDataTable8[],5,0)</f>
        <v>49.753429685439315</v>
      </c>
      <c r="R1228" s="27">
        <f>CurrentMtgRatesDataTable824[[#This Row],[Realized Current Coupon Vol]]/CurrentMtgRatesDataTable824[[#This Row],[SeriesNumValue]]</f>
        <v>0.76136907667908449</v>
      </c>
    </row>
    <row r="1229" spans="1:18">
      <c r="A1229" s="26" t="s">
        <v>446</v>
      </c>
      <c r="B1229" s="28">
        <v>2.4685368274640398</v>
      </c>
      <c r="C12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2.4685368274640398</v>
      </c>
      <c r="D1229" s="27">
        <f>CurrentMtgRatesDataTable8[[#This Row],[Combined with Bloomberg Coupon]]-C1230</f>
        <v>0.18074697264105</v>
      </c>
      <c r="E1229" s="37">
        <f t="shared" si="38"/>
        <v>78.983566145206794</v>
      </c>
      <c r="F1229" s="27">
        <f>LN(CurrentMtgRatesDataTable8[[#This Row],[Combined with Bloomberg Coupon]]/C1230)</f>
        <v>7.6039374938949161E-2</v>
      </c>
      <c r="G1229" s="37">
        <f t="shared" si="39"/>
        <v>31.260104552612333</v>
      </c>
      <c r="I1229" s="26" t="s">
        <v>126</v>
      </c>
      <c r="J1229" s="27">
        <v>62.984103270000098</v>
      </c>
      <c r="K1229" s="27" t="s">
        <v>1502</v>
      </c>
      <c r="N1229" s="26" t="s">
        <v>126</v>
      </c>
      <c r="O1229" s="28">
        <v>68.600472980000006</v>
      </c>
      <c r="P1229" s="28" t="s">
        <v>1501</v>
      </c>
      <c r="Q1229" s="27">
        <f>VLOOKUP(CurrentMtgRatesDataTable824[[#This Row],[asOfDate]],CurrentMtgRatesDataTable8[],5,0)</f>
        <v>52.623557669042931</v>
      </c>
      <c r="R1229" s="27">
        <f>CurrentMtgRatesDataTable824[[#This Row],[Realized Current Coupon Vol]]/CurrentMtgRatesDataTable824[[#This Row],[SeriesNumValue]]</f>
        <v>0.76710196567281641</v>
      </c>
    </row>
    <row r="1230" spans="1:18">
      <c r="A1230" s="26" t="s">
        <v>591</v>
      </c>
      <c r="B1230" s="28">
        <v>2.2877898548229898</v>
      </c>
      <c r="C12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2.2877898548229898</v>
      </c>
      <c r="D1230" s="27">
        <f>CurrentMtgRatesDataTable8[[#This Row],[Combined with Bloomberg Coupon]]-C1231</f>
        <v>2.4421830607579853E-2</v>
      </c>
      <c r="E1230" s="37">
        <f t="shared" si="38"/>
        <v>68.745505592029986</v>
      </c>
      <c r="F1230" s="27">
        <f>LN(CurrentMtgRatesDataTable8[[#This Row],[Combined with Bloomberg Coupon]]/C1231)</f>
        <v>1.0732242504957992E-2</v>
      </c>
      <c r="G1230" s="37">
        <f t="shared" si="39"/>
        <v>26.671721949873572</v>
      </c>
      <c r="I1230" s="26" t="s">
        <v>690</v>
      </c>
      <c r="J1230" s="27">
        <v>63.150578805999999</v>
      </c>
      <c r="K1230" s="27" t="s">
        <v>1502</v>
      </c>
      <c r="N1230" s="26" t="s">
        <v>690</v>
      </c>
      <c r="O1230" s="28">
        <v>68.495055096000002</v>
      </c>
      <c r="P1230" s="28" t="s">
        <v>1501</v>
      </c>
      <c r="Q1230" s="27">
        <f>VLOOKUP(CurrentMtgRatesDataTable824[[#This Row],[asOfDate]],CurrentMtgRatesDataTable8[],5,0)</f>
        <v>52.494924824924013</v>
      </c>
      <c r="R1230" s="27">
        <f>CurrentMtgRatesDataTable824[[#This Row],[Realized Current Coupon Vol]]/CurrentMtgRatesDataTable824[[#This Row],[SeriesNumValue]]</f>
        <v>0.76640459302279806</v>
      </c>
    </row>
    <row r="1231" spans="1:18">
      <c r="A1231" s="26" t="s">
        <v>23</v>
      </c>
      <c r="B1231" s="28">
        <v>2.2633680242154099</v>
      </c>
      <c r="C12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2.2633680242154099</v>
      </c>
      <c r="D1231" s="27">
        <f>CurrentMtgRatesDataTable8[[#This Row],[Combined with Bloomberg Coupon]]-C1232</f>
        <v>1.6190034678320142E-2</v>
      </c>
      <c r="E1231" s="37">
        <f t="shared" si="38"/>
        <v>68.930272841866241</v>
      </c>
      <c r="F1231" s="27">
        <f>LN(CurrentMtgRatesDataTable8[[#This Row],[Combined with Bloomberg Coupon]]/C1232)</f>
        <v>7.1787779830435466E-3</v>
      </c>
      <c r="G1231" s="37">
        <f t="shared" si="39"/>
        <v>26.683245111025244</v>
      </c>
      <c r="I1231" s="26" t="s">
        <v>548</v>
      </c>
      <c r="J1231" s="27">
        <v>54.133736096000099</v>
      </c>
      <c r="K1231" s="27" t="s">
        <v>1502</v>
      </c>
      <c r="N1231" s="26" t="s">
        <v>548</v>
      </c>
      <c r="O1231" s="28">
        <v>65.451386352</v>
      </c>
      <c r="P1231" s="28" t="s">
        <v>1501</v>
      </c>
      <c r="Q1231" s="27">
        <f>VLOOKUP(CurrentMtgRatesDataTable824[[#This Row],[asOfDate]],CurrentMtgRatesDataTable8[],5,0)</f>
        <v>53.018771216803451</v>
      </c>
      <c r="R1231" s="27">
        <f>CurrentMtgRatesDataTable824[[#This Row],[Realized Current Coupon Vol]]/CurrentMtgRatesDataTable824[[#This Row],[SeriesNumValue]]</f>
        <v>0.81004810091670965</v>
      </c>
    </row>
    <row r="1232" spans="1:18">
      <c r="A1232" s="26" t="s">
        <v>169</v>
      </c>
      <c r="B1232" s="28">
        <v>2.2471779895370898</v>
      </c>
      <c r="C12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2.2471779895370898</v>
      </c>
      <c r="D1232" s="27">
        <f>CurrentMtgRatesDataTable8[[#This Row],[Combined with Bloomberg Coupon]]-C1233</f>
        <v>-3.0053867288330149E-2</v>
      </c>
      <c r="E1232" s="37">
        <f t="shared" si="38"/>
        <v>68.71908044870608</v>
      </c>
      <c r="F1232" s="27">
        <f>LN(CurrentMtgRatesDataTable8[[#This Row],[Combined with Bloomberg Coupon]]/C1233)</f>
        <v>-1.3285405325729338E-2</v>
      </c>
      <c r="G1232" s="37">
        <f t="shared" si="39"/>
        <v>26.584295431679589</v>
      </c>
      <c r="I1232" s="26" t="s">
        <v>403</v>
      </c>
      <c r="J1232" s="27">
        <v>56.377334460999997</v>
      </c>
      <c r="K1232" s="27" t="s">
        <v>1502</v>
      </c>
      <c r="N1232" s="26" t="s">
        <v>403</v>
      </c>
      <c r="O1232" s="28">
        <v>65.717639707999993</v>
      </c>
      <c r="P1232" s="28" t="s">
        <v>1501</v>
      </c>
      <c r="Q1232" s="27">
        <f>VLOOKUP(CurrentMtgRatesDataTable824[[#This Row],[asOfDate]],CurrentMtgRatesDataTable8[],5,0)</f>
        <v>53.04694341951889</v>
      </c>
      <c r="R1232" s="27">
        <f>CurrentMtgRatesDataTable824[[#This Row],[Realized Current Coupon Vol]]/CurrentMtgRatesDataTable824[[#This Row],[SeriesNumValue]]</f>
        <v>0.80719489706599024</v>
      </c>
    </row>
    <row r="1233" spans="1:18">
      <c r="A1233" s="26" t="s">
        <v>312</v>
      </c>
      <c r="B1233" s="28">
        <v>2.27723185682542</v>
      </c>
      <c r="C12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2.27723185682542</v>
      </c>
      <c r="D1233" s="27">
        <f>CurrentMtgRatesDataTable8[[#This Row],[Combined with Bloomberg Coupon]]-C1234</f>
        <v>-4.7728521841960081E-2</v>
      </c>
      <c r="E1233" s="37">
        <f t="shared" si="38"/>
        <v>68.632427580835795</v>
      </c>
      <c r="F1233" s="27">
        <f>LN(CurrentMtgRatesDataTable8[[#This Row],[Combined with Bloomberg Coupon]]/C1234)</f>
        <v>-2.0742389991885719E-2</v>
      </c>
      <c r="G1233" s="37">
        <f t="shared" si="39"/>
        <v>26.523988816464229</v>
      </c>
      <c r="I1233" s="26" t="s">
        <v>272</v>
      </c>
      <c r="J1233" s="27">
        <v>61.933658371999996</v>
      </c>
      <c r="K1233" s="27" t="s">
        <v>1502</v>
      </c>
      <c r="N1233" s="26" t="s">
        <v>272</v>
      </c>
      <c r="O1233" s="28">
        <v>65.454993889999997</v>
      </c>
      <c r="P1233" s="28" t="s">
        <v>1501</v>
      </c>
      <c r="Q1233" s="27">
        <f>VLOOKUP(CurrentMtgRatesDataTable824[[#This Row],[asOfDate]],CurrentMtgRatesDataTable8[],5,0)</f>
        <v>52.459214513384232</v>
      </c>
      <c r="R1233" s="27">
        <f>CurrentMtgRatesDataTable824[[#This Row],[Realized Current Coupon Vol]]/CurrentMtgRatesDataTable824[[#This Row],[SeriesNumValue]]</f>
        <v>0.80145473088797858</v>
      </c>
    </row>
    <row r="1234" spans="1:18">
      <c r="A1234" s="26" t="s">
        <v>445</v>
      </c>
      <c r="B1234" s="28">
        <v>2.32496037866738</v>
      </c>
      <c r="C12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2.32496037866738</v>
      </c>
      <c r="D1234" s="27">
        <f>CurrentMtgRatesDataTable8[[#This Row],[Combined with Bloomberg Coupon]]-C1235</f>
        <v>-6.816136516700988E-2</v>
      </c>
      <c r="E1234" s="37">
        <f t="shared" si="38"/>
        <v>68.317052410881658</v>
      </c>
      <c r="F1234" s="27">
        <f>LN(CurrentMtgRatesDataTable8[[#This Row],[Combined with Bloomberg Coupon]]/C1235)</f>
        <v>-2.8895685154449964E-2</v>
      </c>
      <c r="G1234" s="37">
        <f t="shared" si="39"/>
        <v>26.329615277655481</v>
      </c>
      <c r="I1234" s="26" t="s">
        <v>127</v>
      </c>
      <c r="J1234" s="27">
        <v>60.160306224000102</v>
      </c>
      <c r="K1234" s="27" t="s">
        <v>1502</v>
      </c>
      <c r="N1234" s="26" t="s">
        <v>127</v>
      </c>
      <c r="O1234" s="28">
        <v>65.484373368000007</v>
      </c>
      <c r="P1234" s="28" t="s">
        <v>1501</v>
      </c>
      <c r="Q1234" s="27">
        <f>VLOOKUP(CurrentMtgRatesDataTable824[[#This Row],[asOfDate]],CurrentMtgRatesDataTable8[],5,0)</f>
        <v>52.12216764642492</v>
      </c>
      <c r="R1234" s="27">
        <f>CurrentMtgRatesDataTable824[[#This Row],[Realized Current Coupon Vol]]/CurrentMtgRatesDataTable824[[#This Row],[SeriesNumValue]]</f>
        <v>0.79594817764409209</v>
      </c>
    </row>
    <row r="1235" spans="1:18">
      <c r="A1235" s="26" t="s">
        <v>590</v>
      </c>
      <c r="B1235" s="28">
        <v>2.3931217438343899</v>
      </c>
      <c r="C12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2.3931217438343899</v>
      </c>
      <c r="D1235" s="27">
        <f>CurrentMtgRatesDataTable8[[#This Row],[Combined with Bloomberg Coupon]]-C1236</f>
        <v>1.727132103152984E-2</v>
      </c>
      <c r="E1235" s="37">
        <f t="shared" si="38"/>
        <v>67.526132279592801</v>
      </c>
      <c r="F1235" s="27">
        <f>LN(CurrentMtgRatesDataTable8[[#This Row],[Combined with Bloomberg Coupon]]/C1236)</f>
        <v>7.2432364622252877E-3</v>
      </c>
      <c r="G1235" s="37">
        <f t="shared" si="39"/>
        <v>25.902725692862603</v>
      </c>
      <c r="I1235" s="26" t="s">
        <v>691</v>
      </c>
      <c r="J1235" s="27">
        <v>62.878617288333501</v>
      </c>
      <c r="K1235" s="27" t="s">
        <v>1502</v>
      </c>
      <c r="N1235" s="26" t="s">
        <v>691</v>
      </c>
      <c r="O1235" s="28">
        <v>68.98716469</v>
      </c>
      <c r="P1235" s="28" t="s">
        <v>1501</v>
      </c>
      <c r="Q1235" s="27">
        <f>VLOOKUP(CurrentMtgRatesDataTable824[[#This Row],[asOfDate]],CurrentMtgRatesDataTable8[],5,0)</f>
        <v>52.405696608614029</v>
      </c>
      <c r="R1235" s="27">
        <f>CurrentMtgRatesDataTable824[[#This Row],[Realized Current Coupon Vol]]/CurrentMtgRatesDataTable824[[#This Row],[SeriesNumValue]]</f>
        <v>0.75964415763575321</v>
      </c>
    </row>
    <row r="1236" spans="1:18">
      <c r="A1236" s="26" t="s">
        <v>22</v>
      </c>
      <c r="B1236" s="28">
        <v>2.3758504228028601</v>
      </c>
      <c r="C12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2.3758504228028601</v>
      </c>
      <c r="D1236" s="27">
        <f>CurrentMtgRatesDataTable8[[#This Row],[Combined with Bloomberg Coupon]]-C1237</f>
        <v>-6.0245495695899987E-2</v>
      </c>
      <c r="E1236" s="37">
        <f t="shared" si="38"/>
        <v>67.784930798662131</v>
      </c>
      <c r="F1236" s="27">
        <f>LN(CurrentMtgRatesDataTable8[[#This Row],[Combined with Bloomberg Coupon]]/C1237)</f>
        <v>-2.5041278329506894E-2</v>
      </c>
      <c r="G1236" s="37">
        <f t="shared" si="39"/>
        <v>25.96573149030889</v>
      </c>
      <c r="I1236" s="26" t="s">
        <v>549</v>
      </c>
      <c r="J1236" s="27">
        <v>64.8770146126665</v>
      </c>
      <c r="K1236" s="27" t="s">
        <v>1502</v>
      </c>
      <c r="N1236" s="26" t="s">
        <v>549</v>
      </c>
      <c r="O1236" s="28">
        <v>69.705078192000002</v>
      </c>
      <c r="P1236" s="28" t="s">
        <v>1501</v>
      </c>
      <c r="Q1236" s="27">
        <f>VLOOKUP(CurrentMtgRatesDataTable824[[#This Row],[asOfDate]],CurrentMtgRatesDataTable8[],5,0)</f>
        <v>50.124363457805401</v>
      </c>
      <c r="R1236" s="27">
        <f>CurrentMtgRatesDataTable824[[#This Row],[Realized Current Coupon Vol]]/CurrentMtgRatesDataTable824[[#This Row],[SeriesNumValue]]</f>
        <v>0.71909199097000853</v>
      </c>
    </row>
    <row r="1237" spans="1:18">
      <c r="A1237" s="26" t="s">
        <v>168</v>
      </c>
      <c r="B1237" s="28">
        <v>2.4360959184987601</v>
      </c>
      <c r="C12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2.4360959184987601</v>
      </c>
      <c r="D1237" s="27">
        <f>CurrentMtgRatesDataTable8[[#This Row],[Combined with Bloomberg Coupon]]-C1238</f>
        <v>3.9253546675869888E-2</v>
      </c>
      <c r="E1237" s="37">
        <f t="shared" si="38"/>
        <v>67.116996640573873</v>
      </c>
      <c r="F1237" s="27">
        <f>LN(CurrentMtgRatesDataTable8[[#This Row],[Combined with Bloomberg Coupon]]/C1238)</f>
        <v>1.624453180042482E-2</v>
      </c>
      <c r="G1237" s="37">
        <f t="shared" si="39"/>
        <v>25.623769062889146</v>
      </c>
      <c r="I1237" s="26" t="s">
        <v>404</v>
      </c>
      <c r="J1237" s="27">
        <v>63.675575600000002</v>
      </c>
      <c r="K1237" s="27" t="s">
        <v>1502</v>
      </c>
      <c r="N1237" s="26" t="s">
        <v>404</v>
      </c>
      <c r="O1237" s="28">
        <v>66.815496804000006</v>
      </c>
      <c r="P1237" s="28" t="s">
        <v>1501</v>
      </c>
      <c r="Q1237" s="27">
        <f>VLOOKUP(CurrentMtgRatesDataTable824[[#This Row],[asOfDate]],CurrentMtgRatesDataTable8[],5,0)</f>
        <v>50.044296272312607</v>
      </c>
      <c r="R1237" s="27">
        <f>CurrentMtgRatesDataTable824[[#This Row],[Realized Current Coupon Vol]]/CurrentMtgRatesDataTable824[[#This Row],[SeriesNumValue]]</f>
        <v>0.74899235455982771</v>
      </c>
    </row>
    <row r="1238" spans="1:18">
      <c r="A1238" s="26" t="s">
        <v>311</v>
      </c>
      <c r="B1238" s="28">
        <v>2.3968423718228902</v>
      </c>
      <c r="C12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2.3968423718228902</v>
      </c>
      <c r="D1238" s="27">
        <f>CurrentMtgRatesDataTable8[[#This Row],[Combined with Bloomberg Coupon]]-C1239</f>
        <v>-6.166015803801983E-2</v>
      </c>
      <c r="E1238" s="37">
        <f t="shared" si="38"/>
        <v>66.590848768056077</v>
      </c>
      <c r="F1238" s="27">
        <f>LN(CurrentMtgRatesDataTable8[[#This Row],[Combined with Bloomberg Coupon]]/C1239)</f>
        <v>-2.5400244213491685E-2</v>
      </c>
      <c r="G1238" s="37">
        <f t="shared" si="39"/>
        <v>25.375780523244362</v>
      </c>
      <c r="I1238" s="26" t="s">
        <v>273</v>
      </c>
      <c r="J1238" s="27">
        <v>61.701303577666799</v>
      </c>
      <c r="K1238" s="27" t="s">
        <v>1502</v>
      </c>
      <c r="N1238" s="26" t="s">
        <v>273</v>
      </c>
      <c r="O1238" s="28">
        <v>65.649301625000007</v>
      </c>
      <c r="P1238" s="28" t="s">
        <v>1501</v>
      </c>
      <c r="Q1238" s="27">
        <f>VLOOKUP(CurrentMtgRatesDataTable824[[#This Row],[asOfDate]],CurrentMtgRatesDataTable8[],5,0)</f>
        <v>49.75601386003116</v>
      </c>
      <c r="R1238" s="27">
        <f>CurrentMtgRatesDataTable824[[#This Row],[Realized Current Coupon Vol]]/CurrentMtgRatesDataTable824[[#This Row],[SeriesNumValue]]</f>
        <v>0.75790621725492202</v>
      </c>
    </row>
    <row r="1239" spans="1:18">
      <c r="A1239" s="26" t="s">
        <v>444</v>
      </c>
      <c r="B1239" s="28">
        <v>2.45850252986091</v>
      </c>
      <c r="C12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2.45850252986091</v>
      </c>
      <c r="D1239" s="27">
        <f>CurrentMtgRatesDataTable8[[#This Row],[Combined with Bloomberg Coupon]]-C1240</f>
        <v>5.5075883167090112E-2</v>
      </c>
      <c r="E1239" s="37">
        <f t="shared" si="38"/>
        <v>66.063033818896102</v>
      </c>
      <c r="F1239" s="27">
        <f>LN(CurrentMtgRatesDataTable8[[#This Row],[Combined with Bloomberg Coupon]]/C1240)</f>
        <v>2.2656948379533717E-2</v>
      </c>
      <c r="G1239" s="37">
        <f t="shared" si="39"/>
        <v>25.071312176433885</v>
      </c>
      <c r="I1239" s="26" t="s">
        <v>128</v>
      </c>
      <c r="J1239" s="27">
        <v>60.086361410666498</v>
      </c>
      <c r="K1239" s="27" t="s">
        <v>1502</v>
      </c>
      <c r="N1239" s="26" t="s">
        <v>128</v>
      </c>
      <c r="O1239" s="28">
        <v>65.725757540000004</v>
      </c>
      <c r="P1239" s="28" t="s">
        <v>1501</v>
      </c>
      <c r="Q1239" s="27">
        <f>VLOOKUP(CurrentMtgRatesDataTable824[[#This Row],[asOfDate]],CurrentMtgRatesDataTable8[],5,0)</f>
        <v>50.001465655677769</v>
      </c>
      <c r="R1239" s="27">
        <f>CurrentMtgRatesDataTable824[[#This Row],[Realized Current Coupon Vol]]/CurrentMtgRatesDataTable824[[#This Row],[SeriesNumValue]]</f>
        <v>0.76075906200468524</v>
      </c>
    </row>
    <row r="1240" spans="1:18">
      <c r="A1240" s="26" t="s">
        <v>589</v>
      </c>
      <c r="B1240" s="28">
        <v>2.4034266466938199</v>
      </c>
      <c r="C12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2.4034266466938199</v>
      </c>
      <c r="D1240" s="27">
        <f>CurrentMtgRatesDataTable8[[#This Row],[Combined with Bloomberg Coupon]]-C1241</f>
        <v>-8.1906239673301684E-3</v>
      </c>
      <c r="E1240" s="37">
        <f t="shared" si="38"/>
        <v>64.858930579226083</v>
      </c>
      <c r="F1240" s="27">
        <f>LN(CurrentMtgRatesDataTable8[[#This Row],[Combined with Bloomberg Coupon]]/C1241)</f>
        <v>-3.4021005863978182E-3</v>
      </c>
      <c r="G1240" s="37">
        <f t="shared" si="39"/>
        <v>24.529891996869672</v>
      </c>
      <c r="I1240" s="26" t="s">
        <v>692</v>
      </c>
      <c r="J1240" s="27">
        <v>58.948347647999903</v>
      </c>
      <c r="K1240" s="27" t="s">
        <v>1502</v>
      </c>
      <c r="N1240" s="26" t="s">
        <v>692</v>
      </c>
      <c r="O1240" s="28">
        <v>66.465425338000003</v>
      </c>
      <c r="P1240" s="28" t="s">
        <v>1501</v>
      </c>
      <c r="Q1240" s="27">
        <f>VLOOKUP(CurrentMtgRatesDataTable824[[#This Row],[asOfDate]],CurrentMtgRatesDataTable8[],5,0)</f>
        <v>49.701862495680075</v>
      </c>
      <c r="R1240" s="27">
        <f>CurrentMtgRatesDataTable824[[#This Row],[Realized Current Coupon Vol]]/CurrentMtgRatesDataTable824[[#This Row],[SeriesNumValue]]</f>
        <v>0.74778521679397481</v>
      </c>
    </row>
    <row r="1241" spans="1:18">
      <c r="A1241" s="26" t="s">
        <v>21</v>
      </c>
      <c r="B1241" s="28">
        <v>2.4116172706611501</v>
      </c>
      <c r="C12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2.4116172706611501</v>
      </c>
      <c r="D1241" s="27">
        <f>CurrentMtgRatesDataTable8[[#This Row],[Combined with Bloomberg Coupon]]-C1242</f>
        <v>-1.1412548611029916E-2</v>
      </c>
      <c r="E1241" s="37">
        <f t="shared" si="38"/>
        <v>65.602473355918875</v>
      </c>
      <c r="F1241" s="27">
        <f>LN(CurrentMtgRatesDataTable8[[#This Row],[Combined with Bloomberg Coupon]]/C1242)</f>
        <v>-4.7211594132578897E-3</v>
      </c>
      <c r="G1241" s="37">
        <f t="shared" si="39"/>
        <v>24.766689759503393</v>
      </c>
      <c r="I1241" s="26" t="s">
        <v>550</v>
      </c>
      <c r="J1241" s="27">
        <v>60.63728064</v>
      </c>
      <c r="K1241" s="27" t="s">
        <v>1502</v>
      </c>
      <c r="N1241" s="26" t="s">
        <v>550</v>
      </c>
      <c r="O1241" s="28">
        <v>66.278061383999997</v>
      </c>
      <c r="P1241" s="28" t="s">
        <v>1501</v>
      </c>
      <c r="Q1241" s="27">
        <f>VLOOKUP(CurrentMtgRatesDataTable824[[#This Row],[asOfDate]],CurrentMtgRatesDataTable8[],5,0)</f>
        <v>50.508916943868428</v>
      </c>
      <c r="R1241" s="27">
        <f>CurrentMtgRatesDataTable824[[#This Row],[Realized Current Coupon Vol]]/CurrentMtgRatesDataTable824[[#This Row],[SeriesNumValue]]</f>
        <v>0.76207595528830063</v>
      </c>
    </row>
    <row r="1242" spans="1:18">
      <c r="A1242" s="26" t="s">
        <v>167</v>
      </c>
      <c r="B1242" s="28">
        <v>2.42302981927218</v>
      </c>
      <c r="C12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2.42302981927218</v>
      </c>
      <c r="D1242" s="27">
        <f>CurrentMtgRatesDataTable8[[#This Row],[Combined with Bloomberg Coupon]]-C1243</f>
        <v>-2.6167390785849953E-2</v>
      </c>
      <c r="E1242" s="37">
        <f t="shared" si="38"/>
        <v>65.610225904056946</v>
      </c>
      <c r="F1242" s="27">
        <f>LN(CurrentMtgRatesDataTable8[[#This Row],[Combined with Bloomberg Coupon]]/C1243)</f>
        <v>-1.0741552981581923E-2</v>
      </c>
      <c r="G1242" s="37">
        <f t="shared" si="39"/>
        <v>24.767039638856321</v>
      </c>
      <c r="I1242" s="26" t="s">
        <v>405</v>
      </c>
      <c r="J1242" s="27">
        <v>66.144162870000002</v>
      </c>
      <c r="K1242" s="27" t="s">
        <v>1502</v>
      </c>
      <c r="N1242" s="26" t="s">
        <v>405</v>
      </c>
      <c r="O1242" s="28">
        <v>65.854908662</v>
      </c>
      <c r="P1242" s="28" t="s">
        <v>1501</v>
      </c>
      <c r="Q1242" s="27">
        <f>VLOOKUP(CurrentMtgRatesDataTable824[[#This Row],[asOfDate]],CurrentMtgRatesDataTable8[],5,0)</f>
        <v>51.362946645288652</v>
      </c>
      <c r="R1242" s="27">
        <f>CurrentMtgRatesDataTable824[[#This Row],[Realized Current Coupon Vol]]/CurrentMtgRatesDataTable824[[#This Row],[SeriesNumValue]]</f>
        <v>0.77994105054353235</v>
      </c>
    </row>
    <row r="1243" spans="1:18">
      <c r="A1243" s="26" t="s">
        <v>310</v>
      </c>
      <c r="B1243" s="28">
        <v>2.4491972100580299</v>
      </c>
      <c r="C12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2.4491972100580299</v>
      </c>
      <c r="D1243" s="27">
        <f>CurrentMtgRatesDataTable8[[#This Row],[Combined with Bloomberg Coupon]]-C1244</f>
        <v>-2.7450835672880203E-2</v>
      </c>
      <c r="E1243" s="37">
        <f t="shared" si="38"/>
        <v>65.73887400230241</v>
      </c>
      <c r="F1243" s="27">
        <f>LN(CurrentMtgRatesDataTable8[[#This Row],[Combined with Bloomberg Coupon]]/C1244)</f>
        <v>-1.1145749988651678E-2</v>
      </c>
      <c r="G1243" s="37">
        <f t="shared" si="39"/>
        <v>24.783562287821354</v>
      </c>
      <c r="I1243" s="26" t="s">
        <v>274</v>
      </c>
      <c r="J1243" s="27">
        <v>65.685614647999998</v>
      </c>
      <c r="K1243" s="27" t="s">
        <v>1502</v>
      </c>
      <c r="N1243" s="26" t="s">
        <v>274</v>
      </c>
      <c r="O1243" s="28">
        <v>65.505857820000003</v>
      </c>
      <c r="P1243" s="28" t="s">
        <v>1501</v>
      </c>
      <c r="Q1243" s="27">
        <f>VLOOKUP(CurrentMtgRatesDataTable824[[#This Row],[asOfDate]],CurrentMtgRatesDataTable8[],5,0)</f>
        <v>51.616167128448339</v>
      </c>
      <c r="R1243" s="27">
        <f>CurrentMtgRatesDataTable824[[#This Row],[Realized Current Coupon Vol]]/CurrentMtgRatesDataTable824[[#This Row],[SeriesNumValue]]</f>
        <v>0.78796261656906486</v>
      </c>
    </row>
    <row r="1244" spans="1:18">
      <c r="A1244" s="26" t="s">
        <v>443</v>
      </c>
      <c r="B1244" s="28">
        <v>2.4766480457309101</v>
      </c>
      <c r="C12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2.4766480457309101</v>
      </c>
      <c r="D1244" s="27">
        <f>CurrentMtgRatesDataTable8[[#This Row],[Combined with Bloomberg Coupon]]-C1245</f>
        <v>-7.9731467759639685E-2</v>
      </c>
      <c r="E1244" s="37">
        <f t="shared" si="38"/>
        <v>66.262121599177092</v>
      </c>
      <c r="F1244" s="27">
        <f>LN(CurrentMtgRatesDataTable8[[#This Row],[Combined with Bloomberg Coupon]]/C1245)</f>
        <v>-3.1685953463819638E-2</v>
      </c>
      <c r="G1244" s="37">
        <f t="shared" si="39"/>
        <v>24.930126073348095</v>
      </c>
      <c r="I1244" s="26" t="s">
        <v>129</v>
      </c>
      <c r="J1244" s="27">
        <v>65.088747630999904</v>
      </c>
      <c r="K1244" s="27" t="s">
        <v>1502</v>
      </c>
      <c r="N1244" s="26" t="s">
        <v>129</v>
      </c>
      <c r="O1244" s="28">
        <v>66.819524981000001</v>
      </c>
      <c r="P1244" s="28" t="s">
        <v>1501</v>
      </c>
      <c r="Q1244" s="27">
        <f>VLOOKUP(CurrentMtgRatesDataTable824[[#This Row],[asOfDate]],CurrentMtgRatesDataTable8[],5,0)</f>
        <v>51.59815113158924</v>
      </c>
      <c r="R1244" s="27">
        <f>CurrentMtgRatesDataTable824[[#This Row],[Realized Current Coupon Vol]]/CurrentMtgRatesDataTable824[[#This Row],[SeriesNumValue]]</f>
        <v>0.77220170520908482</v>
      </c>
    </row>
    <row r="1245" spans="1:18">
      <c r="A1245" s="26" t="s">
        <v>588</v>
      </c>
      <c r="B1245" s="28">
        <v>2.5563795134905498</v>
      </c>
      <c r="C12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2.5563795134905498</v>
      </c>
      <c r="D1245" s="27">
        <f>CurrentMtgRatesDataTable8[[#This Row],[Combined with Bloomberg Coupon]]-C1246</f>
        <v>-2.6902690057270195E-2</v>
      </c>
      <c r="E1245" s="37">
        <f t="shared" si="38"/>
        <v>64.766919325382872</v>
      </c>
      <c r="F1245" s="27">
        <f>LN(CurrentMtgRatesDataTable8[[#This Row],[Combined with Bloomberg Coupon]]/C1246)</f>
        <v>-1.0468757376539298E-2</v>
      </c>
      <c r="G1245" s="37">
        <f t="shared" si="39"/>
        <v>24.269683121599122</v>
      </c>
      <c r="I1245" s="26" t="s">
        <v>693</v>
      </c>
      <c r="J1245" s="27">
        <v>64.118023199999996</v>
      </c>
      <c r="K1245" s="27" t="s">
        <v>1502</v>
      </c>
      <c r="N1245" s="26" t="s">
        <v>693</v>
      </c>
      <c r="O1245" s="28">
        <v>66.162728158999997</v>
      </c>
      <c r="P1245" s="28" t="s">
        <v>1501</v>
      </c>
      <c r="Q1245" s="27">
        <f>VLOOKUP(CurrentMtgRatesDataTable824[[#This Row],[asOfDate]],CurrentMtgRatesDataTable8[],5,0)</f>
        <v>48.449445192460381</v>
      </c>
      <c r="R1245" s="27">
        <f>CurrentMtgRatesDataTable824[[#This Row],[Realized Current Coupon Vol]]/CurrentMtgRatesDataTable824[[#This Row],[SeriesNumValue]]</f>
        <v>0.73227701669175937</v>
      </c>
    </row>
    <row r="1246" spans="1:18">
      <c r="A1246" s="26" t="s">
        <v>166</v>
      </c>
      <c r="B1246" s="28">
        <v>2.58328220354782</v>
      </c>
      <c r="C12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2.58328220354782</v>
      </c>
      <c r="D1246" s="27">
        <f>CurrentMtgRatesDataTable8[[#This Row],[Combined with Bloomberg Coupon]]-C1247</f>
        <v>3.7963761870769996E-2</v>
      </c>
      <c r="E1246" s="37">
        <f t="shared" si="38"/>
        <v>64.628287336770697</v>
      </c>
      <c r="F1246" s="27">
        <f>LN(CurrentMtgRatesDataTable8[[#This Row],[Combined with Bloomberg Coupon]]/C1247)</f>
        <v>1.4804995720102455E-2</v>
      </c>
      <c r="G1246" s="37">
        <f t="shared" si="39"/>
        <v>24.211312232133611</v>
      </c>
      <c r="I1246" s="26" t="s">
        <v>551</v>
      </c>
      <c r="J1246" s="27">
        <v>63.554086269000003</v>
      </c>
      <c r="K1246" s="27" t="s">
        <v>1502</v>
      </c>
      <c r="N1246" s="26" t="s">
        <v>551</v>
      </c>
      <c r="O1246" s="28">
        <v>64.498234607000001</v>
      </c>
      <c r="P1246" s="28" t="s">
        <v>1501</v>
      </c>
      <c r="Q1246" s="27">
        <f>VLOOKUP(CurrentMtgRatesDataTable824[[#This Row],[asOfDate]],CurrentMtgRatesDataTable8[],5,0)</f>
        <v>48.165948174656108</v>
      </c>
      <c r="R1246" s="27">
        <f>CurrentMtgRatesDataTable824[[#This Row],[Realized Current Coupon Vol]]/CurrentMtgRatesDataTable824[[#This Row],[SeriesNumValue]]</f>
        <v>0.74677932610311559</v>
      </c>
    </row>
    <row r="1247" spans="1:18">
      <c r="A1247" s="26" t="s">
        <v>309</v>
      </c>
      <c r="B1247" s="28">
        <v>2.54531844167705</v>
      </c>
      <c r="C12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2.54531844167705</v>
      </c>
      <c r="D1247" s="27">
        <f>CurrentMtgRatesDataTable8[[#This Row],[Combined with Bloomberg Coupon]]-C1248</f>
        <v>-7.8400413645769884E-2</v>
      </c>
      <c r="E1247" s="37">
        <f t="shared" si="38"/>
        <v>64.051255203491934</v>
      </c>
      <c r="F1247" s="27">
        <f>LN(CurrentMtgRatesDataTable8[[#This Row],[Combined with Bloomberg Coupon]]/C1248)</f>
        <v>-3.0336955184669407E-2</v>
      </c>
      <c r="G1247" s="37">
        <f t="shared" si="39"/>
        <v>23.974922776892491</v>
      </c>
      <c r="I1247" s="26" t="s">
        <v>406</v>
      </c>
      <c r="J1247" s="27">
        <v>62.215468753333198</v>
      </c>
      <c r="K1247" s="27" t="s">
        <v>1502</v>
      </c>
      <c r="N1247" s="26" t="s">
        <v>406</v>
      </c>
      <c r="O1247" s="28">
        <v>63.341977780000001</v>
      </c>
      <c r="P1247" s="28" t="s">
        <v>1501</v>
      </c>
      <c r="Q1247" s="27">
        <f>VLOOKUP(CurrentMtgRatesDataTable824[[#This Row],[asOfDate]],CurrentMtgRatesDataTable8[],5,0)</f>
        <v>48.200696933723329</v>
      </c>
      <c r="R1247" s="27">
        <f>CurrentMtgRatesDataTable824[[#This Row],[Realized Current Coupon Vol]]/CurrentMtgRatesDataTable824[[#This Row],[SeriesNumValue]]</f>
        <v>0.76095977143521598</v>
      </c>
    </row>
    <row r="1248" spans="1:18">
      <c r="A1248" s="26" t="s">
        <v>442</v>
      </c>
      <c r="B1248" s="28">
        <v>2.6237188553228199</v>
      </c>
      <c r="C12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2.6237188553228199</v>
      </c>
      <c r="D1248" s="27">
        <f>CurrentMtgRatesDataTable8[[#This Row],[Combined with Bloomberg Coupon]]-C1249</f>
        <v>7.2755251536630094E-2</v>
      </c>
      <c r="E1248" s="37">
        <f t="shared" si="38"/>
        <v>66.782171338472097</v>
      </c>
      <c r="F1248" s="27">
        <f>LN(CurrentMtgRatesDataTable8[[#This Row],[Combined with Bloomberg Coupon]]/C1249)</f>
        <v>2.8121550162867191E-2</v>
      </c>
      <c r="G1248" s="37">
        <f t="shared" si="39"/>
        <v>24.605896447145277</v>
      </c>
      <c r="I1248" s="26" t="s">
        <v>275</v>
      </c>
      <c r="J1248" s="27">
        <v>60.896767639999901</v>
      </c>
      <c r="K1248" s="27" t="s">
        <v>1502</v>
      </c>
      <c r="N1248" s="26" t="s">
        <v>275</v>
      </c>
      <c r="O1248" s="28">
        <v>63.501692130999999</v>
      </c>
      <c r="P1248" s="28" t="s">
        <v>1501</v>
      </c>
      <c r="Q1248" s="27">
        <f>VLOOKUP(CurrentMtgRatesDataTable824[[#This Row],[asOfDate]],CurrentMtgRatesDataTable8[],5,0)</f>
        <v>45.651517016335653</v>
      </c>
      <c r="R1248" s="27">
        <f>CurrentMtgRatesDataTable824[[#This Row],[Realized Current Coupon Vol]]/CurrentMtgRatesDataTable824[[#This Row],[SeriesNumValue]]</f>
        <v>0.71890237069839724</v>
      </c>
    </row>
    <row r="1249" spans="1:18">
      <c r="A1249" s="26" t="s">
        <v>587</v>
      </c>
      <c r="B1249" s="28">
        <v>2.5509636037861898</v>
      </c>
      <c r="C12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2.5509636037861898</v>
      </c>
      <c r="D1249" s="27">
        <f>CurrentMtgRatesDataTable8[[#This Row],[Combined with Bloomberg Coupon]]-C1250</f>
        <v>-3.7708771154860266E-2</v>
      </c>
      <c r="E1249" s="37">
        <f t="shared" si="38"/>
        <v>65.375412929345245</v>
      </c>
      <c r="F1249" s="27">
        <f>LN(CurrentMtgRatesDataTable8[[#This Row],[Combined with Bloomberg Coupon]]/C1250)</f>
        <v>-1.4673976113125218E-2</v>
      </c>
      <c r="G1249" s="37">
        <f t="shared" si="39"/>
        <v>23.958782858175105</v>
      </c>
      <c r="I1249" s="26" t="s">
        <v>130</v>
      </c>
      <c r="J1249" s="27">
        <v>60.129424768333202</v>
      </c>
      <c r="K1249" s="27" t="s">
        <v>1502</v>
      </c>
      <c r="N1249" s="26" t="s">
        <v>130</v>
      </c>
      <c r="O1249" s="28">
        <v>63.887155473</v>
      </c>
      <c r="P1249" s="28" t="s">
        <v>1501</v>
      </c>
      <c r="Q1249" s="27">
        <f>VLOOKUP(CurrentMtgRatesDataTable824[[#This Row],[asOfDate]],CurrentMtgRatesDataTable8[],5,0)</f>
        <v>44.681388954316176</v>
      </c>
      <c r="R1249" s="27">
        <f>CurrentMtgRatesDataTable824[[#This Row],[Realized Current Coupon Vol]]/CurrentMtgRatesDataTable824[[#This Row],[SeriesNumValue]]</f>
        <v>0.69937984597231651</v>
      </c>
    </row>
    <row r="1250" spans="1:18">
      <c r="A1250" s="26" t="s">
        <v>20</v>
      </c>
      <c r="B1250" s="28">
        <v>2.5886723749410501</v>
      </c>
      <c r="C12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2.5886723749410501</v>
      </c>
      <c r="D1250" s="27">
        <f>CurrentMtgRatesDataTable8[[#This Row],[Combined with Bloomberg Coupon]]-C1251</f>
        <v>-2.7714840317739853E-2</v>
      </c>
      <c r="E1250" s="37">
        <f t="shared" si="38"/>
        <v>65.820875071031082</v>
      </c>
      <c r="F1250" s="27">
        <f>LN(CurrentMtgRatesDataTable8[[#This Row],[Combined with Bloomberg Coupon]]/C1251)</f>
        <v>-1.0649292965580188E-2</v>
      </c>
      <c r="G1250" s="37">
        <f t="shared" si="39"/>
        <v>24.03238170987532</v>
      </c>
      <c r="I1250" s="26" t="s">
        <v>694</v>
      </c>
      <c r="J1250" s="27">
        <v>63.256999620000101</v>
      </c>
      <c r="K1250" s="27" t="s">
        <v>1502</v>
      </c>
      <c r="N1250" s="26" t="s">
        <v>694</v>
      </c>
      <c r="O1250" s="28">
        <v>66.3160977</v>
      </c>
      <c r="P1250" s="28" t="s">
        <v>1501</v>
      </c>
      <c r="Q1250" s="27">
        <f>VLOOKUP(CurrentMtgRatesDataTable824[[#This Row],[asOfDate]],CurrentMtgRatesDataTable8[],5,0)</f>
        <v>44.809603158483554</v>
      </c>
      <c r="R1250" s="27">
        <f>CurrentMtgRatesDataTable824[[#This Row],[Realized Current Coupon Vol]]/CurrentMtgRatesDataTable824[[#This Row],[SeriesNumValue]]</f>
        <v>0.67569722454407255</v>
      </c>
    </row>
    <row r="1251" spans="1:18">
      <c r="A1251" s="26" t="s">
        <v>165</v>
      </c>
      <c r="B1251" s="28">
        <v>2.6163872152587899</v>
      </c>
      <c r="C12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2.6163872152587899</v>
      </c>
      <c r="D1251" s="27">
        <f>CurrentMtgRatesDataTable8[[#This Row],[Combined with Bloomberg Coupon]]-C1252</f>
        <v>3.7886602541719938E-2</v>
      </c>
      <c r="E1251" s="37">
        <f t="shared" si="38"/>
        <v>70.811777879479791</v>
      </c>
      <c r="F1251" s="27">
        <f>LN(CurrentMtgRatesDataTable8[[#This Row],[Combined with Bloomberg Coupon]]/C1252)</f>
        <v>1.4586368572406897E-2</v>
      </c>
      <c r="G1251" s="37">
        <f t="shared" si="39"/>
        <v>25.461379889767283</v>
      </c>
      <c r="I1251" s="26" t="s">
        <v>552</v>
      </c>
      <c r="J1251" s="27">
        <v>64.542273825333197</v>
      </c>
      <c r="K1251" s="27" t="s">
        <v>1502</v>
      </c>
      <c r="N1251" s="26" t="s">
        <v>552</v>
      </c>
      <c r="O1251" s="28">
        <v>67.284596566000005</v>
      </c>
      <c r="P1251" s="28" t="s">
        <v>1501</v>
      </c>
      <c r="Q1251" s="27">
        <f>VLOOKUP(CurrentMtgRatesDataTable824[[#This Row],[asOfDate]],CurrentMtgRatesDataTable8[],5,0)</f>
        <v>44.573068947714468</v>
      </c>
      <c r="R1251" s="27">
        <f>CurrentMtgRatesDataTable824[[#This Row],[Realized Current Coupon Vol]]/CurrentMtgRatesDataTable824[[#This Row],[SeriesNumValue]]</f>
        <v>0.66245576584519439</v>
      </c>
    </row>
    <row r="1252" spans="1:18">
      <c r="A1252" s="26" t="s">
        <v>308</v>
      </c>
      <c r="B1252" s="28">
        <v>2.57850061271707</v>
      </c>
      <c r="C12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2.57850061271707</v>
      </c>
      <c r="D1252" s="27">
        <f>CurrentMtgRatesDataTable8[[#This Row],[Combined with Bloomberg Coupon]]-C1253</f>
        <v>-8.9691915324820126E-2</v>
      </c>
      <c r="E1252" s="37">
        <f t="shared" si="38"/>
        <v>70.250698663430228</v>
      </c>
      <c r="F1252" s="27">
        <f>LN(CurrentMtgRatesDataTable8[[#This Row],[Combined with Bloomberg Coupon]]/C1253)</f>
        <v>-3.4193215250332455E-2</v>
      </c>
      <c r="G1252" s="37">
        <f t="shared" si="39"/>
        <v>25.228052836228031</v>
      </c>
      <c r="I1252" s="26" t="s">
        <v>276</v>
      </c>
      <c r="J1252" s="27">
        <v>70.126425377333504</v>
      </c>
      <c r="K1252" s="27" t="s">
        <v>1502</v>
      </c>
      <c r="N1252" s="26" t="s">
        <v>276</v>
      </c>
      <c r="O1252" s="28">
        <v>69.216021556000001</v>
      </c>
      <c r="P1252" s="28" t="s">
        <v>1501</v>
      </c>
      <c r="Q1252" s="27">
        <f>VLOOKUP(CurrentMtgRatesDataTable824[[#This Row],[asOfDate]],CurrentMtgRatesDataTable8[],5,0)</f>
        <v>45.918357373759626</v>
      </c>
      <c r="R1252" s="27">
        <f>CurrentMtgRatesDataTable824[[#This Row],[Realized Current Coupon Vol]]/CurrentMtgRatesDataTable824[[#This Row],[SeriesNumValue]]</f>
        <v>0.66340648222043308</v>
      </c>
    </row>
    <row r="1253" spans="1:18">
      <c r="A1253" s="26" t="s">
        <v>441</v>
      </c>
      <c r="B1253" s="28">
        <v>2.6681925280418901</v>
      </c>
      <c r="C12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2.6681925280418901</v>
      </c>
      <c r="D1253" s="27">
        <f>CurrentMtgRatesDataTable8[[#This Row],[Combined with Bloomberg Coupon]]-C1254</f>
        <v>5.4147191409640083E-2</v>
      </c>
      <c r="E1253" s="37">
        <f t="shared" si="38"/>
        <v>68.99297381387413</v>
      </c>
      <c r="F1253" s="27">
        <f>LN(CurrentMtgRatesDataTable8[[#This Row],[Combined with Bloomberg Coupon]]/C1254)</f>
        <v>2.050232855625958E-2</v>
      </c>
      <c r="G1253" s="37">
        <f t="shared" si="39"/>
        <v>24.626375251318589</v>
      </c>
      <c r="I1253" s="26" t="s">
        <v>131</v>
      </c>
      <c r="J1253" s="27">
        <v>72.281893788000005</v>
      </c>
      <c r="K1253" s="27" t="s">
        <v>1502</v>
      </c>
      <c r="N1253" s="26" t="s">
        <v>131</v>
      </c>
      <c r="O1253" s="28">
        <v>67.833922134000005</v>
      </c>
      <c r="P1253" s="28" t="s">
        <v>1501</v>
      </c>
      <c r="Q1253" s="27">
        <f>VLOOKUP(CurrentMtgRatesDataTable824[[#This Row],[asOfDate]],CurrentMtgRatesDataTable8[],5,0)</f>
        <v>45.795366899383815</v>
      </c>
      <c r="R1253" s="27">
        <f>CurrentMtgRatesDataTable824[[#This Row],[Realized Current Coupon Vol]]/CurrentMtgRatesDataTable824[[#This Row],[SeriesNumValue]]</f>
        <v>0.67511011391791642</v>
      </c>
    </row>
    <row r="1254" spans="1:18">
      <c r="A1254" s="26" t="s">
        <v>586</v>
      </c>
      <c r="B1254" s="28">
        <v>2.61404533663225</v>
      </c>
      <c r="C12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2.61404533663225</v>
      </c>
      <c r="D1254" s="27">
        <f>CurrentMtgRatesDataTable8[[#This Row],[Combined with Bloomberg Coupon]]-C1255</f>
        <v>-2.816667452480992E-2</v>
      </c>
      <c r="E1254" s="37">
        <f t="shared" si="38"/>
        <v>68.097536871250213</v>
      </c>
      <c r="F1254" s="27">
        <f>LN(CurrentMtgRatesDataTable8[[#This Row],[Combined with Bloomberg Coupon]]/C1255)</f>
        <v>-1.0717490515933041E-2</v>
      </c>
      <c r="G1254" s="37">
        <f t="shared" si="39"/>
        <v>24.246294248233657</v>
      </c>
      <c r="I1254" s="26" t="s">
        <v>695</v>
      </c>
      <c r="J1254" s="27">
        <v>70.368195803999996</v>
      </c>
      <c r="K1254" s="27" t="s">
        <v>1502</v>
      </c>
      <c r="N1254" s="26" t="s">
        <v>695</v>
      </c>
      <c r="O1254" s="28">
        <v>68.570553029999999</v>
      </c>
      <c r="P1254" s="28" t="s">
        <v>1501</v>
      </c>
      <c r="Q1254" s="27">
        <f>VLOOKUP(CurrentMtgRatesDataTable824[[#This Row],[asOfDate]],CurrentMtgRatesDataTable8[],5,0)</f>
        <v>45.941170118802823</v>
      </c>
      <c r="R1254" s="27">
        <f>CurrentMtgRatesDataTable824[[#This Row],[Realized Current Coupon Vol]]/CurrentMtgRatesDataTable824[[#This Row],[SeriesNumValue]]</f>
        <v>0.66998395213034534</v>
      </c>
    </row>
    <row r="1255" spans="1:18">
      <c r="A1255" s="26" t="s">
        <v>19</v>
      </c>
      <c r="B1255" s="28">
        <v>2.6422120111570599</v>
      </c>
      <c r="C12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2.6422120111570599</v>
      </c>
      <c r="D1255" s="27">
        <f>CurrentMtgRatesDataTable8[[#This Row],[Combined with Bloomberg Coupon]]-C1256</f>
        <v>4.3311198871039736E-2</v>
      </c>
      <c r="E1255" s="37">
        <f t="shared" si="38"/>
        <v>68.136573339931545</v>
      </c>
      <c r="F1255" s="27">
        <f>LN(CurrentMtgRatesDataTable8[[#This Row],[Combined with Bloomberg Coupon]]/C1256)</f>
        <v>1.652785821229371E-2</v>
      </c>
      <c r="G1255" s="37">
        <f t="shared" si="39"/>
        <v>24.243233279667802</v>
      </c>
      <c r="I1255" s="26" t="s">
        <v>553</v>
      </c>
      <c r="J1255" s="27">
        <v>65.055175037333399</v>
      </c>
      <c r="K1255" s="27" t="s">
        <v>1502</v>
      </c>
      <c r="N1255" s="26" t="s">
        <v>553</v>
      </c>
      <c r="O1255" s="28">
        <v>67.369471844000003</v>
      </c>
      <c r="P1255" s="28" t="s">
        <v>1501</v>
      </c>
      <c r="Q1255" s="27">
        <f>VLOOKUP(CurrentMtgRatesDataTable824[[#This Row],[asOfDate]],CurrentMtgRatesDataTable8[],5,0)</f>
        <v>46.080800862025391</v>
      </c>
      <c r="R1255" s="27">
        <f>CurrentMtgRatesDataTable824[[#This Row],[Realized Current Coupon Vol]]/CurrentMtgRatesDataTable824[[#This Row],[SeriesNumValue]]</f>
        <v>0.68400121896056387</v>
      </c>
    </row>
    <row r="1256" spans="1:18">
      <c r="A1256" s="26" t="s">
        <v>164</v>
      </c>
      <c r="B1256" s="28">
        <v>2.5989008122860202</v>
      </c>
      <c r="C12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2.5989008122860202</v>
      </c>
      <c r="D1256" s="27">
        <f>CurrentMtgRatesDataTable8[[#This Row],[Combined with Bloomberg Coupon]]-C1257</f>
        <v>3.7505253913203696E-3</v>
      </c>
      <c r="E1256" s="37">
        <f t="shared" si="38"/>
        <v>68.880870418327262</v>
      </c>
      <c r="F1256" s="27">
        <f>LN(CurrentMtgRatesDataTable8[[#This Row],[Combined with Bloomberg Coupon]]/C1257)</f>
        <v>1.4441621661190854E-3</v>
      </c>
      <c r="G1256" s="37">
        <f t="shared" si="39"/>
        <v>24.373273704626822</v>
      </c>
      <c r="I1256" s="26" t="s">
        <v>407</v>
      </c>
      <c r="J1256" s="27">
        <v>66.406609639999999</v>
      </c>
      <c r="K1256" s="27" t="s">
        <v>1502</v>
      </c>
      <c r="N1256" s="26" t="s">
        <v>407</v>
      </c>
      <c r="O1256" s="28">
        <v>67.671225575999998</v>
      </c>
      <c r="P1256" s="28" t="s">
        <v>1501</v>
      </c>
      <c r="Q1256" s="27">
        <f>VLOOKUP(CurrentMtgRatesDataTable824[[#This Row],[asOfDate]],CurrentMtgRatesDataTable8[],5,0)</f>
        <v>45.168445121964666</v>
      </c>
      <c r="R1256" s="27">
        <f>CurrentMtgRatesDataTable824[[#This Row],[Realized Current Coupon Vol]]/CurrentMtgRatesDataTable824[[#This Row],[SeriesNumValue]]</f>
        <v>0.66746899790128711</v>
      </c>
    </row>
    <row r="1257" spans="1:18">
      <c r="A1257" s="26" t="s">
        <v>307</v>
      </c>
      <c r="B1257" s="28">
        <v>2.5951502868946998</v>
      </c>
      <c r="C12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2.5951502868946998</v>
      </c>
      <c r="D1257" s="27">
        <f>CurrentMtgRatesDataTable8[[#This Row],[Combined with Bloomberg Coupon]]-C1258</f>
        <v>-1.8397868049560007E-2</v>
      </c>
      <c r="E1257" s="37">
        <f t="shared" si="38"/>
        <v>68.841224297709516</v>
      </c>
      <c r="F1257" s="27">
        <f>LN(CurrentMtgRatesDataTable8[[#This Row],[Combined with Bloomberg Coupon]]/C1258)</f>
        <v>-7.06431549700155E-3</v>
      </c>
      <c r="G1257" s="37">
        <f t="shared" si="39"/>
        <v>24.357249515494807</v>
      </c>
      <c r="I1257" s="26" t="s">
        <v>277</v>
      </c>
      <c r="J1257" s="27">
        <v>69.402698670000007</v>
      </c>
      <c r="K1257" s="27" t="s">
        <v>1502</v>
      </c>
      <c r="N1257" s="26" t="s">
        <v>277</v>
      </c>
      <c r="O1257" s="28">
        <v>69.506945728000005</v>
      </c>
      <c r="P1257" s="28" t="s">
        <v>1501</v>
      </c>
      <c r="Q1257" s="27">
        <f>VLOOKUP(CurrentMtgRatesDataTable824[[#This Row],[asOfDate]],CurrentMtgRatesDataTable8[],5,0)</f>
        <v>45.424553695711083</v>
      </c>
      <c r="R1257" s="27">
        <f>CurrentMtgRatesDataTable824[[#This Row],[Realized Current Coupon Vol]]/CurrentMtgRatesDataTable824[[#This Row],[SeriesNumValue]]</f>
        <v>0.65352538828953854</v>
      </c>
    </row>
    <row r="1258" spans="1:18">
      <c r="A1258" s="26" t="s">
        <v>440</v>
      </c>
      <c r="B1258" s="28">
        <v>2.6135481549442598</v>
      </c>
      <c r="C12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2.6135481549442598</v>
      </c>
      <c r="D1258" s="27">
        <f>CurrentMtgRatesDataTable8[[#This Row],[Combined with Bloomberg Coupon]]-C1259</f>
        <v>-1.7390625028160134E-2</v>
      </c>
      <c r="E1258" s="37">
        <f t="shared" si="38"/>
        <v>68.889223883948247</v>
      </c>
      <c r="F1258" s="27">
        <f>LN(CurrentMtgRatesDataTable8[[#This Row],[Combined with Bloomberg Coupon]]/C1259)</f>
        <v>-6.6319885949999704E-3</v>
      </c>
      <c r="G1258" s="37">
        <f t="shared" si="39"/>
        <v>24.363010465727005</v>
      </c>
      <c r="I1258" s="26" t="s">
        <v>132</v>
      </c>
      <c r="J1258" s="27">
        <v>71.889743990666503</v>
      </c>
      <c r="K1258" s="27" t="s">
        <v>1502</v>
      </c>
      <c r="N1258" s="26" t="s">
        <v>132</v>
      </c>
      <c r="O1258" s="28">
        <v>70.750029311999995</v>
      </c>
      <c r="P1258" s="28" t="s">
        <v>1501</v>
      </c>
      <c r="Q1258" s="27">
        <f>VLOOKUP(CurrentMtgRatesDataTable824[[#This Row],[asOfDate]],CurrentMtgRatesDataTable8[],5,0)</f>
        <v>45.945800497094034</v>
      </c>
      <c r="R1258" s="27">
        <f>CurrentMtgRatesDataTable824[[#This Row],[Realized Current Coupon Vol]]/CurrentMtgRatesDataTable824[[#This Row],[SeriesNumValue]]</f>
        <v>0.64941033867955034</v>
      </c>
    </row>
    <row r="1259" spans="1:18">
      <c r="A1259" s="26" t="s">
        <v>585</v>
      </c>
      <c r="B1259" s="28">
        <v>2.63093877997242</v>
      </c>
      <c r="C12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2.63093877997242</v>
      </c>
      <c r="D1259" s="27">
        <f>CurrentMtgRatesDataTable8[[#This Row],[Combined with Bloomberg Coupon]]-C1260</f>
        <v>-2.1625840038200117E-2</v>
      </c>
      <c r="E1259" s="37">
        <f t="shared" si="38"/>
        <v>68.89030522888757</v>
      </c>
      <c r="F1259" s="27">
        <f>LN(CurrentMtgRatesDataTable8[[#This Row],[Combined with Bloomberg Coupon]]/C1260)</f>
        <v>-8.1862200781388211E-3</v>
      </c>
      <c r="G1259" s="37">
        <f t="shared" si="39"/>
        <v>24.360055780102297</v>
      </c>
      <c r="I1259" s="26" t="s">
        <v>696</v>
      </c>
      <c r="J1259" s="27">
        <v>67.744475427999902</v>
      </c>
      <c r="K1259" s="27" t="s">
        <v>1502</v>
      </c>
      <c r="N1259" s="26" t="s">
        <v>696</v>
      </c>
      <c r="O1259" s="28">
        <v>69.815941104000004</v>
      </c>
      <c r="P1259" s="28" t="s">
        <v>1501</v>
      </c>
      <c r="Q1259" s="27">
        <f>VLOOKUP(CurrentMtgRatesDataTable824[[#This Row],[asOfDate]],CurrentMtgRatesDataTable8[],5,0)</f>
        <v>44.486815134573078</v>
      </c>
      <c r="R1259" s="27">
        <f>CurrentMtgRatesDataTable824[[#This Row],[Realized Current Coupon Vol]]/CurrentMtgRatesDataTable824[[#This Row],[SeriesNumValue]]</f>
        <v>0.63720139600072323</v>
      </c>
    </row>
    <row r="1260" spans="1:18">
      <c r="A1260" s="26" t="s">
        <v>18</v>
      </c>
      <c r="B1260" s="28">
        <v>2.6525646200106201</v>
      </c>
      <c r="C12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2.6525646200106201</v>
      </c>
      <c r="D1260" s="27">
        <f>CurrentMtgRatesDataTable8[[#This Row],[Combined with Bloomberg Coupon]]-C1261</f>
        <v>-4.3394272611509965E-2</v>
      </c>
      <c r="E1260" s="37">
        <f t="shared" si="38"/>
        <v>70.545574747387604</v>
      </c>
      <c r="F1260" s="27">
        <f>LN(CurrentMtgRatesDataTable8[[#This Row],[Combined with Bloomberg Coupon]]/C1261)</f>
        <v>-1.6226992254122836E-2</v>
      </c>
      <c r="G1260" s="37">
        <f t="shared" si="39"/>
        <v>24.798642605852567</v>
      </c>
      <c r="I1260" s="26" t="s">
        <v>554</v>
      </c>
      <c r="J1260" s="27">
        <v>71.064262886666498</v>
      </c>
      <c r="K1260" s="27" t="s">
        <v>1502</v>
      </c>
      <c r="N1260" s="26" t="s">
        <v>554</v>
      </c>
      <c r="O1260" s="28">
        <v>72.658683698999994</v>
      </c>
      <c r="P1260" s="28" t="s">
        <v>1501</v>
      </c>
      <c r="Q1260" s="27">
        <f>VLOOKUP(CurrentMtgRatesDataTable824[[#This Row],[asOfDate]],CurrentMtgRatesDataTable8[],5,0)</f>
        <v>45.593522100535218</v>
      </c>
      <c r="R1260" s="27">
        <f>CurrentMtgRatesDataTable824[[#This Row],[Realized Current Coupon Vol]]/CurrentMtgRatesDataTable824[[#This Row],[SeriesNumValue]]</f>
        <v>0.62750272616296687</v>
      </c>
    </row>
    <row r="1261" spans="1:18">
      <c r="A1261" s="26" t="s">
        <v>163</v>
      </c>
      <c r="B1261" s="28">
        <v>2.6959588926221301</v>
      </c>
      <c r="C12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2.6959588926221301</v>
      </c>
      <c r="D1261" s="27">
        <f>CurrentMtgRatesDataTable8[[#This Row],[Combined with Bloomberg Coupon]]-C1262</f>
        <v>5.6061996497279942E-2</v>
      </c>
      <c r="E1261" s="37">
        <f t="shared" si="38"/>
        <v>70.261092790400099</v>
      </c>
      <c r="F1261" s="27">
        <f>LN(CurrentMtgRatesDataTable8[[#This Row],[Combined with Bloomberg Coupon]]/C1262)</f>
        <v>2.1014083492680146E-2</v>
      </c>
      <c r="G1261" s="37">
        <f t="shared" si="39"/>
        <v>24.672520486590297</v>
      </c>
      <c r="I1261" s="26" t="s">
        <v>408</v>
      </c>
      <c r="J1261" s="27">
        <v>73.898195920666595</v>
      </c>
      <c r="K1261" s="27" t="s">
        <v>1502</v>
      </c>
      <c r="N1261" s="26" t="s">
        <v>408</v>
      </c>
      <c r="O1261" s="28">
        <v>72.825568239999996</v>
      </c>
      <c r="P1261" s="28" t="s">
        <v>1501</v>
      </c>
      <c r="Q1261" s="27">
        <f>VLOOKUP(CurrentMtgRatesDataTable824[[#This Row],[asOfDate]],CurrentMtgRatesDataTable8[],5,0)</f>
        <v>45.68102736049768</v>
      </c>
      <c r="R1261" s="27">
        <f>CurrentMtgRatesDataTable824[[#This Row],[Realized Current Coupon Vol]]/CurrentMtgRatesDataTable824[[#This Row],[SeriesNumValue]]</f>
        <v>0.62726633604771553</v>
      </c>
    </row>
    <row r="1262" spans="1:18">
      <c r="A1262" s="26" t="s">
        <v>306</v>
      </c>
      <c r="B1262" s="28">
        <v>2.6398968961248501</v>
      </c>
      <c r="C12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2.6398968961248501</v>
      </c>
      <c r="D1262" s="27">
        <f>CurrentMtgRatesDataTable8[[#This Row],[Combined with Bloomberg Coupon]]-C1263</f>
        <v>-3.9208457848659783E-2</v>
      </c>
      <c r="E1262" s="37">
        <f t="shared" si="38"/>
        <v>72.872096549436364</v>
      </c>
      <c r="F1262" s="27">
        <f>LN(CurrentMtgRatesDataTable8[[#This Row],[Combined with Bloomberg Coupon]]/C1263)</f>
        <v>-1.474305374978835E-2</v>
      </c>
      <c r="G1262" s="37">
        <f t="shared" si="39"/>
        <v>25.288601837381545</v>
      </c>
      <c r="I1262" s="26" t="s">
        <v>278</v>
      </c>
      <c r="J1262" s="27">
        <v>73.227976730999998</v>
      </c>
      <c r="K1262" s="27" t="s">
        <v>1502</v>
      </c>
      <c r="N1262" s="26" t="s">
        <v>278</v>
      </c>
      <c r="O1262" s="28">
        <v>71.586157374999999</v>
      </c>
      <c r="P1262" s="28" t="s">
        <v>1501</v>
      </c>
      <c r="Q1262" s="27">
        <f>VLOOKUP(CurrentMtgRatesDataTable824[[#This Row],[asOfDate]],CurrentMtgRatesDataTable8[],5,0)</f>
        <v>45.679530374631447</v>
      </c>
      <c r="R1262" s="27">
        <f>CurrentMtgRatesDataTable824[[#This Row],[Realized Current Coupon Vol]]/CurrentMtgRatesDataTable824[[#This Row],[SeriesNumValue]]</f>
        <v>0.6381056345201187</v>
      </c>
    </row>
    <row r="1263" spans="1:18">
      <c r="A1263" s="26" t="s">
        <v>439</v>
      </c>
      <c r="B1263" s="28">
        <v>2.6791053539735099</v>
      </c>
      <c r="C12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2.6791053539735099</v>
      </c>
      <c r="D1263" s="27">
        <f>CurrentMtgRatesDataTable8[[#This Row],[Combined with Bloomberg Coupon]]-C1264</f>
        <v>1.52679761046981E-3</v>
      </c>
      <c r="E1263" s="37">
        <f t="shared" si="38"/>
        <v>72.705671709633364</v>
      </c>
      <c r="F1263" s="27">
        <f>LN(CurrentMtgRatesDataTable8[[#This Row],[Combined with Bloomberg Coupon]]/C1264)</f>
        <v>5.7005329318362782E-4</v>
      </c>
      <c r="G1263" s="37">
        <f t="shared" si="39"/>
        <v>25.200115143188089</v>
      </c>
      <c r="I1263" s="26" t="s">
        <v>133</v>
      </c>
      <c r="J1263" s="27">
        <v>67.549386447666606</v>
      </c>
      <c r="K1263" s="27" t="s">
        <v>1502</v>
      </c>
      <c r="N1263" s="26" t="s">
        <v>133</v>
      </c>
      <c r="O1263" s="28">
        <v>69.076161689000003</v>
      </c>
      <c r="P1263" s="28" t="s">
        <v>1501</v>
      </c>
      <c r="Q1263" s="27">
        <f>VLOOKUP(CurrentMtgRatesDataTable824[[#This Row],[asOfDate]],CurrentMtgRatesDataTable8[],5,0)</f>
        <v>45.684338694162903</v>
      </c>
      <c r="R1263" s="27">
        <f>CurrentMtgRatesDataTable824[[#This Row],[Realized Current Coupon Vol]]/CurrentMtgRatesDataTable824[[#This Row],[SeriesNumValue]]</f>
        <v>0.66136185881095189</v>
      </c>
    </row>
    <row r="1264" spans="1:18">
      <c r="A1264" s="26" t="s">
        <v>584</v>
      </c>
      <c r="B1264" s="28">
        <v>2.6775785563630401</v>
      </c>
      <c r="C12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2.6775785563630401</v>
      </c>
      <c r="D1264" s="27">
        <f>CurrentMtgRatesDataTable8[[#This Row],[Combined with Bloomberg Coupon]]-C1265</f>
        <v>-2.9411373631480053E-2</v>
      </c>
      <c r="E1264" s="37">
        <f t="shared" si="38"/>
        <v>72.680534707988159</v>
      </c>
      <c r="F1264" s="27">
        <f>LN(CurrentMtgRatesDataTable8[[#This Row],[Combined with Bloomberg Coupon]]/C1265)</f>
        <v>-1.0924428283977342E-2</v>
      </c>
      <c r="G1264" s="37">
        <f t="shared" si="39"/>
        <v>25.190968633489831</v>
      </c>
      <c r="I1264" s="26" t="s">
        <v>697</v>
      </c>
      <c r="J1264" s="27">
        <v>65.174034482000096</v>
      </c>
      <c r="K1264" s="27" t="s">
        <v>1502</v>
      </c>
      <c r="N1264" s="26" t="s">
        <v>697</v>
      </c>
      <c r="O1264" s="28">
        <v>71.541598324000006</v>
      </c>
      <c r="P1264" s="28" t="s">
        <v>1501</v>
      </c>
      <c r="Q1264" s="27">
        <f>VLOOKUP(CurrentMtgRatesDataTable824[[#This Row],[asOfDate]],CurrentMtgRatesDataTable8[],5,0)</f>
        <v>45.440964994851271</v>
      </c>
      <c r="R1264" s="27">
        <f>CurrentMtgRatesDataTable824[[#This Row],[Realized Current Coupon Vol]]/CurrentMtgRatesDataTable824[[#This Row],[SeriesNumValue]]</f>
        <v>0.63516843430107184</v>
      </c>
    </row>
    <row r="1265" spans="1:18">
      <c r="A1265" s="26" t="s">
        <v>17</v>
      </c>
      <c r="B1265" s="28">
        <v>2.7069899299945201</v>
      </c>
      <c r="C12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2.7069899299945201</v>
      </c>
      <c r="D1265" s="27">
        <f>CurrentMtgRatesDataTable8[[#This Row],[Combined with Bloomberg Coupon]]-C1266</f>
        <v>3.4830908195980115E-2</v>
      </c>
      <c r="E1265" s="37">
        <f t="shared" si="38"/>
        <v>81.883794932108728</v>
      </c>
      <c r="F1265" s="27">
        <f>LN(CurrentMtgRatesDataTable8[[#This Row],[Combined with Bloomberg Coupon]]/C1266)</f>
        <v>1.2950522588334278E-2</v>
      </c>
      <c r="G1265" s="37">
        <f t="shared" si="39"/>
        <v>28.007580130927668</v>
      </c>
      <c r="I1265" s="26" t="s">
        <v>555</v>
      </c>
      <c r="J1265" s="27">
        <v>63.06412606</v>
      </c>
      <c r="K1265" s="27" t="s">
        <v>1502</v>
      </c>
      <c r="N1265" s="26" t="s">
        <v>555</v>
      </c>
      <c r="O1265" s="28">
        <v>70.641958392000006</v>
      </c>
      <c r="P1265" s="28" t="s">
        <v>1501</v>
      </c>
      <c r="Q1265" s="27">
        <f>VLOOKUP(CurrentMtgRatesDataTable824[[#This Row],[asOfDate]],CurrentMtgRatesDataTable8[],5,0)</f>
        <v>46.098514985830811</v>
      </c>
      <c r="R1265" s="27">
        <f>CurrentMtgRatesDataTable824[[#This Row],[Realized Current Coupon Vol]]/CurrentMtgRatesDataTable824[[#This Row],[SeriesNumValue]]</f>
        <v>0.65256564278732299</v>
      </c>
    </row>
    <row r="1266" spans="1:18">
      <c r="A1266" s="26" t="s">
        <v>162</v>
      </c>
      <c r="B1266" s="28">
        <v>2.67215902179854</v>
      </c>
      <c r="C12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2.67215902179854</v>
      </c>
      <c r="D1266" s="27">
        <f>CurrentMtgRatesDataTable8[[#This Row],[Combined with Bloomberg Coupon]]-C1267</f>
        <v>4.9902967276870047E-2</v>
      </c>
      <c r="E1266" s="37">
        <f t="shared" si="38"/>
        <v>83.114117600222272</v>
      </c>
      <c r="F1266" s="27">
        <f>LN(CurrentMtgRatesDataTable8[[#This Row],[Combined with Bloomberg Coupon]]/C1267)</f>
        <v>1.8851731289455376E-2</v>
      </c>
      <c r="G1266" s="37">
        <f t="shared" si="39"/>
        <v>28.39730499087522</v>
      </c>
      <c r="I1266" s="26" t="s">
        <v>409</v>
      </c>
      <c r="J1266" s="27">
        <v>63.134907951000002</v>
      </c>
      <c r="K1266" s="27" t="s">
        <v>1502</v>
      </c>
      <c r="N1266" s="26" t="s">
        <v>409</v>
      </c>
      <c r="O1266" s="28">
        <v>68.279902179999993</v>
      </c>
      <c r="P1266" s="28" t="s">
        <v>1501</v>
      </c>
      <c r="Q1266" s="27">
        <f>VLOOKUP(CurrentMtgRatesDataTable824[[#This Row],[asOfDate]],CurrentMtgRatesDataTable8[],5,0)</f>
        <v>45.945803065506908</v>
      </c>
      <c r="R1266" s="27">
        <f>CurrentMtgRatesDataTable824[[#This Row],[Realized Current Coupon Vol]]/CurrentMtgRatesDataTable824[[#This Row],[SeriesNumValue]]</f>
        <v>0.67290376228694992</v>
      </c>
    </row>
    <row r="1267" spans="1:18">
      <c r="A1267" s="26" t="s">
        <v>305</v>
      </c>
      <c r="B1267" s="28">
        <v>2.62225605452167</v>
      </c>
      <c r="C12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2.62225605452167</v>
      </c>
      <c r="D1267" s="27">
        <f>CurrentMtgRatesDataTable8[[#This Row],[Combined with Bloomberg Coupon]]-C1268</f>
        <v>9.0669851286770076E-2</v>
      </c>
      <c r="E1267" s="37">
        <f t="shared" si="38"/>
        <v>82.355690088507814</v>
      </c>
      <c r="F1267" s="27">
        <f>LN(CurrentMtgRatesDataTable8[[#This Row],[Combined with Bloomberg Coupon]]/C1268)</f>
        <v>3.518897267635597E-2</v>
      </c>
      <c r="G1267" s="37">
        <f t="shared" si="39"/>
        <v>28.082655847101172</v>
      </c>
      <c r="I1267" s="26" t="s">
        <v>279</v>
      </c>
      <c r="J1267" s="27">
        <v>61.290518003999999</v>
      </c>
      <c r="K1267" s="27" t="s">
        <v>1502</v>
      </c>
      <c r="N1267" s="26" t="s">
        <v>279</v>
      </c>
      <c r="O1267" s="28">
        <v>67.220878847999998</v>
      </c>
      <c r="P1267" s="28" t="s">
        <v>1501</v>
      </c>
      <c r="Q1267" s="27">
        <f>VLOOKUP(CurrentMtgRatesDataTable824[[#This Row],[asOfDate]],CurrentMtgRatesDataTable8[],5,0)</f>
        <v>46.255523822248058</v>
      </c>
      <c r="R1267" s="27">
        <f>CurrentMtgRatesDataTable824[[#This Row],[Realized Current Coupon Vol]]/CurrentMtgRatesDataTable824[[#This Row],[SeriesNumValue]]</f>
        <v>0.68811245278183808</v>
      </c>
    </row>
    <row r="1268" spans="1:18">
      <c r="A1268" s="26" t="s">
        <v>438</v>
      </c>
      <c r="B1268" s="28">
        <v>2.5315862032348999</v>
      </c>
      <c r="C12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2.5315862032348999</v>
      </c>
      <c r="D1268" s="27">
        <f>CurrentMtgRatesDataTable8[[#This Row],[Combined with Bloomberg Coupon]]-C1269</f>
        <v>-0.11480432539961027</v>
      </c>
      <c r="E1268" s="37">
        <f t="shared" si="38"/>
        <v>79.932306076378566</v>
      </c>
      <c r="F1268" s="27">
        <f>LN(CurrentMtgRatesDataTable8[[#This Row],[Combined with Bloomberg Coupon]]/C1269)</f>
        <v>-4.4350582794807823E-2</v>
      </c>
      <c r="G1268" s="37">
        <f t="shared" si="39"/>
        <v>27.014240907303709</v>
      </c>
      <c r="I1268" s="26" t="s">
        <v>134</v>
      </c>
      <c r="J1268" s="27">
        <v>62.937564432000102</v>
      </c>
      <c r="K1268" s="27" t="s">
        <v>1502</v>
      </c>
      <c r="N1268" s="26" t="s">
        <v>134</v>
      </c>
      <c r="O1268" s="28">
        <v>68.512292005999996</v>
      </c>
      <c r="P1268" s="28" t="s">
        <v>1501</v>
      </c>
      <c r="Q1268" s="27">
        <f>VLOOKUP(CurrentMtgRatesDataTable824[[#This Row],[asOfDate]],CurrentMtgRatesDataTable8[],5,0)</f>
        <v>46.447849387293815</v>
      </c>
      <c r="R1268" s="27">
        <f>CurrentMtgRatesDataTable824[[#This Row],[Realized Current Coupon Vol]]/CurrentMtgRatesDataTable824[[#This Row],[SeriesNumValue]]</f>
        <v>0.67794913915923471</v>
      </c>
    </row>
    <row r="1269" spans="1:18">
      <c r="A1269" s="26" t="s">
        <v>583</v>
      </c>
      <c r="B1269" s="28">
        <v>2.6463905286345102</v>
      </c>
      <c r="C12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2.6463905286345102</v>
      </c>
      <c r="D1269" s="27">
        <f>CurrentMtgRatesDataTable8[[#This Row],[Combined with Bloomberg Coupon]]-C1270</f>
        <v>-3.8473733051749726E-2</v>
      </c>
      <c r="E1269" s="37">
        <f t="shared" si="38"/>
        <v>77.127198505562362</v>
      </c>
      <c r="F1269" s="27">
        <f>LN(CurrentMtgRatesDataTable8[[#This Row],[Combined with Bloomberg Coupon]]/C1270)</f>
        <v>-1.4433525497463219E-2</v>
      </c>
      <c r="G1269" s="37">
        <f t="shared" si="39"/>
        <v>25.722230194150381</v>
      </c>
      <c r="I1269" s="26" t="s">
        <v>698</v>
      </c>
      <c r="J1269" s="27">
        <v>61.864408079999897</v>
      </c>
      <c r="K1269" s="27" t="s">
        <v>1502</v>
      </c>
      <c r="N1269" s="26" t="s">
        <v>698</v>
      </c>
      <c r="O1269" s="28">
        <v>67.258071659999999</v>
      </c>
      <c r="P1269" s="28" t="s">
        <v>1501</v>
      </c>
      <c r="Q1269" s="27">
        <f>VLOOKUP(CurrentMtgRatesDataTable824[[#This Row],[asOfDate]],CurrentMtgRatesDataTable8[],5,0)</f>
        <v>46.185183689734721</v>
      </c>
      <c r="R1269" s="27">
        <f>CurrentMtgRatesDataTable824[[#This Row],[Realized Current Coupon Vol]]/CurrentMtgRatesDataTable824[[#This Row],[SeriesNumValue]]</f>
        <v>0.68668611141883462</v>
      </c>
    </row>
    <row r="1270" spans="1:18">
      <c r="A1270" s="26" t="s">
        <v>16</v>
      </c>
      <c r="B1270" s="28">
        <v>2.6848642616862599</v>
      </c>
      <c r="C12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2.6848642616862599</v>
      </c>
      <c r="D1270" s="27">
        <f>CurrentMtgRatesDataTable8[[#This Row],[Combined with Bloomberg Coupon]]-C1271</f>
        <v>-8.6623584105800067E-2</v>
      </c>
      <c r="E1270" s="37">
        <f t="shared" si="38"/>
        <v>77.193586539464306</v>
      </c>
      <c r="F1270" s="27">
        <f>LN(CurrentMtgRatesDataTable8[[#This Row],[Combined with Bloomberg Coupon]]/C1271)</f>
        <v>-3.1754132066062632E-2</v>
      </c>
      <c r="G1270" s="37">
        <f t="shared" si="39"/>
        <v>25.725772241175704</v>
      </c>
      <c r="I1270" s="26" t="s">
        <v>556</v>
      </c>
      <c r="J1270" s="27">
        <v>66.6199371933332</v>
      </c>
      <c r="K1270" s="27" t="s">
        <v>1502</v>
      </c>
      <c r="N1270" s="26" t="s">
        <v>556</v>
      </c>
      <c r="O1270" s="28">
        <v>71.756105966000007</v>
      </c>
      <c r="P1270" s="28" t="s">
        <v>1501</v>
      </c>
      <c r="Q1270" s="27">
        <f>VLOOKUP(CurrentMtgRatesDataTable824[[#This Row],[asOfDate]],CurrentMtgRatesDataTable8[],5,0)</f>
        <v>45.296073915060234</v>
      </c>
      <c r="R1270" s="27">
        <f>CurrentMtgRatesDataTable824[[#This Row],[Realized Current Coupon Vol]]/CurrentMtgRatesDataTable824[[#This Row],[SeriesNumValue]]</f>
        <v>0.63125044628986338</v>
      </c>
    </row>
    <row r="1271" spans="1:18">
      <c r="A1271" s="26" t="s">
        <v>161</v>
      </c>
      <c r="B1271" s="28">
        <v>2.77148784579206</v>
      </c>
      <c r="C12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2.77148784579206</v>
      </c>
      <c r="D1271" s="27">
        <f>CurrentMtgRatesDataTable8[[#This Row],[Combined with Bloomberg Coupon]]-C1272</f>
        <v>8.0343498658401735E-3</v>
      </c>
      <c r="E1271" s="37">
        <f t="shared" si="38"/>
        <v>75.538458432156546</v>
      </c>
      <c r="F1271" s="27">
        <f>LN(CurrentMtgRatesDataTable8[[#This Row],[Combined with Bloomberg Coupon]]/C1272)</f>
        <v>2.9031402548834961E-3</v>
      </c>
      <c r="G1271" s="37">
        <f t="shared" si="39"/>
        <v>25.042026624456703</v>
      </c>
      <c r="I1271" s="26" t="s">
        <v>410</v>
      </c>
      <c r="J1271" s="27">
        <v>64.856796979999999</v>
      </c>
      <c r="K1271" s="27" t="s">
        <v>1502</v>
      </c>
      <c r="N1271" s="26" t="s">
        <v>410</v>
      </c>
      <c r="O1271" s="28">
        <v>70.715045648</v>
      </c>
      <c r="P1271" s="28" t="s">
        <v>1501</v>
      </c>
      <c r="Q1271" s="27">
        <f>VLOOKUP(CurrentMtgRatesDataTable824[[#This Row],[asOfDate]],CurrentMtgRatesDataTable8[],5,0)</f>
        <v>45.223472343508035</v>
      </c>
      <c r="R1271" s="27">
        <f>CurrentMtgRatesDataTable824[[#This Row],[Realized Current Coupon Vol]]/CurrentMtgRatesDataTable824[[#This Row],[SeriesNumValue]]</f>
        <v>0.63951697872922275</v>
      </c>
    </row>
    <row r="1272" spans="1:18">
      <c r="A1272" s="26" t="s">
        <v>437</v>
      </c>
      <c r="B1272" s="28">
        <v>2.7634534959262198</v>
      </c>
      <c r="C12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2.7634534959262198</v>
      </c>
      <c r="D1272" s="27">
        <f>CurrentMtgRatesDataTable8[[#This Row],[Combined with Bloomberg Coupon]]-C1273</f>
        <v>2.9113086117900089E-3</v>
      </c>
      <c r="E1272" s="37">
        <f t="shared" si="38"/>
        <v>75.550538812223195</v>
      </c>
      <c r="F1272" s="27">
        <f>LN(CurrentMtgRatesDataTable8[[#This Row],[Combined with Bloomberg Coupon]]/C1273)</f>
        <v>1.0540590718314197E-3</v>
      </c>
      <c r="G1272" s="37">
        <f t="shared" si="39"/>
        <v>25.045608979121109</v>
      </c>
      <c r="I1272" s="26" t="s">
        <v>280</v>
      </c>
      <c r="J1272" s="27">
        <v>68.8093080856668</v>
      </c>
      <c r="K1272" s="27" t="s">
        <v>1502</v>
      </c>
      <c r="N1272" s="26" t="s">
        <v>280</v>
      </c>
      <c r="O1272" s="28">
        <v>70.953335361000001</v>
      </c>
      <c r="P1272" s="28" t="s">
        <v>1501</v>
      </c>
      <c r="Q1272" s="27">
        <f>VLOOKUP(CurrentMtgRatesDataTable824[[#This Row],[asOfDate]],CurrentMtgRatesDataTable8[],5,0)</f>
        <v>45.258401482916398</v>
      </c>
      <c r="R1272" s="27">
        <f>CurrentMtgRatesDataTable824[[#This Row],[Realized Current Coupon Vol]]/CurrentMtgRatesDataTable824[[#This Row],[SeriesNumValue]]</f>
        <v>0.63786150788611129</v>
      </c>
    </row>
    <row r="1273" spans="1:18">
      <c r="A1273" s="26" t="s">
        <v>582</v>
      </c>
      <c r="B1273" s="28">
        <v>2.7605421873144298</v>
      </c>
      <c r="C12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2.7605421873144298</v>
      </c>
      <c r="D1273" s="27">
        <f>CurrentMtgRatesDataTable8[[#This Row],[Combined with Bloomberg Coupon]]-C1274</f>
        <v>2.546094032171986E-2</v>
      </c>
      <c r="E1273" s="37">
        <f t="shared" si="38"/>
        <v>75.894227841250711</v>
      </c>
      <c r="F1273" s="27">
        <f>LN(CurrentMtgRatesDataTable8[[#This Row],[Combined with Bloomberg Coupon]]/C1274)</f>
        <v>9.2659632868800808E-3</v>
      </c>
      <c r="G1273" s="37">
        <f t="shared" si="39"/>
        <v>25.167353217429255</v>
      </c>
      <c r="I1273" s="26" t="s">
        <v>135</v>
      </c>
      <c r="J1273" s="27">
        <v>66.590906399999994</v>
      </c>
      <c r="K1273" s="27" t="s">
        <v>1502</v>
      </c>
      <c r="N1273" s="26" t="s">
        <v>135</v>
      </c>
      <c r="O1273" s="28">
        <v>69.192751552000004</v>
      </c>
      <c r="P1273" s="28" t="s">
        <v>1501</v>
      </c>
      <c r="Q1273" s="27">
        <f>VLOOKUP(CurrentMtgRatesDataTable824[[#This Row],[asOfDate]],CurrentMtgRatesDataTable8[],5,0)</f>
        <v>48.273715628354374</v>
      </c>
      <c r="R1273" s="27">
        <f>CurrentMtgRatesDataTable824[[#This Row],[Realized Current Coupon Vol]]/CurrentMtgRatesDataTable824[[#This Row],[SeriesNumValue]]</f>
        <v>0.69767012505747117</v>
      </c>
    </row>
    <row r="1274" spans="1:18">
      <c r="A1274" s="26" t="s">
        <v>15</v>
      </c>
      <c r="B1274" s="28">
        <v>2.7350812469927099</v>
      </c>
      <c r="C12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2.7350812469927099</v>
      </c>
      <c r="D1274" s="27">
        <f>CurrentMtgRatesDataTable8[[#This Row],[Combined with Bloomberg Coupon]]-C1275</f>
        <v>-3.4612338373340101E-2</v>
      </c>
      <c r="E1274" s="37">
        <f t="shared" si="38"/>
        <v>76.359822275778683</v>
      </c>
      <c r="F1274" s="27">
        <f>LN(CurrentMtgRatesDataTable8[[#This Row],[Combined with Bloomberg Coupon]]/C1275)</f>
        <v>-1.2575553250497853E-2</v>
      </c>
      <c r="G1274" s="37">
        <f t="shared" si="39"/>
        <v>25.325630719149128</v>
      </c>
      <c r="I1274" s="26" t="s">
        <v>699</v>
      </c>
      <c r="J1274" s="27">
        <v>68.600759237999995</v>
      </c>
      <c r="K1274" s="27" t="s">
        <v>1502</v>
      </c>
      <c r="N1274" s="26" t="s">
        <v>699</v>
      </c>
      <c r="O1274" s="28">
        <v>70.213308592000004</v>
      </c>
      <c r="P1274" s="28" t="s">
        <v>1501</v>
      </c>
      <c r="Q1274" s="27">
        <f>VLOOKUP(CurrentMtgRatesDataTable824[[#This Row],[asOfDate]],CurrentMtgRatesDataTable8[],5,0)</f>
        <v>48.359439816844514</v>
      </c>
      <c r="R1274" s="27">
        <f>CurrentMtgRatesDataTable824[[#This Row],[Realized Current Coupon Vol]]/CurrentMtgRatesDataTable824[[#This Row],[SeriesNumValue]]</f>
        <v>0.68875033503768701</v>
      </c>
    </row>
    <row r="1275" spans="1:18">
      <c r="A1275" s="26" t="s">
        <v>160</v>
      </c>
      <c r="B1275" s="28">
        <v>2.76969358536605</v>
      </c>
      <c r="C12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2.76969358536605</v>
      </c>
      <c r="D1275" s="27">
        <f>CurrentMtgRatesDataTable8[[#This Row],[Combined with Bloomberg Coupon]]-C1276</f>
        <v>3.6123479079110066E-2</v>
      </c>
      <c r="E1275" s="37">
        <f t="shared" si="38"/>
        <v>77.53014830947113</v>
      </c>
      <c r="F1275" s="27">
        <f>LN(CurrentMtgRatesDataTable8[[#This Row],[Combined with Bloomberg Coupon]]/C1276)</f>
        <v>1.3128208977334818E-2</v>
      </c>
      <c r="G1275" s="37">
        <f t="shared" si="39"/>
        <v>25.7534163347811</v>
      </c>
      <c r="I1275" s="26" t="s">
        <v>557</v>
      </c>
      <c r="J1275" s="27">
        <v>64.6005484800001</v>
      </c>
      <c r="K1275" s="27" t="s">
        <v>1502</v>
      </c>
      <c r="N1275" s="26" t="s">
        <v>557</v>
      </c>
      <c r="O1275" s="28">
        <v>68.761950245999998</v>
      </c>
      <c r="P1275" s="28" t="s">
        <v>1501</v>
      </c>
      <c r="Q1275" s="27">
        <f>VLOOKUP(CurrentMtgRatesDataTable824[[#This Row],[asOfDate]],CurrentMtgRatesDataTable8[],5,0)</f>
        <v>48.257644093865096</v>
      </c>
      <c r="R1275" s="27">
        <f>CurrentMtgRatesDataTable824[[#This Row],[Realized Current Coupon Vol]]/CurrentMtgRatesDataTable824[[#This Row],[SeriesNumValue]]</f>
        <v>0.70180737924419656</v>
      </c>
    </row>
    <row r="1276" spans="1:18">
      <c r="A1276" s="26" t="s">
        <v>304</v>
      </c>
      <c r="B1276" s="28">
        <v>2.73357010628694</v>
      </c>
      <c r="C12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2.73357010628694</v>
      </c>
      <c r="D1276" s="27">
        <f>CurrentMtgRatesDataTable8[[#This Row],[Combined with Bloomberg Coupon]]-C1277</f>
        <v>5.5598039952049927E-2</v>
      </c>
      <c r="E1276" s="37">
        <f t="shared" si="38"/>
        <v>77.175003228022419</v>
      </c>
      <c r="F1276" s="27">
        <f>LN(CurrentMtgRatesDataTable8[[#This Row],[Combined with Bloomberg Coupon]]/C1277)</f>
        <v>2.0548669680717477E-2</v>
      </c>
      <c r="G1276" s="37">
        <f t="shared" si="39"/>
        <v>25.611783918522839</v>
      </c>
      <c r="I1276" s="26" t="s">
        <v>411</v>
      </c>
      <c r="J1276" s="27">
        <v>64.534403855333196</v>
      </c>
      <c r="K1276" s="27" t="s">
        <v>1502</v>
      </c>
      <c r="N1276" s="26" t="s">
        <v>411</v>
      </c>
      <c r="O1276" s="28">
        <v>67.625579728000005</v>
      </c>
      <c r="P1276" s="28" t="s">
        <v>1501</v>
      </c>
      <c r="Q1276" s="27">
        <f>VLOOKUP(CurrentMtgRatesDataTable824[[#This Row],[asOfDate]],CurrentMtgRatesDataTable8[],5,0)</f>
        <v>48.312239953743592</v>
      </c>
      <c r="R1276" s="27">
        <f>CurrentMtgRatesDataTable824[[#This Row],[Realized Current Coupon Vol]]/CurrentMtgRatesDataTable824[[#This Row],[SeriesNumValue]]</f>
        <v>0.71440777510614328</v>
      </c>
    </row>
    <row r="1277" spans="1:18">
      <c r="A1277" s="26" t="s">
        <v>436</v>
      </c>
      <c r="B1277" s="28">
        <v>2.67797206633489</v>
      </c>
      <c r="C12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2.67797206633489</v>
      </c>
      <c r="D1277" s="27">
        <f>CurrentMtgRatesDataTable8[[#This Row],[Combined with Bloomberg Coupon]]-C1278</f>
        <v>6.13138012278025E-3</v>
      </c>
      <c r="E1277" s="37">
        <f t="shared" si="38"/>
        <v>76.416807497895306</v>
      </c>
      <c r="F1277" s="27">
        <f>LN(CurrentMtgRatesDataTable8[[#This Row],[Combined with Bloomberg Coupon]]/C1278)</f>
        <v>2.2921859477951774E-3</v>
      </c>
      <c r="G1277" s="37">
        <f t="shared" si="39"/>
        <v>25.293787415792561</v>
      </c>
      <c r="I1277" s="26" t="s">
        <v>281</v>
      </c>
      <c r="J1277" s="27">
        <v>69.538677086666596</v>
      </c>
      <c r="K1277" s="27" t="s">
        <v>1502</v>
      </c>
      <c r="N1277" s="26" t="s">
        <v>281</v>
      </c>
      <c r="O1277" s="28">
        <v>69.084712890000006</v>
      </c>
      <c r="P1277" s="28" t="s">
        <v>1501</v>
      </c>
      <c r="Q1277" s="27">
        <f>VLOOKUP(CurrentMtgRatesDataTable824[[#This Row],[asOfDate]],CurrentMtgRatesDataTable8[],5,0)</f>
        <v>49.444441935462606</v>
      </c>
      <c r="R1277" s="27">
        <f>CurrentMtgRatesDataTable824[[#This Row],[Realized Current Coupon Vol]]/CurrentMtgRatesDataTable824[[#This Row],[SeriesNumValue]]</f>
        <v>0.71570742450924585</v>
      </c>
    </row>
    <row r="1278" spans="1:18">
      <c r="A1278" s="26" t="s">
        <v>581</v>
      </c>
      <c r="B1278" s="28">
        <v>2.6718406862121098</v>
      </c>
      <c r="C12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2.6718406862121098</v>
      </c>
      <c r="D1278" s="27">
        <f>CurrentMtgRatesDataTable8[[#This Row],[Combined with Bloomberg Coupon]]-C1279</f>
        <v>-6.8288012123130404E-2</v>
      </c>
      <c r="E1278" s="37">
        <f t="shared" si="38"/>
        <v>76.455414850840157</v>
      </c>
      <c r="F1278" s="27">
        <f>LN(CurrentMtgRatesDataTable8[[#This Row],[Combined with Bloomberg Coupon]]/C1279)</f>
        <v>-2.5237259019016158E-2</v>
      </c>
      <c r="G1278" s="37">
        <f t="shared" si="39"/>
        <v>25.307618596151137</v>
      </c>
      <c r="I1278" s="26" t="s">
        <v>136</v>
      </c>
      <c r="J1278" s="27">
        <v>67.280863393333405</v>
      </c>
      <c r="K1278" s="27" t="s">
        <v>1502</v>
      </c>
      <c r="N1278" s="26" t="s">
        <v>136</v>
      </c>
      <c r="O1278" s="28">
        <v>68.975961209999994</v>
      </c>
      <c r="P1278" s="28" t="s">
        <v>1501</v>
      </c>
      <c r="Q1278" s="27">
        <f>VLOOKUP(CurrentMtgRatesDataTable824[[#This Row],[asOfDate]],CurrentMtgRatesDataTable8[],5,0)</f>
        <v>50.316824348741015</v>
      </c>
      <c r="R1278" s="27">
        <f>CurrentMtgRatesDataTable824[[#This Row],[Realized Current Coupon Vol]]/CurrentMtgRatesDataTable824[[#This Row],[SeriesNumValue]]</f>
        <v>0.72948348186913248</v>
      </c>
    </row>
    <row r="1279" spans="1:18">
      <c r="A1279" s="26" t="s">
        <v>14</v>
      </c>
      <c r="B1279" s="28">
        <v>2.7401286983352402</v>
      </c>
      <c r="C12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2.7401286983352402</v>
      </c>
      <c r="D1279" s="27">
        <f>CurrentMtgRatesDataTable8[[#This Row],[Combined with Bloomberg Coupon]]-C1280</f>
        <v>-2.9580489652319741E-2</v>
      </c>
      <c r="E1279" s="37">
        <f t="shared" si="38"/>
        <v>75.605922761554638</v>
      </c>
      <c r="F1279" s="27">
        <f>LN(CurrentMtgRatesDataTable8[[#This Row],[Combined with Bloomberg Coupon]]/C1280)</f>
        <v>-1.0737438909464851E-2</v>
      </c>
      <c r="G1279" s="37">
        <f t="shared" si="39"/>
        <v>24.940086466706401</v>
      </c>
      <c r="I1279" s="26" t="s">
        <v>700</v>
      </c>
      <c r="J1279" s="27">
        <v>68.9183592746665</v>
      </c>
      <c r="K1279" s="27" t="s">
        <v>1502</v>
      </c>
      <c r="N1279" s="26" t="s">
        <v>700</v>
      </c>
      <c r="O1279" s="28">
        <v>71.818789379999998</v>
      </c>
      <c r="P1279" s="28" t="s">
        <v>1501</v>
      </c>
      <c r="Q1279" s="27">
        <f>VLOOKUP(CurrentMtgRatesDataTable824[[#This Row],[asOfDate]],CurrentMtgRatesDataTable8[],5,0)</f>
        <v>50.312844763929107</v>
      </c>
      <c r="R1279" s="27">
        <f>CurrentMtgRatesDataTable824[[#This Row],[Realized Current Coupon Vol]]/CurrentMtgRatesDataTable824[[#This Row],[SeriesNumValue]]</f>
        <v>0.70055267149824951</v>
      </c>
    </row>
    <row r="1280" spans="1:18">
      <c r="A1280" s="26" t="s">
        <v>159</v>
      </c>
      <c r="B1280" s="28">
        <v>2.7697091879875599</v>
      </c>
      <c r="C12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2.7697091879875599</v>
      </c>
      <c r="D1280" s="27">
        <f>CurrentMtgRatesDataTable8[[#This Row],[Combined with Bloomberg Coupon]]-C1281</f>
        <v>-4.265723849040004E-3</v>
      </c>
      <c r="E1280" s="37">
        <f t="shared" si="38"/>
        <v>76.033412447355516</v>
      </c>
      <c r="F1280" s="27">
        <f>LN(CurrentMtgRatesDataTable8[[#This Row],[Combined with Bloomberg Coupon]]/C1281)</f>
        <v>-1.5389494113037939E-3</v>
      </c>
      <c r="G1280" s="37">
        <f t="shared" si="39"/>
        <v>25.085473759859489</v>
      </c>
      <c r="I1280" s="26" t="s">
        <v>558</v>
      </c>
      <c r="J1280" s="27">
        <v>70.0244018453335</v>
      </c>
      <c r="K1280" s="27" t="s">
        <v>1502</v>
      </c>
      <c r="N1280" s="26" t="s">
        <v>558</v>
      </c>
      <c r="O1280" s="28">
        <v>71.611663910000004</v>
      </c>
      <c r="P1280" s="28" t="s">
        <v>1501</v>
      </c>
      <c r="Q1280" s="27">
        <f>VLOOKUP(CurrentMtgRatesDataTable824[[#This Row],[asOfDate]],CurrentMtgRatesDataTable8[],5,0)</f>
        <v>49.311915749546372</v>
      </c>
      <c r="R1280" s="27">
        <f>CurrentMtgRatesDataTable824[[#This Row],[Realized Current Coupon Vol]]/CurrentMtgRatesDataTable824[[#This Row],[SeriesNumValue]]</f>
        <v>0.68860173129785851</v>
      </c>
    </row>
    <row r="1281" spans="1:18">
      <c r="A1281" s="26" t="s">
        <v>303</v>
      </c>
      <c r="B1281" s="28">
        <v>2.7739749118365999</v>
      </c>
      <c r="C12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2.7739749118365999</v>
      </c>
      <c r="D1281" s="27">
        <f>CurrentMtgRatesDataTable8[[#This Row],[Combined with Bloomberg Coupon]]-C1282</f>
        <v>-3.1302295878799846E-2</v>
      </c>
      <c r="E1281" s="37">
        <f t="shared" si="38"/>
        <v>76.92770249070719</v>
      </c>
      <c r="F1281" s="27">
        <f>LN(CurrentMtgRatesDataTable8[[#This Row],[Combined with Bloomberg Coupon]]/C1282)</f>
        <v>-1.1221082558638852E-2</v>
      </c>
      <c r="G1281" s="37">
        <f t="shared" si="39"/>
        <v>25.408984664332436</v>
      </c>
      <c r="I1281" s="26" t="s">
        <v>282</v>
      </c>
      <c r="J1281" s="27">
        <v>80.3189013406665</v>
      </c>
      <c r="K1281" s="27" t="s">
        <v>1502</v>
      </c>
      <c r="N1281" s="26" t="s">
        <v>282</v>
      </c>
      <c r="O1281" s="28">
        <v>77.802268991999995</v>
      </c>
      <c r="P1281" s="28" t="s">
        <v>1501</v>
      </c>
      <c r="Q1281" s="27">
        <f>VLOOKUP(CurrentMtgRatesDataTable824[[#This Row],[asOfDate]],CurrentMtgRatesDataTable8[],5,0)</f>
        <v>52.465241796829851</v>
      </c>
      <c r="R1281" s="27">
        <f>CurrentMtgRatesDataTable824[[#This Row],[Realized Current Coupon Vol]]/CurrentMtgRatesDataTable824[[#This Row],[SeriesNumValue]]</f>
        <v>0.6743407676481078</v>
      </c>
    </row>
    <row r="1282" spans="1:18">
      <c r="A1282" s="26" t="s">
        <v>435</v>
      </c>
      <c r="B1282" s="28">
        <v>2.8052772077153998</v>
      </c>
      <c r="C12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2.8052772077153998</v>
      </c>
      <c r="D1282" s="27">
        <f>CurrentMtgRatesDataTable8[[#This Row],[Combined with Bloomberg Coupon]]-C1283</f>
        <v>-1.9330656002480406E-2</v>
      </c>
      <c r="E1282" s="37">
        <f t="shared" si="38"/>
        <v>77.066111961715947</v>
      </c>
      <c r="F1282" s="27">
        <f>LN(CurrentMtgRatesDataTable8[[#This Row],[Combined with Bloomberg Coupon]]/C1283)</f>
        <v>-6.8671852884315369E-3</v>
      </c>
      <c r="G1282" s="37">
        <f t="shared" si="39"/>
        <v>25.456465712004729</v>
      </c>
      <c r="I1282" s="26" t="s">
        <v>137</v>
      </c>
      <c r="J1282" s="27">
        <v>108.10944214200001</v>
      </c>
      <c r="K1282" s="27" t="s">
        <v>1502</v>
      </c>
      <c r="N1282" s="26" t="s">
        <v>137</v>
      </c>
      <c r="O1282" s="28">
        <v>91.844528687999997</v>
      </c>
      <c r="P1282" s="28" t="s">
        <v>1501</v>
      </c>
      <c r="Q1282" s="27">
        <f>VLOOKUP(CurrentMtgRatesDataTable824[[#This Row],[asOfDate]],CurrentMtgRatesDataTable8[],5,0)</f>
        <v>57.061607779727773</v>
      </c>
      <c r="R1282" s="27">
        <f>CurrentMtgRatesDataTable824[[#This Row],[Realized Current Coupon Vol]]/CurrentMtgRatesDataTable824[[#This Row],[SeriesNumValue]]</f>
        <v>0.62128477977788554</v>
      </c>
    </row>
    <row r="1283" spans="1:18">
      <c r="A1283" s="26" t="s">
        <v>580</v>
      </c>
      <c r="B1283" s="28">
        <v>2.8246078637178802</v>
      </c>
      <c r="C12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2.8246078637178802</v>
      </c>
      <c r="D1283" s="27">
        <f>CurrentMtgRatesDataTable8[[#This Row],[Combined with Bloomberg Coupon]]-C1284</f>
        <v>-8.1564341220197178E-3</v>
      </c>
      <c r="E1283" s="37">
        <f t="shared" si="38"/>
        <v>77.628835158979143</v>
      </c>
      <c r="F1283" s="27">
        <f>LN(CurrentMtgRatesDataTable8[[#This Row],[Combined with Bloomberg Coupon]]/C1284)</f>
        <v>-2.8834729412976884E-3</v>
      </c>
      <c r="G1283" s="37">
        <f t="shared" si="39"/>
        <v>25.672773750012706</v>
      </c>
      <c r="I1283" s="26" t="s">
        <v>701</v>
      </c>
      <c r="J1283" s="27">
        <v>94.994812762666498</v>
      </c>
      <c r="K1283" s="27" t="s">
        <v>1502</v>
      </c>
      <c r="N1283" s="26" t="s">
        <v>701</v>
      </c>
      <c r="O1283" s="28">
        <v>86.026136739999998</v>
      </c>
      <c r="P1283" s="28" t="s">
        <v>1501</v>
      </c>
      <c r="Q1283" s="27">
        <f>VLOOKUP(CurrentMtgRatesDataTable824[[#This Row],[asOfDate]],CurrentMtgRatesDataTable8[],5,0)</f>
        <v>60.263324948471165</v>
      </c>
      <c r="R1283" s="27">
        <f>CurrentMtgRatesDataTable824[[#This Row],[Realized Current Coupon Vol]]/CurrentMtgRatesDataTable824[[#This Row],[SeriesNumValue]]</f>
        <v>0.70052343662260763</v>
      </c>
    </row>
    <row r="1284" spans="1:18">
      <c r="A1284" s="26" t="s">
        <v>13</v>
      </c>
      <c r="B1284" s="28">
        <v>2.8327642978398999</v>
      </c>
      <c r="C12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2.8327642978398999</v>
      </c>
      <c r="D1284" s="27">
        <f>CurrentMtgRatesDataTable8[[#This Row],[Combined with Bloomberg Coupon]]-C1285</f>
        <v>-1.2938024094069966E-2</v>
      </c>
      <c r="E1284" s="37">
        <f t="shared" si="38"/>
        <v>77.663765156490271</v>
      </c>
      <c r="F1284" s="27">
        <f>LN(CurrentMtgRatesDataTable8[[#This Row],[Combined with Bloomberg Coupon]]/C1285)</f>
        <v>-4.5568803512385618E-3</v>
      </c>
      <c r="G1284" s="37">
        <f t="shared" si="39"/>
        <v>25.686837560487525</v>
      </c>
      <c r="I1284" s="26" t="s">
        <v>559</v>
      </c>
      <c r="J1284" s="27">
        <v>83.737948282999795</v>
      </c>
      <c r="K1284" s="27" t="s">
        <v>1502</v>
      </c>
      <c r="N1284" s="26" t="s">
        <v>559</v>
      </c>
      <c r="O1284" s="28">
        <v>80.077123991999997</v>
      </c>
      <c r="P1284" s="28" t="s">
        <v>1501</v>
      </c>
      <c r="Q1284" s="27">
        <f>VLOOKUP(CurrentMtgRatesDataTable824[[#This Row],[asOfDate]],CurrentMtgRatesDataTable8[],5,0)</f>
        <v>60.349088567244515</v>
      </c>
      <c r="R1284" s="27">
        <f>CurrentMtgRatesDataTable824[[#This Row],[Realized Current Coupon Vol]]/CurrentMtgRatesDataTable824[[#This Row],[SeriesNumValue]]</f>
        <v>0.75363706335499281</v>
      </c>
    </row>
    <row r="1285" spans="1:18">
      <c r="A1285" s="26" t="s">
        <v>158</v>
      </c>
      <c r="B1285" s="28">
        <v>2.8457023219339699</v>
      </c>
      <c r="C12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2.8457023219339699</v>
      </c>
      <c r="D1285" s="27">
        <f>CurrentMtgRatesDataTable8[[#This Row],[Combined with Bloomberg Coupon]]-C1286</f>
        <v>-1.2771372245670154E-2</v>
      </c>
      <c r="E1285" s="37">
        <f t="shared" ref="E1285:E1348" si="40">STDEVA(D1285:D1344)*SQRT(250)*100</f>
        <v>78.331798199326826</v>
      </c>
      <c r="F1285" s="27">
        <f>LN(CurrentMtgRatesDataTable8[[#This Row],[Combined with Bloomberg Coupon]]/C1286)</f>
        <v>-4.47791006105221E-3</v>
      </c>
      <c r="G1285" s="37">
        <f t="shared" ref="G1285:G1348" si="41">STDEVA(F1285:F1344)*SQRT(250)*100</f>
        <v>25.946312948564898</v>
      </c>
      <c r="I1285" s="26" t="s">
        <v>412</v>
      </c>
      <c r="J1285" s="27">
        <v>83.514041380999998</v>
      </c>
      <c r="K1285" s="27" t="s">
        <v>1502</v>
      </c>
      <c r="N1285" s="26" t="s">
        <v>412</v>
      </c>
      <c r="O1285" s="28">
        <v>77.970005125</v>
      </c>
      <c r="P1285" s="28" t="s">
        <v>1501</v>
      </c>
      <c r="Q1285" s="27">
        <f>VLOOKUP(CurrentMtgRatesDataTable824[[#This Row],[asOfDate]],CurrentMtgRatesDataTable8[],5,0)</f>
        <v>59.372517080044126</v>
      </c>
      <c r="R1285" s="27">
        <f>CurrentMtgRatesDataTable824[[#This Row],[Realized Current Coupon Vol]]/CurrentMtgRatesDataTable824[[#This Row],[SeriesNumValue]]</f>
        <v>0.76147894289424833</v>
      </c>
    </row>
    <row r="1286" spans="1:18">
      <c r="A1286" s="26" t="s">
        <v>302</v>
      </c>
      <c r="B1286" s="28">
        <v>2.85847369417964</v>
      </c>
      <c r="C12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2.85847369417964</v>
      </c>
      <c r="D1286" s="27">
        <f>CurrentMtgRatesDataTable8[[#This Row],[Combined with Bloomberg Coupon]]-C1287</f>
        <v>7.6055700016501859E-3</v>
      </c>
      <c r="E1286" s="37">
        <f t="shared" si="40"/>
        <v>78.296750109856816</v>
      </c>
      <c r="F1286" s="27">
        <f>LN(CurrentMtgRatesDataTable8[[#This Row],[Combined with Bloomberg Coupon]]/C1287)</f>
        <v>2.6642561410685915E-3</v>
      </c>
      <c r="G1286" s="37">
        <f t="shared" si="41"/>
        <v>25.933438957783316</v>
      </c>
      <c r="I1286" s="26" t="s">
        <v>283</v>
      </c>
      <c r="J1286" s="27">
        <v>83.6275334966668</v>
      </c>
      <c r="K1286" s="27" t="s">
        <v>1502</v>
      </c>
      <c r="N1286" s="26" t="s">
        <v>283</v>
      </c>
      <c r="O1286" s="28">
        <v>79.071582045</v>
      </c>
      <c r="P1286" s="28" t="s">
        <v>1501</v>
      </c>
      <c r="Q1286" s="27">
        <f>VLOOKUP(CurrentMtgRatesDataTable824[[#This Row],[asOfDate]],CurrentMtgRatesDataTable8[],5,0)</f>
        <v>59.06312246867973</v>
      </c>
      <c r="R1286" s="27">
        <f>CurrentMtgRatesDataTable824[[#This Row],[Realized Current Coupon Vol]]/CurrentMtgRatesDataTable824[[#This Row],[SeriesNumValue]]</f>
        <v>0.74695764193849867</v>
      </c>
    </row>
    <row r="1287" spans="1:18">
      <c r="A1287" s="26" t="s">
        <v>434</v>
      </c>
      <c r="B1287" s="28">
        <v>2.8508681241779898</v>
      </c>
      <c r="C12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2.8508681241779898</v>
      </c>
      <c r="D1287" s="27">
        <f>CurrentMtgRatesDataTable8[[#This Row],[Combined with Bloomberg Coupon]]-C1288</f>
        <v>-3.1466513637650184E-2</v>
      </c>
      <c r="E1287" s="37">
        <f t="shared" si="40"/>
        <v>78.643667273761622</v>
      </c>
      <c r="F1287" s="27">
        <f>LN(CurrentMtgRatesDataTable8[[#This Row],[Combined with Bloomberg Coupon]]/C1288)</f>
        <v>-1.0977051016038143E-2</v>
      </c>
      <c r="G1287" s="37">
        <f t="shared" si="41"/>
        <v>26.064477213337245</v>
      </c>
      <c r="I1287" s="26" t="s">
        <v>138</v>
      </c>
      <c r="J1287" s="27">
        <v>79.417811126666805</v>
      </c>
      <c r="K1287" s="27" t="s">
        <v>1502</v>
      </c>
      <c r="N1287" s="26" t="s">
        <v>138</v>
      </c>
      <c r="O1287" s="28">
        <v>79.127481524999993</v>
      </c>
      <c r="P1287" s="28" t="s">
        <v>1501</v>
      </c>
      <c r="Q1287" s="27">
        <f>VLOOKUP(CurrentMtgRatesDataTable824[[#This Row],[asOfDate]],CurrentMtgRatesDataTable8[],5,0)</f>
        <v>59.057596032933027</v>
      </c>
      <c r="R1287" s="27">
        <f>CurrentMtgRatesDataTable824[[#This Row],[Realized Current Coupon Vol]]/CurrentMtgRatesDataTable824[[#This Row],[SeriesNumValue]]</f>
        <v>0.74636011275392389</v>
      </c>
    </row>
    <row r="1288" spans="1:18">
      <c r="A1288" s="26" t="s">
        <v>579</v>
      </c>
      <c r="B1288" s="28">
        <v>2.88233463781564</v>
      </c>
      <c r="C12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2.88233463781564</v>
      </c>
      <c r="D1288" s="27">
        <f>CurrentMtgRatesDataTable8[[#This Row],[Combined with Bloomberg Coupon]]-C1289</f>
        <v>8.9536828068199625E-3</v>
      </c>
      <c r="E1288" s="37">
        <f t="shared" si="40"/>
        <v>79.979812064251462</v>
      </c>
      <c r="F1288" s="27">
        <f>LN(CurrentMtgRatesDataTable8[[#This Row],[Combined with Bloomberg Coupon]]/C1289)</f>
        <v>3.1112343495406885E-3</v>
      </c>
      <c r="G1288" s="37">
        <f t="shared" si="41"/>
        <v>26.580202076501568</v>
      </c>
      <c r="I1288" s="26" t="s">
        <v>702</v>
      </c>
      <c r="J1288" s="27">
        <v>82.142633055000005</v>
      </c>
      <c r="K1288" s="27" t="s">
        <v>1502</v>
      </c>
      <c r="N1288" s="26" t="s">
        <v>702</v>
      </c>
      <c r="O1288" s="28">
        <v>80.952814369999999</v>
      </c>
      <c r="P1288" s="28" t="s">
        <v>1501</v>
      </c>
      <c r="Q1288" s="27">
        <f>VLOOKUP(CurrentMtgRatesDataTable824[[#This Row],[asOfDate]],CurrentMtgRatesDataTable8[],5,0)</f>
        <v>59.681953297088242</v>
      </c>
      <c r="R1288" s="27">
        <f>CurrentMtgRatesDataTable824[[#This Row],[Realized Current Coupon Vol]]/CurrentMtgRatesDataTable824[[#This Row],[SeriesNumValue]]</f>
        <v>0.73724371118597642</v>
      </c>
    </row>
    <row r="1289" spans="1:18">
      <c r="A1289" s="26" t="s">
        <v>12</v>
      </c>
      <c r="B1289" s="28">
        <v>2.8733809550088201</v>
      </c>
      <c r="C12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2.8733809550088201</v>
      </c>
      <c r="D1289" s="27">
        <f>CurrentMtgRatesDataTable8[[#This Row],[Combined with Bloomberg Coupon]]-C1290</f>
        <v>-1.7467477330650016E-2</v>
      </c>
      <c r="E1289" s="37">
        <f t="shared" si="40"/>
        <v>80.190964566479934</v>
      </c>
      <c r="F1289" s="27">
        <f>LN(CurrentMtgRatesDataTable8[[#This Row],[Combined with Bloomberg Coupon]]/C1290)</f>
        <v>-6.0606647044285271E-3</v>
      </c>
      <c r="G1289" s="37">
        <f t="shared" si="41"/>
        <v>26.66259180310168</v>
      </c>
      <c r="I1289" s="26" t="s">
        <v>560</v>
      </c>
      <c r="J1289" s="27">
        <v>84.174003261333198</v>
      </c>
      <c r="K1289" s="27" t="s">
        <v>1502</v>
      </c>
      <c r="N1289" s="26" t="s">
        <v>560</v>
      </c>
      <c r="O1289" s="28">
        <v>80.980087800000007</v>
      </c>
      <c r="P1289" s="28" t="s">
        <v>1501</v>
      </c>
      <c r="Q1289" s="27">
        <f>VLOOKUP(CurrentMtgRatesDataTable824[[#This Row],[asOfDate]],CurrentMtgRatesDataTable8[],5,0)</f>
        <v>56.958457165168483</v>
      </c>
      <c r="R1289" s="27">
        <f>CurrentMtgRatesDataTable824[[#This Row],[Realized Current Coupon Vol]]/CurrentMtgRatesDataTable824[[#This Row],[SeriesNumValue]]</f>
        <v>0.70336373684653475</v>
      </c>
    </row>
    <row r="1290" spans="1:18">
      <c r="A1290" s="26" t="s">
        <v>157</v>
      </c>
      <c r="B1290" s="28">
        <v>2.8908484323394701</v>
      </c>
      <c r="C12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2.8908484323394701</v>
      </c>
      <c r="D1290" s="27">
        <f>CurrentMtgRatesDataTable8[[#This Row],[Combined with Bloomberg Coupon]]-C1291</f>
        <v>3.2254260661670031E-2</v>
      </c>
      <c r="E1290" s="37">
        <f t="shared" si="40"/>
        <v>80.356149078828949</v>
      </c>
      <c r="F1290" s="27">
        <f>LN(CurrentMtgRatesDataTable8[[#This Row],[Combined with Bloomberg Coupon]]/C1291)</f>
        <v>1.1220078625687142E-2</v>
      </c>
      <c r="G1290" s="37">
        <f t="shared" si="41"/>
        <v>26.729730605896084</v>
      </c>
      <c r="I1290" s="26" t="s">
        <v>413</v>
      </c>
      <c r="J1290" s="27">
        <v>83.188152226666503</v>
      </c>
      <c r="K1290" s="27" t="s">
        <v>1502</v>
      </c>
      <c r="N1290" s="26" t="s">
        <v>413</v>
      </c>
      <c r="O1290" s="28">
        <v>80.769885677000005</v>
      </c>
      <c r="P1290" s="28" t="s">
        <v>1501</v>
      </c>
      <c r="Q1290" s="27">
        <f>VLOOKUP(CurrentMtgRatesDataTable824[[#This Row],[asOfDate]],CurrentMtgRatesDataTable8[],5,0)</f>
        <v>56.915816854749259</v>
      </c>
      <c r="R1290" s="27">
        <f>CurrentMtgRatesDataTable824[[#This Row],[Realized Current Coupon Vol]]/CurrentMtgRatesDataTable824[[#This Row],[SeriesNumValue]]</f>
        <v>0.70466630449814516</v>
      </c>
    </row>
    <row r="1291" spans="1:18">
      <c r="A1291" s="26" t="s">
        <v>301</v>
      </c>
      <c r="B1291" s="28">
        <v>2.8585941716778001</v>
      </c>
      <c r="C12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2.8585941716778001</v>
      </c>
      <c r="D1291" s="27">
        <f>CurrentMtgRatesDataTable8[[#This Row],[Combined with Bloomberg Coupon]]-C1292</f>
        <v>-1.3077945133900037E-2</v>
      </c>
      <c r="E1291" s="37">
        <f t="shared" si="40"/>
        <v>80.772418741564223</v>
      </c>
      <c r="F1291" s="27">
        <f>LN(CurrentMtgRatesDataTable8[[#This Row],[Combined with Bloomberg Coupon]]/C1292)</f>
        <v>-4.5645235952153675E-3</v>
      </c>
      <c r="G1291" s="37">
        <f t="shared" si="41"/>
        <v>26.896706774766603</v>
      </c>
      <c r="I1291" s="26" t="s">
        <v>284</v>
      </c>
      <c r="J1291" s="27">
        <v>77.849073319999803</v>
      </c>
      <c r="K1291" s="27" t="s">
        <v>1502</v>
      </c>
      <c r="N1291" s="26" t="s">
        <v>284</v>
      </c>
      <c r="O1291" s="28">
        <v>77.754697379999996</v>
      </c>
      <c r="P1291" s="28" t="s">
        <v>1501</v>
      </c>
      <c r="Q1291" s="27">
        <f>VLOOKUP(CurrentMtgRatesDataTable824[[#This Row],[asOfDate]],CurrentMtgRatesDataTable8[],5,0)</f>
        <v>56.511971369470061</v>
      </c>
      <c r="R1291" s="27">
        <f>CurrentMtgRatesDataTable824[[#This Row],[Realized Current Coupon Vol]]/CurrentMtgRatesDataTable824[[#This Row],[SeriesNumValue]]</f>
        <v>0.72679816491712079</v>
      </c>
    </row>
    <row r="1292" spans="1:18">
      <c r="A1292" s="26" t="s">
        <v>433</v>
      </c>
      <c r="B1292" s="28">
        <v>2.8716721168117001</v>
      </c>
      <c r="C12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2.8716721168117001</v>
      </c>
      <c r="D1292" s="27">
        <f>CurrentMtgRatesDataTable8[[#This Row],[Combined with Bloomberg Coupon]]-C1293</f>
        <v>-2.0728856792830097E-2</v>
      </c>
      <c r="E1292" s="37">
        <f t="shared" si="40"/>
        <v>82.909018319990039</v>
      </c>
      <c r="F1292" s="27">
        <f>LN(CurrentMtgRatesDataTable8[[#This Row],[Combined with Bloomberg Coupon]]/C1293)</f>
        <v>-7.1924647133779739E-3</v>
      </c>
      <c r="G1292" s="37">
        <f t="shared" si="41"/>
        <v>27.73709536297514</v>
      </c>
      <c r="I1292" s="26" t="s">
        <v>139</v>
      </c>
      <c r="J1292" s="27">
        <v>73.301177306666801</v>
      </c>
      <c r="K1292" s="27" t="s">
        <v>1502</v>
      </c>
      <c r="N1292" s="26" t="s">
        <v>139</v>
      </c>
      <c r="O1292" s="28">
        <v>77.393767752000002</v>
      </c>
      <c r="P1292" s="28" t="s">
        <v>1501</v>
      </c>
      <c r="Q1292" s="27">
        <f>VLOOKUP(CurrentMtgRatesDataTable824[[#This Row],[asOfDate]],CurrentMtgRatesDataTable8[],5,0)</f>
        <v>57.083033586606838</v>
      </c>
      <c r="R1292" s="27">
        <f>CurrentMtgRatesDataTable824[[#This Row],[Realized Current Coupon Vol]]/CurrentMtgRatesDataTable824[[#This Row],[SeriesNumValue]]</f>
        <v>0.73756628272089397</v>
      </c>
    </row>
    <row r="1293" spans="1:18">
      <c r="A1293" s="26" t="s">
        <v>578</v>
      </c>
      <c r="B1293" s="28">
        <v>2.8924009736045302</v>
      </c>
      <c r="C12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2.8924009736045302</v>
      </c>
      <c r="D1293" s="27">
        <f>CurrentMtgRatesDataTable8[[#This Row],[Combined with Bloomberg Coupon]]-C1294</f>
        <v>-3.0010487796469754E-2</v>
      </c>
      <c r="E1293" s="37">
        <f t="shared" si="40"/>
        <v>83.654678994575221</v>
      </c>
      <c r="F1293" s="27">
        <f>LN(CurrentMtgRatesDataTable8[[#This Row],[Combined with Bloomberg Coupon]]/C1294)</f>
        <v>-1.0322174478635095E-2</v>
      </c>
      <c r="G1293" s="37">
        <f t="shared" si="41"/>
        <v>28.0368148365156</v>
      </c>
      <c r="I1293" s="26" t="s">
        <v>703</v>
      </c>
      <c r="J1293" s="27">
        <v>71.176011270000004</v>
      </c>
      <c r="K1293" s="27" t="s">
        <v>1502</v>
      </c>
      <c r="N1293" s="26" t="s">
        <v>703</v>
      </c>
      <c r="O1293" s="28">
        <v>74.893182902000007</v>
      </c>
      <c r="P1293" s="28" t="s">
        <v>1501</v>
      </c>
      <c r="Q1293" s="27">
        <f>VLOOKUP(CurrentMtgRatesDataTable824[[#This Row],[asOfDate]],CurrentMtgRatesDataTable8[],5,0)</f>
        <v>57.189074183458523</v>
      </c>
      <c r="R1293" s="27">
        <f>CurrentMtgRatesDataTable824[[#This Row],[Realized Current Coupon Vol]]/CurrentMtgRatesDataTable824[[#This Row],[SeriesNumValue]]</f>
        <v>0.76360854175862913</v>
      </c>
    </row>
    <row r="1294" spans="1:18">
      <c r="A1294" s="26" t="s">
        <v>11</v>
      </c>
      <c r="B1294" s="28">
        <v>2.9224114614009999</v>
      </c>
      <c r="C12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2.9224114614009999</v>
      </c>
      <c r="D1294" s="27">
        <f>CurrentMtgRatesDataTable8[[#This Row],[Combined with Bloomberg Coupon]]-C1295</f>
        <v>2.1441341603360087E-2</v>
      </c>
      <c r="E1294" s="37">
        <f t="shared" si="40"/>
        <v>83.399157064275798</v>
      </c>
      <c r="F1294" s="27">
        <f>LN(CurrentMtgRatesDataTable8[[#This Row],[Combined with Bloomberg Coupon]]/C1295)</f>
        <v>7.3639132852036382E-3</v>
      </c>
      <c r="G1294" s="37">
        <f t="shared" si="41"/>
        <v>27.946529507956839</v>
      </c>
      <c r="I1294" s="26" t="s">
        <v>561</v>
      </c>
      <c r="J1294" s="27">
        <v>72.051960466333497</v>
      </c>
      <c r="K1294" s="27" t="s">
        <v>1502</v>
      </c>
      <c r="N1294" s="26" t="s">
        <v>561</v>
      </c>
      <c r="O1294" s="28">
        <v>74.712788184999994</v>
      </c>
      <c r="P1294" s="28" t="s">
        <v>1501</v>
      </c>
      <c r="Q1294" s="27">
        <f>VLOOKUP(CurrentMtgRatesDataTable824[[#This Row],[asOfDate]],CurrentMtgRatesDataTable8[],5,0)</f>
        <v>57.413028960503887</v>
      </c>
      <c r="R1294" s="27">
        <f>CurrentMtgRatesDataTable824[[#This Row],[Realized Current Coupon Vol]]/CurrentMtgRatesDataTable824[[#This Row],[SeriesNumValue]]</f>
        <v>0.76844982439071441</v>
      </c>
    </row>
    <row r="1295" spans="1:18">
      <c r="A1295" s="26" t="s">
        <v>156</v>
      </c>
      <c r="B1295" s="28">
        <v>2.9009701197976399</v>
      </c>
      <c r="C12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2.9009701197976399</v>
      </c>
      <c r="D1295" s="27">
        <f>CurrentMtgRatesDataTable8[[#This Row],[Combined with Bloomberg Coupon]]-C1296</f>
        <v>3.0155968906739883E-2</v>
      </c>
      <c r="E1295" s="37">
        <f t="shared" si="40"/>
        <v>83.607498474892566</v>
      </c>
      <c r="F1295" s="27">
        <f>LN(CurrentMtgRatesDataTable8[[#This Row],[Combined with Bloomberg Coupon]]/C1296)</f>
        <v>1.0449539308248278E-2</v>
      </c>
      <c r="G1295" s="37">
        <f t="shared" si="41"/>
        <v>28.029054040411655</v>
      </c>
      <c r="I1295" s="26" t="s">
        <v>414</v>
      </c>
      <c r="J1295" s="27">
        <v>70.389256933333499</v>
      </c>
      <c r="K1295" s="27" t="s">
        <v>1502</v>
      </c>
      <c r="N1295" s="26" t="s">
        <v>414</v>
      </c>
      <c r="O1295" s="28">
        <v>73.81549425</v>
      </c>
      <c r="P1295" s="28" t="s">
        <v>1501</v>
      </c>
      <c r="Q1295" s="27">
        <f>VLOOKUP(CurrentMtgRatesDataTable824[[#This Row],[asOfDate]],CurrentMtgRatesDataTable8[],5,0)</f>
        <v>57.620563376723354</v>
      </c>
      <c r="R1295" s="27">
        <f>CurrentMtgRatesDataTable824[[#This Row],[Realized Current Coupon Vol]]/CurrentMtgRatesDataTable824[[#This Row],[SeriesNumValue]]</f>
        <v>0.78060255454732463</v>
      </c>
    </row>
    <row r="1296" spans="1:18">
      <c r="A1296" s="26" t="s">
        <v>300</v>
      </c>
      <c r="B1296" s="28">
        <v>2.8708141508909</v>
      </c>
      <c r="C12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2.8708141508909</v>
      </c>
      <c r="D1296" s="27">
        <f>CurrentMtgRatesDataTable8[[#This Row],[Combined with Bloomberg Coupon]]-C1297</f>
        <v>-3.2537210740950062E-2</v>
      </c>
      <c r="E1296" s="37">
        <f t="shared" si="40"/>
        <v>83.396145596432461</v>
      </c>
      <c r="F1296" s="27">
        <f>LN(CurrentMtgRatesDataTable8[[#This Row],[Combined with Bloomberg Coupon]]/C1297)</f>
        <v>-1.1270045882676508E-2</v>
      </c>
      <c r="G1296" s="37">
        <f t="shared" si="41"/>
        <v>27.95343654574917</v>
      </c>
      <c r="I1296" s="26" t="s">
        <v>285</v>
      </c>
      <c r="J1296" s="27">
        <v>71.050754379333497</v>
      </c>
      <c r="K1296" s="27" t="s">
        <v>1502</v>
      </c>
      <c r="N1296" s="26" t="s">
        <v>285</v>
      </c>
      <c r="O1296" s="28">
        <v>75.036982592000001</v>
      </c>
      <c r="P1296" s="28" t="s">
        <v>1501</v>
      </c>
      <c r="Q1296" s="27">
        <f>VLOOKUP(CurrentMtgRatesDataTable824[[#This Row],[asOfDate]],CurrentMtgRatesDataTable8[],5,0)</f>
        <v>57.603142498291568</v>
      </c>
      <c r="R1296" s="27">
        <f>CurrentMtgRatesDataTable824[[#This Row],[Realized Current Coupon Vol]]/CurrentMtgRatesDataTable824[[#This Row],[SeriesNumValue]]</f>
        <v>0.76766336423065173</v>
      </c>
    </row>
    <row r="1297" spans="1:18">
      <c r="A1297" s="26" t="s">
        <v>432</v>
      </c>
      <c r="B1297" s="28">
        <v>2.90335136163185</v>
      </c>
      <c r="C12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2.90335136163185</v>
      </c>
      <c r="D1297" s="27">
        <f>CurrentMtgRatesDataTable8[[#This Row],[Combined with Bloomberg Coupon]]-C1298</f>
        <v>1.5912335181900161E-2</v>
      </c>
      <c r="E1297" s="37">
        <f t="shared" si="40"/>
        <v>83.445907496045464</v>
      </c>
      <c r="F1297" s="27">
        <f>LN(CurrentMtgRatesDataTable8[[#This Row],[Combined with Bloomberg Coupon]]/C1298)</f>
        <v>5.4957524503192433E-3</v>
      </c>
      <c r="G1297" s="37">
        <f t="shared" si="41"/>
        <v>27.97636302817515</v>
      </c>
      <c r="I1297" s="26" t="s">
        <v>140</v>
      </c>
      <c r="J1297" s="27">
        <v>76.463385186000096</v>
      </c>
      <c r="K1297" s="27" t="s">
        <v>1502</v>
      </c>
      <c r="N1297" s="26" t="s">
        <v>140</v>
      </c>
      <c r="O1297" s="28">
        <v>75.320798417999995</v>
      </c>
      <c r="P1297" s="28" t="s">
        <v>1501</v>
      </c>
      <c r="Q1297" s="27">
        <f>VLOOKUP(CurrentMtgRatesDataTable824[[#This Row],[asOfDate]],CurrentMtgRatesDataTable8[],5,0)</f>
        <v>57.546088028673822</v>
      </c>
      <c r="R1297" s="27">
        <f>CurrentMtgRatesDataTable824[[#This Row],[Realized Current Coupon Vol]]/CurrentMtgRatesDataTable824[[#This Row],[SeriesNumValue]]</f>
        <v>0.76401325048781732</v>
      </c>
    </row>
    <row r="1298" spans="1:18">
      <c r="A1298" s="26" t="s">
        <v>577</v>
      </c>
      <c r="B1298" s="28">
        <v>2.8874390264499499</v>
      </c>
      <c r="C12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2.8874390264499499</v>
      </c>
      <c r="D1298" s="27">
        <f>CurrentMtgRatesDataTable8[[#This Row],[Combined with Bloomberg Coupon]]-C1299</f>
        <v>-4.3017508036359953E-2</v>
      </c>
      <c r="E1298" s="37">
        <f t="shared" si="40"/>
        <v>84.353033008089994</v>
      </c>
      <c r="F1298" s="27">
        <f>LN(CurrentMtgRatesDataTable8[[#This Row],[Combined with Bloomberg Coupon]]/C1299)</f>
        <v>-1.4788265465128767E-2</v>
      </c>
      <c r="G1298" s="37">
        <f t="shared" si="41"/>
        <v>28.304085219998882</v>
      </c>
      <c r="I1298" s="26" t="s">
        <v>704</v>
      </c>
      <c r="J1298" s="27">
        <v>71.326221629333205</v>
      </c>
      <c r="K1298" s="27" t="s">
        <v>1502</v>
      </c>
      <c r="N1298" s="26" t="s">
        <v>704</v>
      </c>
      <c r="O1298" s="28">
        <v>75.392781337000002</v>
      </c>
      <c r="P1298" s="28" t="s">
        <v>1501</v>
      </c>
      <c r="Q1298" s="27">
        <f>VLOOKUP(CurrentMtgRatesDataTable824[[#This Row],[asOfDate]],CurrentMtgRatesDataTable8[],5,0)</f>
        <v>57.530786654102464</v>
      </c>
      <c r="R1298" s="27">
        <f>CurrentMtgRatesDataTable824[[#This Row],[Realized Current Coupon Vol]]/CurrentMtgRatesDataTable824[[#This Row],[SeriesNumValue]]</f>
        <v>0.76308083657166359</v>
      </c>
    </row>
    <row r="1299" spans="1:18">
      <c r="A1299" s="26" t="s">
        <v>10</v>
      </c>
      <c r="B1299" s="28">
        <v>2.9304565344863098</v>
      </c>
      <c r="C12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2.9304565344863098</v>
      </c>
      <c r="D1299" s="27">
        <f>CurrentMtgRatesDataTable8[[#This Row],[Combined with Bloomberg Coupon]]-C1300</f>
        <v>-2.664300411662035E-2</v>
      </c>
      <c r="E1299" s="37">
        <f t="shared" si="40"/>
        <v>84.637643741357181</v>
      </c>
      <c r="F1299" s="27">
        <f>LN(CurrentMtgRatesDataTable8[[#This Row],[Combined with Bloomberg Coupon]]/C1300)</f>
        <v>-9.0506776179807742E-3</v>
      </c>
      <c r="G1299" s="37">
        <f t="shared" si="41"/>
        <v>28.400131964757463</v>
      </c>
      <c r="I1299" s="26" t="s">
        <v>562</v>
      </c>
      <c r="J1299" s="27">
        <v>66.3690030606665</v>
      </c>
      <c r="K1299" s="27" t="s">
        <v>1502</v>
      </c>
      <c r="N1299" s="26" t="s">
        <v>562</v>
      </c>
      <c r="O1299" s="28">
        <v>72.834933864000007</v>
      </c>
      <c r="P1299" s="28" t="s">
        <v>1501</v>
      </c>
      <c r="Q1299" s="27">
        <f>VLOOKUP(CurrentMtgRatesDataTable824[[#This Row],[asOfDate]],CurrentMtgRatesDataTable8[],5,0)</f>
        <v>58.08356403192456</v>
      </c>
      <c r="R1299" s="27">
        <f>CurrentMtgRatesDataTable824[[#This Row],[Realized Current Coupon Vol]]/CurrentMtgRatesDataTable824[[#This Row],[SeriesNumValue]]</f>
        <v>0.79746848044621377</v>
      </c>
    </row>
    <row r="1300" spans="1:18">
      <c r="A1300" s="26" t="s">
        <v>155</v>
      </c>
      <c r="B1300" s="28">
        <v>2.9570995386029302</v>
      </c>
      <c r="C13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2.9570995386029302</v>
      </c>
      <c r="D1300" s="27">
        <f>CurrentMtgRatesDataTable8[[#This Row],[Combined with Bloomberg Coupon]]-C1301</f>
        <v>3.9016323049480217E-2</v>
      </c>
      <c r="E1300" s="37">
        <f t="shared" si="40"/>
        <v>84.502729034043739</v>
      </c>
      <c r="F1300" s="27">
        <f>LN(CurrentMtgRatesDataTable8[[#This Row],[Combined with Bloomberg Coupon]]/C1301)</f>
        <v>1.3281934623042209E-2</v>
      </c>
      <c r="G1300" s="37">
        <f t="shared" si="41"/>
        <v>28.353527574814947</v>
      </c>
      <c r="I1300" s="26" t="s">
        <v>415</v>
      </c>
      <c r="J1300" s="27">
        <v>70.942427318333202</v>
      </c>
      <c r="K1300" s="27" t="s">
        <v>1502</v>
      </c>
      <c r="N1300" s="26" t="s">
        <v>415</v>
      </c>
      <c r="O1300" s="28">
        <v>75.644420553000003</v>
      </c>
      <c r="P1300" s="28" t="s">
        <v>1501</v>
      </c>
      <c r="Q1300" s="27">
        <f>VLOOKUP(CurrentMtgRatesDataTable824[[#This Row],[asOfDate]],CurrentMtgRatesDataTable8[],5,0)</f>
        <v>58.454545477486441</v>
      </c>
      <c r="R1300" s="27">
        <f>CurrentMtgRatesDataTable824[[#This Row],[Realized Current Coupon Vol]]/CurrentMtgRatesDataTable824[[#This Row],[SeriesNumValue]]</f>
        <v>0.77275422364469648</v>
      </c>
    </row>
    <row r="1301" spans="1:18">
      <c r="A1301" s="26" t="s">
        <v>299</v>
      </c>
      <c r="B1301" s="28">
        <v>2.91808321555345</v>
      </c>
      <c r="C13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2.91808321555345</v>
      </c>
      <c r="D1301" s="27">
        <f>CurrentMtgRatesDataTable8[[#This Row],[Combined with Bloomberg Coupon]]-C1302</f>
        <v>-1.4182534966610039E-2</v>
      </c>
      <c r="E1301" s="37">
        <f t="shared" si="40"/>
        <v>84.110237455086249</v>
      </c>
      <c r="F1301" s="27">
        <f>LN(CurrentMtgRatesDataTable8[[#This Row],[Combined with Bloomberg Coupon]]/C1302)</f>
        <v>-4.8484501802552957E-3</v>
      </c>
      <c r="G1301" s="37">
        <f t="shared" si="41"/>
        <v>28.21795867890205</v>
      </c>
      <c r="I1301" s="26" t="s">
        <v>141</v>
      </c>
      <c r="J1301" s="27">
        <v>72.608982354999995</v>
      </c>
      <c r="K1301" s="27" t="s">
        <v>1502</v>
      </c>
      <c r="N1301" s="26" t="s">
        <v>141</v>
      </c>
      <c r="O1301" s="28">
        <v>75.562211151</v>
      </c>
      <c r="P1301" s="28" t="s">
        <v>1501</v>
      </c>
      <c r="Q1301" s="27">
        <f>VLOOKUP(CurrentMtgRatesDataTable824[[#This Row],[asOfDate]],CurrentMtgRatesDataTable8[],5,0)</f>
        <v>57.715438620449142</v>
      </c>
      <c r="R1301" s="27">
        <f>CurrentMtgRatesDataTable824[[#This Row],[Realized Current Coupon Vol]]/CurrentMtgRatesDataTable824[[#This Row],[SeriesNumValue]]</f>
        <v>0.76381352188216545</v>
      </c>
    </row>
    <row r="1302" spans="1:18">
      <c r="A1302" s="26" t="s">
        <v>431</v>
      </c>
      <c r="B1302" s="28">
        <v>2.93226575052006</v>
      </c>
      <c r="C13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2.93226575052006</v>
      </c>
      <c r="D1302" s="27">
        <f>CurrentMtgRatesDataTable8[[#This Row],[Combined with Bloomberg Coupon]]-C1303</f>
        <v>-3.518427397027013E-2</v>
      </c>
      <c r="E1302" s="37">
        <f t="shared" si="40"/>
        <v>84.101687413721976</v>
      </c>
      <c r="F1302" s="27">
        <f>LN(CurrentMtgRatesDataTable8[[#This Row],[Combined with Bloomberg Coupon]]/C1303)</f>
        <v>-1.1927588528750954E-2</v>
      </c>
      <c r="G1302" s="37">
        <f t="shared" si="41"/>
        <v>28.214590294130609</v>
      </c>
      <c r="I1302" s="26" t="s">
        <v>705</v>
      </c>
      <c r="J1302" s="27">
        <v>72.363952293333199</v>
      </c>
      <c r="K1302" s="27" t="s">
        <v>1502</v>
      </c>
      <c r="N1302" s="26" t="s">
        <v>705</v>
      </c>
      <c r="O1302" s="28">
        <v>76.347046632000001</v>
      </c>
      <c r="P1302" s="28" t="s">
        <v>1501</v>
      </c>
      <c r="Q1302" s="27">
        <f>VLOOKUP(CurrentMtgRatesDataTable824[[#This Row],[asOfDate]],CurrentMtgRatesDataTable8[],5,0)</f>
        <v>56.913656542750999</v>
      </c>
      <c r="R1302" s="27">
        <f>CurrentMtgRatesDataTable824[[#This Row],[Realized Current Coupon Vol]]/CurrentMtgRatesDataTable824[[#This Row],[SeriesNumValue]]</f>
        <v>0.74545983182663522</v>
      </c>
    </row>
    <row r="1303" spans="1:18">
      <c r="A1303" s="26" t="s">
        <v>576</v>
      </c>
      <c r="B1303" s="28">
        <v>2.9674500244903301</v>
      </c>
      <c r="C13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2.9674500244903301</v>
      </c>
      <c r="D1303" s="27">
        <f>CurrentMtgRatesDataTable8[[#This Row],[Combined with Bloomberg Coupon]]-C1304</f>
        <v>3.6666879652849982E-2</v>
      </c>
      <c r="E1303" s="37">
        <f t="shared" si="40"/>
        <v>84.736981429946582</v>
      </c>
      <c r="F1303" s="27">
        <f>LN(CurrentMtgRatesDataTable8[[#This Row],[Combined with Bloomberg Coupon]]/C1304)</f>
        <v>1.2433334170870865E-2</v>
      </c>
      <c r="G1303" s="37">
        <f t="shared" si="41"/>
        <v>28.435736993758375</v>
      </c>
      <c r="I1303" s="26" t="s">
        <v>563</v>
      </c>
      <c r="J1303" s="27">
        <v>70.815315938666799</v>
      </c>
      <c r="K1303" s="27" t="s">
        <v>1502</v>
      </c>
      <c r="N1303" s="26" t="s">
        <v>563</v>
      </c>
      <c r="O1303" s="28">
        <v>74.530733490000003</v>
      </c>
      <c r="P1303" s="28" t="s">
        <v>1501</v>
      </c>
      <c r="Q1303" s="27">
        <f>VLOOKUP(CurrentMtgRatesDataTable824[[#This Row],[asOfDate]],CurrentMtgRatesDataTable8[],5,0)</f>
        <v>57.049984406301668</v>
      </c>
      <c r="R1303" s="27">
        <f>CurrentMtgRatesDataTable824[[#This Row],[Realized Current Coupon Vol]]/CurrentMtgRatesDataTable824[[#This Row],[SeriesNumValue]]</f>
        <v>0.76545582922454702</v>
      </c>
    </row>
    <row r="1304" spans="1:18">
      <c r="A1304" s="26" t="s">
        <v>9</v>
      </c>
      <c r="B1304" s="28">
        <v>2.9307831448374801</v>
      </c>
      <c r="C13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2.9307831448374801</v>
      </c>
      <c r="D1304" s="27">
        <f>CurrentMtgRatesDataTable8[[#This Row],[Combined with Bloomberg Coupon]]-C1305</f>
        <v>1.9797905268690297E-2</v>
      </c>
      <c r="E1304" s="37">
        <f t="shared" si="40"/>
        <v>84.805071973447227</v>
      </c>
      <c r="F1304" s="27">
        <f>LN(CurrentMtgRatesDataTable8[[#This Row],[Combined with Bloomberg Coupon]]/C1305)</f>
        <v>6.7780780622267141E-3</v>
      </c>
      <c r="G1304" s="37">
        <f t="shared" si="41"/>
        <v>28.46535535697025</v>
      </c>
      <c r="I1304" s="26" t="s">
        <v>416</v>
      </c>
      <c r="J1304" s="27">
        <v>72.360084835666797</v>
      </c>
      <c r="K1304" s="27" t="s">
        <v>1502</v>
      </c>
      <c r="N1304" s="26" t="s">
        <v>416</v>
      </c>
      <c r="O1304" s="28">
        <v>75.901726240000002</v>
      </c>
      <c r="P1304" s="28" t="s">
        <v>1501</v>
      </c>
      <c r="Q1304" s="27">
        <f>VLOOKUP(CurrentMtgRatesDataTable824[[#This Row],[asOfDate]],CurrentMtgRatesDataTable8[],5,0)</f>
        <v>56.913625569579615</v>
      </c>
      <c r="R1304" s="27">
        <f>CurrentMtgRatesDataTable824[[#This Row],[Realized Current Coupon Vol]]/CurrentMtgRatesDataTable824[[#This Row],[SeriesNumValue]]</f>
        <v>0.74983308534538029</v>
      </c>
    </row>
    <row r="1305" spans="1:18">
      <c r="A1305" s="26" t="s">
        <v>154</v>
      </c>
      <c r="B1305" s="28">
        <v>2.9109852395687899</v>
      </c>
      <c r="C13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2.9109852395687899</v>
      </c>
      <c r="D1305" s="27">
        <f>CurrentMtgRatesDataTable8[[#This Row],[Combined with Bloomberg Coupon]]-C1306</f>
        <v>-5.308752704999975E-4</v>
      </c>
      <c r="E1305" s="37">
        <f t="shared" si="40"/>
        <v>85.224503381148892</v>
      </c>
      <c r="F1305" s="27">
        <f>LN(CurrentMtgRatesDataTable8[[#This Row],[Combined with Bloomberg Coupon]]/C1306)</f>
        <v>-1.8235299217889047E-4</v>
      </c>
      <c r="G1305" s="37">
        <f t="shared" si="41"/>
        <v>28.622239494880443</v>
      </c>
      <c r="I1305" s="26" t="s">
        <v>286</v>
      </c>
      <c r="J1305" s="27">
        <v>77.571620181</v>
      </c>
      <c r="K1305" s="27" t="s">
        <v>1502</v>
      </c>
      <c r="N1305" s="26" t="s">
        <v>286</v>
      </c>
      <c r="O1305" s="28">
        <v>75.604654229999994</v>
      </c>
      <c r="P1305" s="28" t="s">
        <v>1501</v>
      </c>
      <c r="Q1305" s="27">
        <f>VLOOKUP(CurrentMtgRatesDataTable824[[#This Row],[asOfDate]],CurrentMtgRatesDataTable8[],5,0)</f>
        <v>56.744039381531167</v>
      </c>
      <c r="R1305" s="27">
        <f>CurrentMtgRatesDataTable824[[#This Row],[Realized Current Coupon Vol]]/CurrentMtgRatesDataTable824[[#This Row],[SeriesNumValue]]</f>
        <v>0.75053632556678085</v>
      </c>
    </row>
    <row r="1306" spans="1:18">
      <c r="A1306" s="26" t="s">
        <v>298</v>
      </c>
      <c r="B1306" s="28">
        <v>2.9115161148392898</v>
      </c>
      <c r="C13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2.9115161148392898</v>
      </c>
      <c r="D1306" s="27">
        <f>CurrentMtgRatesDataTable8[[#This Row],[Combined with Bloomberg Coupon]]-C1307</f>
        <v>-1.9205959916260174E-2</v>
      </c>
      <c r="E1306" s="37">
        <f t="shared" si="40"/>
        <v>85.569166483235293</v>
      </c>
      <c r="F1306" s="27">
        <f>LN(CurrentMtgRatesDataTable8[[#This Row],[Combined with Bloomberg Coupon]]/C1307)</f>
        <v>-6.5748873911090069E-3</v>
      </c>
      <c r="G1306" s="37">
        <f t="shared" si="41"/>
        <v>28.749864536979359</v>
      </c>
      <c r="I1306" s="26" t="s">
        <v>142</v>
      </c>
      <c r="J1306" s="27">
        <v>76.605625500000002</v>
      </c>
      <c r="K1306" s="27" t="s">
        <v>1502</v>
      </c>
      <c r="N1306" s="26" t="s">
        <v>142</v>
      </c>
      <c r="O1306" s="28">
        <v>75.618502410000005</v>
      </c>
      <c r="P1306" s="28" t="s">
        <v>1501</v>
      </c>
      <c r="Q1306" s="27">
        <f>VLOOKUP(CurrentMtgRatesDataTable824[[#This Row],[asOfDate]],CurrentMtgRatesDataTable8[],5,0)</f>
        <v>56.961423892978281</v>
      </c>
      <c r="R1306" s="27">
        <f>CurrentMtgRatesDataTable824[[#This Row],[Realized Current Coupon Vol]]/CurrentMtgRatesDataTable824[[#This Row],[SeriesNumValue]]</f>
        <v>0.75327363115624912</v>
      </c>
    </row>
    <row r="1307" spans="1:18">
      <c r="A1307" s="26" t="s">
        <v>430</v>
      </c>
      <c r="B1307" s="28">
        <v>2.93072207475555</v>
      </c>
      <c r="C13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2.93072207475555</v>
      </c>
      <c r="D1307" s="27">
        <f>CurrentMtgRatesDataTable8[[#This Row],[Combined with Bloomberg Coupon]]-C1308</f>
        <v>-0.12324106162192017</v>
      </c>
      <c r="E1307" s="37">
        <f t="shared" si="40"/>
        <v>85.727661694462327</v>
      </c>
      <c r="F1307" s="27">
        <f>LN(CurrentMtgRatesDataTable8[[#This Row],[Combined with Bloomberg Coupon]]/C1308)</f>
        <v>-4.1191301557021276E-2</v>
      </c>
      <c r="G1307" s="37">
        <f t="shared" si="41"/>
        <v>28.808435900648149</v>
      </c>
      <c r="I1307" s="26" t="s">
        <v>564</v>
      </c>
      <c r="J1307" s="27">
        <v>73.227442690000004</v>
      </c>
      <c r="K1307" s="27" t="s">
        <v>1502</v>
      </c>
      <c r="N1307" s="26" t="s">
        <v>564</v>
      </c>
      <c r="O1307" s="28">
        <v>75.610849017000007</v>
      </c>
      <c r="P1307" s="28" t="s">
        <v>1501</v>
      </c>
      <c r="Q1307" s="27">
        <f>VLOOKUP(CurrentMtgRatesDataTable824[[#This Row],[asOfDate]],CurrentMtgRatesDataTable8[],5,0)</f>
        <v>57.059986256082709</v>
      </c>
      <c r="R1307" s="27">
        <f>CurrentMtgRatesDataTable824[[#This Row],[Realized Current Coupon Vol]]/CurrentMtgRatesDataTable824[[#This Row],[SeriesNumValue]]</f>
        <v>0.75465342603484842</v>
      </c>
    </row>
    <row r="1308" spans="1:18">
      <c r="A1308" s="26" t="s">
        <v>575</v>
      </c>
      <c r="B1308" s="28">
        <v>3.0539631363774702</v>
      </c>
      <c r="C13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3.0539631363774702</v>
      </c>
      <c r="D1308" s="27">
        <f>CurrentMtgRatesDataTable8[[#This Row],[Combined with Bloomberg Coupon]]-C1309</f>
        <v>-5.4835413126849808E-2</v>
      </c>
      <c r="E1308" s="37">
        <f t="shared" si="40"/>
        <v>82.116666225023323</v>
      </c>
      <c r="F1308" s="27">
        <f>LN(CurrentMtgRatesDataTable8[[#This Row],[Combined with Bloomberg Coupon]]/C1309)</f>
        <v>-1.7796196943301652E-2</v>
      </c>
      <c r="G1308" s="37">
        <f t="shared" si="41"/>
        <v>27.614715332595374</v>
      </c>
      <c r="I1308" s="26" t="s">
        <v>427</v>
      </c>
      <c r="J1308" s="27">
        <v>70.079421574666497</v>
      </c>
      <c r="K1308" s="27" t="s">
        <v>1502</v>
      </c>
      <c r="N1308" s="26" t="s">
        <v>427</v>
      </c>
      <c r="O1308" s="28">
        <v>72.172007570000005</v>
      </c>
      <c r="P1308" s="28" t="s">
        <v>1501</v>
      </c>
      <c r="Q1308" s="27">
        <f>VLOOKUP(CurrentMtgRatesDataTable824[[#This Row],[asOfDate]],CurrentMtgRatesDataTable8[],5,0)</f>
        <v>57.125304731199719</v>
      </c>
      <c r="R1308" s="27">
        <f>CurrentMtgRatesDataTable824[[#This Row],[Realized Current Coupon Vol]]/CurrentMtgRatesDataTable824[[#This Row],[SeriesNumValue]]</f>
        <v>0.79151608296046894</v>
      </c>
    </row>
    <row r="1309" spans="1:18">
      <c r="A1309" s="26" t="s">
        <v>8</v>
      </c>
      <c r="B1309" s="28">
        <v>3.10879854950432</v>
      </c>
      <c r="C13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3.10879854950432</v>
      </c>
      <c r="D1309" s="27">
        <f>CurrentMtgRatesDataTable8[[#This Row],[Combined with Bloomberg Coupon]]-C1310</f>
        <v>-5.6117296050219867E-2</v>
      </c>
      <c r="E1309" s="37">
        <f t="shared" si="40"/>
        <v>81.642266257242269</v>
      </c>
      <c r="F1309" s="27">
        <f>LN(CurrentMtgRatesDataTable8[[#This Row],[Combined with Bloomberg Coupon]]/C1310)</f>
        <v>-1.7890133096774632E-2</v>
      </c>
      <c r="G1309" s="37">
        <f t="shared" si="41"/>
        <v>27.482186426095879</v>
      </c>
      <c r="I1309" s="26" t="s">
        <v>287</v>
      </c>
      <c r="J1309" s="27">
        <v>70.270931672999893</v>
      </c>
      <c r="K1309" s="27" t="s">
        <v>1502</v>
      </c>
      <c r="N1309" s="26" t="s">
        <v>287</v>
      </c>
      <c r="O1309" s="28">
        <v>71.684928920000004</v>
      </c>
      <c r="P1309" s="28" t="s">
        <v>1501</v>
      </c>
      <c r="Q1309" s="27">
        <f>VLOOKUP(CurrentMtgRatesDataTable824[[#This Row],[asOfDate]],CurrentMtgRatesDataTable8[],5,0)</f>
        <v>56.864799858544387</v>
      </c>
      <c r="R1309" s="27">
        <f>CurrentMtgRatesDataTable824[[#This Row],[Realized Current Coupon Vol]]/CurrentMtgRatesDataTable824[[#This Row],[SeriesNumValue]]</f>
        <v>0.79326018335046689</v>
      </c>
    </row>
    <row r="1310" spans="1:18">
      <c r="A1310" s="26" t="s">
        <v>766</v>
      </c>
      <c r="B1310" s="28">
        <v>3.1649158455545399</v>
      </c>
      <c r="C13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3.1649158455545399</v>
      </c>
      <c r="D1310" s="27">
        <f>CurrentMtgRatesDataTable8[[#This Row],[Combined with Bloomberg Coupon]]-C1311</f>
        <v>0.11995189032693965</v>
      </c>
      <c r="E1310" s="37">
        <f t="shared" si="40"/>
        <v>80.733182399535039</v>
      </c>
      <c r="F1310" s="27">
        <f>LN(CurrentMtgRatesDataTable8[[#This Row],[Combined with Bloomberg Coupon]]/C1311)</f>
        <v>3.8637402432229566E-2</v>
      </c>
      <c r="G1310" s="37">
        <f t="shared" si="41"/>
        <v>27.209433206992255</v>
      </c>
      <c r="I1310" s="26" t="s">
        <v>143</v>
      </c>
      <c r="J1310" s="27">
        <v>67.756854400000094</v>
      </c>
      <c r="K1310" s="27" t="s">
        <v>1502</v>
      </c>
      <c r="N1310" s="26" t="s">
        <v>143</v>
      </c>
      <c r="O1310" s="28">
        <v>71.319986095000004</v>
      </c>
      <c r="P1310" s="28" t="s">
        <v>1501</v>
      </c>
      <c r="Q1310" s="27">
        <f>VLOOKUP(CurrentMtgRatesDataTable824[[#This Row],[asOfDate]],CurrentMtgRatesDataTable8[],5,0)</f>
        <v>57.74206960017014</v>
      </c>
      <c r="R1310" s="27">
        <f>CurrentMtgRatesDataTable824[[#This Row],[Realized Current Coupon Vol]]/CurrentMtgRatesDataTable824[[#This Row],[SeriesNumValue]]</f>
        <v>0.80961975403719599</v>
      </c>
    </row>
    <row r="1311" spans="1:18">
      <c r="A1311" s="26" t="s">
        <v>767</v>
      </c>
      <c r="B1311" s="28">
        <v>3.0449639552276002</v>
      </c>
      <c r="C13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3.0449639552276002</v>
      </c>
      <c r="D1311" s="27">
        <f>CurrentMtgRatesDataTable8[[#This Row],[Combined with Bloomberg Coupon]]-C1312</f>
        <v>-2.1957620186349835E-2</v>
      </c>
      <c r="E1311" s="37">
        <f t="shared" si="40"/>
        <v>77.974015593164353</v>
      </c>
      <c r="F1311" s="27">
        <f>LN(CurrentMtgRatesDataTable8[[#This Row],[Combined with Bloomberg Coupon]]/C1312)</f>
        <v>-7.1852506218805286E-3</v>
      </c>
      <c r="G1311" s="37">
        <f t="shared" si="41"/>
        <v>26.404492960474119</v>
      </c>
      <c r="I1311" s="26" t="s">
        <v>762</v>
      </c>
      <c r="J1311" s="27">
        <v>66.800349346666806</v>
      </c>
      <c r="K1311" s="27" t="s">
        <v>1502</v>
      </c>
      <c r="N1311" s="26" t="s">
        <v>762</v>
      </c>
      <c r="O1311" s="28">
        <v>70.835617810000002</v>
      </c>
      <c r="P1311" s="28" t="s">
        <v>1501</v>
      </c>
      <c r="Q1311" s="27">
        <f>VLOOKUP(CurrentMtgRatesDataTable824[[#This Row],[asOfDate]],CurrentMtgRatesDataTable8[],5,0)</f>
        <v>57.780081864967102</v>
      </c>
      <c r="R1311" s="27">
        <f>CurrentMtgRatesDataTable824[[#This Row],[Realized Current Coupon Vol]]/CurrentMtgRatesDataTable824[[#This Row],[SeriesNumValue]]</f>
        <v>0.81569249554579548</v>
      </c>
    </row>
    <row r="1312" spans="1:18">
      <c r="A1312" s="26" t="s">
        <v>768</v>
      </c>
      <c r="B1312" s="28">
        <v>3.0669215754139501</v>
      </c>
      <c r="C13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3.0669215754139501</v>
      </c>
      <c r="D1312" s="27">
        <f>CurrentMtgRatesDataTable8[[#This Row],[Combined with Bloomberg Coupon]]-C1313</f>
        <v>4.4961210114319972E-2</v>
      </c>
      <c r="E1312" s="37">
        <f t="shared" si="40"/>
        <v>79.869937028776008</v>
      </c>
      <c r="F1312" s="27">
        <f>LN(CurrentMtgRatesDataTable8[[#This Row],[Combined with Bloomberg Coupon]]/C1313)</f>
        <v>1.4768565972743506E-2</v>
      </c>
      <c r="G1312" s="37">
        <f t="shared" si="41"/>
        <v>27.049488612494592</v>
      </c>
      <c r="I1312" s="26" t="s">
        <v>565</v>
      </c>
      <c r="J1312" s="27">
        <v>69.903302473333497</v>
      </c>
      <c r="K1312" s="27" t="s">
        <v>1502</v>
      </c>
      <c r="N1312" s="26" t="s">
        <v>565</v>
      </c>
      <c r="O1312" s="28">
        <v>71.451618588000002</v>
      </c>
      <c r="P1312" s="28" t="s">
        <v>1501</v>
      </c>
      <c r="Q1312" s="27">
        <f>VLOOKUP(CurrentMtgRatesDataTable824[[#This Row],[asOfDate]],CurrentMtgRatesDataTable8[],5,0)</f>
        <v>57.010006804925126</v>
      </c>
      <c r="R1312" s="27">
        <f>CurrentMtgRatesDataTable824[[#This Row],[Realized Current Coupon Vol]]/CurrentMtgRatesDataTable824[[#This Row],[SeriesNumValue]]</f>
        <v>0.7978826502679075</v>
      </c>
    </row>
    <row r="1313" spans="1:18">
      <c r="A1313" s="26" t="s">
        <v>769</v>
      </c>
      <c r="B1313" s="28">
        <v>3.0219603652996301</v>
      </c>
      <c r="C13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3.0219603652996301</v>
      </c>
      <c r="D1313" s="27">
        <f>CurrentMtgRatesDataTable8[[#This Row],[Combined with Bloomberg Coupon]]-C1314</f>
        <v>-3.4883522680480006E-2</v>
      </c>
      <c r="E1313" s="37">
        <f t="shared" si="40"/>
        <v>79.353794938480988</v>
      </c>
      <c r="F1313" s="27">
        <f>LN(CurrentMtgRatesDataTable8[[#This Row],[Combined with Bloomberg Coupon]]/C1314)</f>
        <v>-1.1477226161758553E-2</v>
      </c>
      <c r="G1313" s="37">
        <f t="shared" si="41"/>
        <v>26.885152123295342</v>
      </c>
      <c r="I1313" s="26" t="s">
        <v>417</v>
      </c>
      <c r="J1313" s="27">
        <v>73.477193107999994</v>
      </c>
      <c r="K1313" s="27" t="s">
        <v>1502</v>
      </c>
      <c r="N1313" s="26" t="s">
        <v>417</v>
      </c>
      <c r="O1313" s="28">
        <v>73.179074556000003</v>
      </c>
      <c r="P1313" s="28" t="s">
        <v>1501</v>
      </c>
      <c r="Q1313" s="27">
        <f>VLOOKUP(CurrentMtgRatesDataTable824[[#This Row],[asOfDate]],CurrentMtgRatesDataTable8[],5,0)</f>
        <v>57.171955665480766</v>
      </c>
      <c r="R1313" s="27">
        <f>CurrentMtgRatesDataTable824[[#This Row],[Realized Current Coupon Vol]]/CurrentMtgRatesDataTable824[[#This Row],[SeriesNumValue]]</f>
        <v>0.78126098221876461</v>
      </c>
    </row>
    <row r="1314" spans="1:18">
      <c r="A1314" s="26" t="s">
        <v>770</v>
      </c>
      <c r="B1314" s="28">
        <v>3.0568438879801101</v>
      </c>
      <c r="C13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3.0568438879801101</v>
      </c>
      <c r="D1314" s="27">
        <f>CurrentMtgRatesDataTable8[[#This Row],[Combined with Bloomberg Coupon]]-C1315</f>
        <v>1.6940911036260164E-2</v>
      </c>
      <c r="E1314" s="37">
        <f t="shared" si="40"/>
        <v>79.188405746797088</v>
      </c>
      <c r="F1314" s="27">
        <f>LN(CurrentMtgRatesDataTable8[[#This Row],[Combined with Bloomberg Coupon]]/C1315)</f>
        <v>5.5573751091919721E-3</v>
      </c>
      <c r="G1314" s="37">
        <f t="shared" si="41"/>
        <v>26.833550391532725</v>
      </c>
      <c r="I1314" s="26" t="s">
        <v>288</v>
      </c>
      <c r="J1314" s="27">
        <v>73.782695636</v>
      </c>
      <c r="K1314" s="27" t="s">
        <v>1502</v>
      </c>
      <c r="N1314" s="26" t="s">
        <v>288</v>
      </c>
      <c r="O1314" s="28">
        <v>75.306857863999994</v>
      </c>
      <c r="P1314" s="28" t="s">
        <v>1501</v>
      </c>
      <c r="Q1314" s="27">
        <f>VLOOKUP(CurrentMtgRatesDataTable824[[#This Row],[asOfDate]],CurrentMtgRatesDataTable8[],5,0)</f>
        <v>58.444675944166988</v>
      </c>
      <c r="R1314" s="27">
        <f>CurrentMtgRatesDataTable824[[#This Row],[Realized Current Coupon Vol]]/CurrentMtgRatesDataTable824[[#This Row],[SeriesNumValue]]</f>
        <v>0.77608703379597688</v>
      </c>
    </row>
    <row r="1315" spans="1:18">
      <c r="A1315" s="26" t="s">
        <v>771</v>
      </c>
      <c r="B1315" s="28">
        <v>3.0399029769438499</v>
      </c>
      <c r="C13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3.0399029769438499</v>
      </c>
      <c r="D1315" s="27">
        <f>CurrentMtgRatesDataTable8[[#This Row],[Combined with Bloomberg Coupon]]-C1316</f>
        <v>-7.8374253842699915E-2</v>
      </c>
      <c r="E1315" s="37">
        <f t="shared" si="40"/>
        <v>79.156603741088745</v>
      </c>
      <c r="F1315" s="27">
        <f>LN(CurrentMtgRatesDataTable8[[#This Row],[Combined with Bloomberg Coupon]]/C1316)</f>
        <v>-2.5455080270086593E-2</v>
      </c>
      <c r="G1315" s="37">
        <f t="shared" si="41"/>
        <v>26.823673131335781</v>
      </c>
      <c r="I1315" s="26" t="s">
        <v>144</v>
      </c>
      <c r="J1315" s="27">
        <v>69.598699540000098</v>
      </c>
      <c r="K1315" s="27" t="s">
        <v>1502</v>
      </c>
      <c r="N1315" s="26" t="s">
        <v>144</v>
      </c>
      <c r="O1315" s="28">
        <v>74.395622783999997</v>
      </c>
      <c r="P1315" s="28" t="s">
        <v>1501</v>
      </c>
      <c r="Q1315" s="27">
        <f>VLOOKUP(CurrentMtgRatesDataTable824[[#This Row],[asOfDate]],CurrentMtgRatesDataTable8[],5,0)</f>
        <v>58.355711433072479</v>
      </c>
      <c r="R1315" s="27">
        <f>CurrentMtgRatesDataTable824[[#This Row],[Realized Current Coupon Vol]]/CurrentMtgRatesDataTable824[[#This Row],[SeriesNumValue]]</f>
        <v>0.78439710898720827</v>
      </c>
    </row>
    <row r="1316" spans="1:18">
      <c r="A1316" s="26" t="s">
        <v>772</v>
      </c>
      <c r="B1316" s="28">
        <v>3.1182772307865498</v>
      </c>
      <c r="C13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3.1182772307865498</v>
      </c>
      <c r="D1316" s="27">
        <f>CurrentMtgRatesDataTable8[[#This Row],[Combined with Bloomberg Coupon]]-C1317</f>
        <v>-1.4171959390240296E-2</v>
      </c>
      <c r="E1316" s="37">
        <f t="shared" si="40"/>
        <v>77.575711333806439</v>
      </c>
      <c r="F1316" s="27">
        <f>LN(CurrentMtgRatesDataTable8[[#This Row],[Combined with Bloomberg Coupon]]/C1317)</f>
        <v>-4.5345077417153438E-3</v>
      </c>
      <c r="G1316" s="37">
        <f t="shared" si="41"/>
        <v>26.332832574929121</v>
      </c>
      <c r="I1316" s="26" t="s">
        <v>706</v>
      </c>
      <c r="J1316" s="27">
        <v>68.159521144333198</v>
      </c>
      <c r="K1316" s="27" t="s">
        <v>1502</v>
      </c>
      <c r="N1316" s="26" t="s">
        <v>706</v>
      </c>
      <c r="O1316" s="28">
        <v>72.926674171000002</v>
      </c>
      <c r="P1316" s="28" t="s">
        <v>1501</v>
      </c>
      <c r="Q1316" s="27">
        <f>VLOOKUP(CurrentMtgRatesDataTable824[[#This Row],[asOfDate]],CurrentMtgRatesDataTable8[],5,0)</f>
        <v>58.539114424476978</v>
      </c>
      <c r="R1316" s="27">
        <f>CurrentMtgRatesDataTable824[[#This Row],[Realized Current Coupon Vol]]/CurrentMtgRatesDataTable824[[#This Row],[SeriesNumValue]]</f>
        <v>0.80271197185289467</v>
      </c>
    </row>
    <row r="1317" spans="1:18">
      <c r="A1317" s="26" t="s">
        <v>773</v>
      </c>
      <c r="B1317" s="28">
        <v>3.1324491901767901</v>
      </c>
      <c r="C13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3.1324491901767901</v>
      </c>
      <c r="D1317" s="27">
        <f>CurrentMtgRatesDataTable8[[#This Row],[Combined with Bloomberg Coupon]]-C1318</f>
        <v>-2.4634139662049748E-2</v>
      </c>
      <c r="E1317" s="37">
        <f t="shared" si="40"/>
        <v>80.458763505410545</v>
      </c>
      <c r="F1317" s="27">
        <f>LN(CurrentMtgRatesDataTable8[[#This Row],[Combined with Bloomberg Coupon]]/C1318)</f>
        <v>-7.8334170468365594E-3</v>
      </c>
      <c r="G1317" s="37">
        <f t="shared" si="41"/>
        <v>27.218473178025143</v>
      </c>
      <c r="I1317" s="26" t="s">
        <v>566</v>
      </c>
      <c r="J1317" s="27">
        <v>67.419870652999904</v>
      </c>
      <c r="K1317" s="27" t="s">
        <v>1502</v>
      </c>
      <c r="N1317" s="26" t="s">
        <v>566</v>
      </c>
      <c r="O1317" s="28">
        <v>73.430988334000006</v>
      </c>
      <c r="P1317" s="28" t="s">
        <v>1501</v>
      </c>
      <c r="Q1317" s="27">
        <f>VLOOKUP(CurrentMtgRatesDataTable824[[#This Row],[asOfDate]],CurrentMtgRatesDataTable8[],5,0)</f>
        <v>59.305525733734363</v>
      </c>
      <c r="R1317" s="27">
        <f>CurrentMtgRatesDataTable824[[#This Row],[Realized Current Coupon Vol]]/CurrentMtgRatesDataTable824[[#This Row],[SeriesNumValue]]</f>
        <v>0.80763621843115962</v>
      </c>
    </row>
    <row r="1318" spans="1:18">
      <c r="A1318" s="26" t="s">
        <v>774</v>
      </c>
      <c r="B1318" s="28">
        <v>3.1570833298388399</v>
      </c>
      <c r="C13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3.1570833298388399</v>
      </c>
      <c r="D1318" s="27">
        <f>CurrentMtgRatesDataTable8[[#This Row],[Combined with Bloomberg Coupon]]-C1319</f>
        <v>-2.3634031661012855E-4</v>
      </c>
      <c r="E1318" s="37">
        <f t="shared" si="40"/>
        <v>80.384882180170308</v>
      </c>
      <c r="F1318" s="27">
        <f>LN(CurrentMtgRatesDataTable8[[#This Row],[Combined with Bloomberg Coupon]]/C1319)</f>
        <v>-7.4857533394948075E-5</v>
      </c>
      <c r="G1318" s="37">
        <f t="shared" si="41"/>
        <v>27.196125417075343</v>
      </c>
      <c r="I1318" s="26" t="s">
        <v>418</v>
      </c>
      <c r="J1318" s="27">
        <v>69.529384554000004</v>
      </c>
      <c r="K1318" s="27" t="s">
        <v>1502</v>
      </c>
      <c r="N1318" s="26" t="s">
        <v>418</v>
      </c>
      <c r="O1318" s="28">
        <v>73.981705700000006</v>
      </c>
      <c r="P1318" s="28" t="s">
        <v>1501</v>
      </c>
      <c r="Q1318" s="27">
        <f>VLOOKUP(CurrentMtgRatesDataTable824[[#This Row],[asOfDate]],CurrentMtgRatesDataTable8[],5,0)</f>
        <v>59.328725662791967</v>
      </c>
      <c r="R1318" s="27">
        <f>CurrentMtgRatesDataTable824[[#This Row],[Realized Current Coupon Vol]]/CurrentMtgRatesDataTable824[[#This Row],[SeriesNumValue]]</f>
        <v>0.80193779126117071</v>
      </c>
    </row>
    <row r="1319" spans="1:18">
      <c r="A1319" s="26" t="s">
        <v>775</v>
      </c>
      <c r="B1319" s="28">
        <v>3.15731967015545</v>
      </c>
      <c r="C13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3.15731967015545</v>
      </c>
      <c r="D1319" s="27">
        <f>CurrentMtgRatesDataTable8[[#This Row],[Combined with Bloomberg Coupon]]-C1320</f>
        <v>-8.412062205159998E-2</v>
      </c>
      <c r="E1319" s="37">
        <f t="shared" si="40"/>
        <v>81.829725785237372</v>
      </c>
      <c r="F1319" s="27">
        <f>LN(CurrentMtgRatesDataTable8[[#This Row],[Combined with Bloomberg Coupon]]/C1320)</f>
        <v>-2.6294303637938665E-2</v>
      </c>
      <c r="G1319" s="37">
        <f t="shared" si="41"/>
        <v>27.63161072069704</v>
      </c>
      <c r="I1319" s="26" t="s">
        <v>289</v>
      </c>
      <c r="J1319" s="27">
        <v>75.351141381999994</v>
      </c>
      <c r="K1319" s="27" t="s">
        <v>1502</v>
      </c>
      <c r="N1319" s="26" t="s">
        <v>289</v>
      </c>
      <c r="O1319" s="28">
        <v>74.750874518000003</v>
      </c>
      <c r="P1319" s="28" t="s">
        <v>1501</v>
      </c>
      <c r="Q1319" s="27">
        <f>VLOOKUP(CurrentMtgRatesDataTable824[[#This Row],[asOfDate]],CurrentMtgRatesDataTable8[],5,0)</f>
        <v>59.424874585816553</v>
      </c>
      <c r="R1319" s="27">
        <f>CurrentMtgRatesDataTable824[[#This Row],[Realized Current Coupon Vol]]/CurrentMtgRatesDataTable824[[#This Row],[SeriesNumValue]]</f>
        <v>0.79497229924055335</v>
      </c>
    </row>
    <row r="1320" spans="1:18">
      <c r="A1320" s="26" t="s">
        <v>776</v>
      </c>
      <c r="B1320" s="28">
        <v>3.24144029220705</v>
      </c>
      <c r="C13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3.24144029220705</v>
      </c>
      <c r="D1320" s="27">
        <f>CurrentMtgRatesDataTable8[[#This Row],[Combined with Bloomberg Coupon]]-C1321</f>
        <v>5.0645248679699328E-3</v>
      </c>
      <c r="E1320" s="37">
        <f t="shared" si="40"/>
        <v>79.941718501035055</v>
      </c>
      <c r="F1320" s="27">
        <f>LN(CurrentMtgRatesDataTable8[[#This Row],[Combined with Bloomberg Coupon]]/C1321)</f>
        <v>1.5636522720977081E-3</v>
      </c>
      <c r="G1320" s="37">
        <f t="shared" si="41"/>
        <v>27.086622673824547</v>
      </c>
      <c r="I1320" s="26" t="s">
        <v>145</v>
      </c>
      <c r="J1320" s="27">
        <v>76.708400641999901</v>
      </c>
      <c r="K1320" s="27" t="s">
        <v>1502</v>
      </c>
      <c r="N1320" s="26" t="s">
        <v>145</v>
      </c>
      <c r="O1320" s="28">
        <v>78.073676488000004</v>
      </c>
      <c r="P1320" s="28" t="s">
        <v>1501</v>
      </c>
      <c r="Q1320" s="27">
        <f>VLOOKUP(CurrentMtgRatesDataTable824[[#This Row],[asOfDate]],CurrentMtgRatesDataTable8[],5,0)</f>
        <v>57.96334917926518</v>
      </c>
      <c r="R1320" s="27">
        <f>CurrentMtgRatesDataTable824[[#This Row],[Realized Current Coupon Vol]]/CurrentMtgRatesDataTable824[[#This Row],[SeriesNumValue]]</f>
        <v>0.74241859467414983</v>
      </c>
    </row>
    <row r="1321" spans="1:18">
      <c r="A1321" s="26" t="s">
        <v>777</v>
      </c>
      <c r="B1321" s="28">
        <v>3.2363757673390801</v>
      </c>
      <c r="C13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3.2363757673390801</v>
      </c>
      <c r="D1321" s="27">
        <f>CurrentMtgRatesDataTable8[[#This Row],[Combined with Bloomberg Coupon]]-C1322</f>
        <v>0.10542381683236002</v>
      </c>
      <c r="E1321" s="37">
        <f t="shared" si="40"/>
        <v>80.27166732908502</v>
      </c>
      <c r="F1321" s="27">
        <f>LN(CurrentMtgRatesDataTable8[[#This Row],[Combined with Bloomberg Coupon]]/C1322)</f>
        <v>3.31170175340001E-2</v>
      </c>
      <c r="G1321" s="37">
        <f t="shared" si="41"/>
        <v>27.189228155229049</v>
      </c>
      <c r="I1321" s="26" t="s">
        <v>707</v>
      </c>
      <c r="J1321" s="27">
        <v>82.131757231999998</v>
      </c>
      <c r="K1321" s="27" t="s">
        <v>1502</v>
      </c>
      <c r="N1321" s="26" t="s">
        <v>707</v>
      </c>
      <c r="O1321" s="28">
        <v>81.121742128999998</v>
      </c>
      <c r="P1321" s="28" t="s">
        <v>1501</v>
      </c>
      <c r="Q1321" s="27">
        <f>VLOOKUP(CurrentMtgRatesDataTable824[[#This Row],[asOfDate]],CurrentMtgRatesDataTable8[],5,0)</f>
        <v>58.038193216911239</v>
      </c>
      <c r="R1321" s="27">
        <f>CurrentMtgRatesDataTable824[[#This Row],[Realized Current Coupon Vol]]/CurrentMtgRatesDataTable824[[#This Row],[SeriesNumValue]]</f>
        <v>0.71544559687363174</v>
      </c>
    </row>
    <row r="1322" spans="1:18">
      <c r="A1322" s="26" t="s">
        <v>778</v>
      </c>
      <c r="B1322" s="28">
        <v>3.13095195050672</v>
      </c>
      <c r="C13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3.13095195050672</v>
      </c>
      <c r="D1322" s="27">
        <f>CurrentMtgRatesDataTable8[[#This Row],[Combined with Bloomberg Coupon]]-C1323</f>
        <v>-2.8003905879229851E-2</v>
      </c>
      <c r="E1322" s="37">
        <f t="shared" si="40"/>
        <v>79.004178703167099</v>
      </c>
      <c r="F1322" s="27">
        <f>LN(CurrentMtgRatesDataTable8[[#This Row],[Combined with Bloomberg Coupon]]/C1323)</f>
        <v>-8.9044519483701973E-3</v>
      </c>
      <c r="G1322" s="37">
        <f t="shared" si="41"/>
        <v>26.869662840535636</v>
      </c>
      <c r="I1322" s="26" t="s">
        <v>567</v>
      </c>
      <c r="J1322" s="27">
        <v>87.944344682666795</v>
      </c>
      <c r="K1322" s="27" t="s">
        <v>1502</v>
      </c>
      <c r="N1322" s="26" t="s">
        <v>567</v>
      </c>
      <c r="O1322" s="28">
        <v>84.966045084000001</v>
      </c>
      <c r="P1322" s="28" t="s">
        <v>1501</v>
      </c>
      <c r="Q1322" s="27">
        <f>VLOOKUP(CurrentMtgRatesDataTable824[[#This Row],[asOfDate]],CurrentMtgRatesDataTable8[],5,0)</f>
        <v>59.108094688479582</v>
      </c>
      <c r="R1322" s="27">
        <f>CurrentMtgRatesDataTable824[[#This Row],[Realized Current Coupon Vol]]/CurrentMtgRatesDataTable824[[#This Row],[SeriesNumValue]]</f>
        <v>0.69566724719319972</v>
      </c>
    </row>
    <row r="1323" spans="1:18">
      <c r="A1323" s="26" t="s">
        <v>779</v>
      </c>
      <c r="B1323" s="28">
        <v>3.1589558563859499</v>
      </c>
      <c r="C13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3.1589558563859499</v>
      </c>
      <c r="D1323" s="27">
        <f>CurrentMtgRatesDataTable8[[#This Row],[Combined with Bloomberg Coupon]]-C1324</f>
        <v>-1.0629504246880028E-2</v>
      </c>
      <c r="E1323" s="37">
        <f t="shared" si="40"/>
        <v>78.807681924214478</v>
      </c>
      <c r="F1323" s="27">
        <f>LN(CurrentMtgRatesDataTable8[[#This Row],[Combined with Bloomberg Coupon]]/C1324)</f>
        <v>-3.3592304697172819E-3</v>
      </c>
      <c r="G1323" s="37">
        <f t="shared" si="41"/>
        <v>26.812433709982443</v>
      </c>
      <c r="I1323" s="26" t="s">
        <v>419</v>
      </c>
      <c r="J1323" s="27">
        <v>90.630573509000001</v>
      </c>
      <c r="K1323" s="27" t="s">
        <v>1502</v>
      </c>
      <c r="N1323" s="26" t="s">
        <v>419</v>
      </c>
      <c r="O1323" s="28">
        <v>84.573579359999997</v>
      </c>
      <c r="P1323" s="28" t="s">
        <v>1501</v>
      </c>
      <c r="Q1323" s="27">
        <f>VLOOKUP(CurrentMtgRatesDataTable824[[#This Row],[asOfDate]],CurrentMtgRatesDataTable8[],5,0)</f>
        <v>59.525023188681125</v>
      </c>
      <c r="R1323" s="27">
        <f>CurrentMtgRatesDataTable824[[#This Row],[Realized Current Coupon Vol]]/CurrentMtgRatesDataTable824[[#This Row],[SeriesNumValue]]</f>
        <v>0.70382528017767854</v>
      </c>
    </row>
    <row r="1324" spans="1:18">
      <c r="A1324" s="26" t="s">
        <v>780</v>
      </c>
      <c r="B1324" s="28">
        <v>3.1695853606328299</v>
      </c>
      <c r="C13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3.1695853606328299</v>
      </c>
      <c r="D1324" s="27">
        <f>CurrentMtgRatesDataTable8[[#This Row],[Combined with Bloomberg Coupon]]-C1325</f>
        <v>0.1781841187567399</v>
      </c>
      <c r="E1324" s="37">
        <f t="shared" si="40"/>
        <v>79.500966934262991</v>
      </c>
      <c r="F1324" s="27">
        <f>LN(CurrentMtgRatesDataTable8[[#This Row],[Combined with Bloomberg Coupon]]/C1325)</f>
        <v>5.7858857879992724E-2</v>
      </c>
      <c r="G1324" s="37">
        <f t="shared" si="41"/>
        <v>27.035687765974899</v>
      </c>
      <c r="I1324" s="26" t="s">
        <v>290</v>
      </c>
      <c r="J1324" s="27">
        <v>95.488618264999801</v>
      </c>
      <c r="K1324" s="27" t="s">
        <v>1502</v>
      </c>
      <c r="N1324" s="26" t="s">
        <v>290</v>
      </c>
      <c r="O1324" s="28">
        <v>86.643975209999994</v>
      </c>
      <c r="P1324" s="28" t="s">
        <v>1501</v>
      </c>
      <c r="Q1324" s="27">
        <f>VLOOKUP(CurrentMtgRatesDataTable824[[#This Row],[asOfDate]],CurrentMtgRatesDataTable8[],5,0)</f>
        <v>59.798467572316113</v>
      </c>
      <c r="R1324" s="27">
        <f>CurrentMtgRatesDataTable824[[#This Row],[Realized Current Coupon Vol]]/CurrentMtgRatesDataTable824[[#This Row],[SeriesNumValue]]</f>
        <v>0.69016301972966831</v>
      </c>
    </row>
    <row r="1325" spans="1:18">
      <c r="A1325" s="26" t="s">
        <v>781</v>
      </c>
      <c r="B1325" s="28">
        <v>2.99140124187609</v>
      </c>
      <c r="C13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2.99140124187609</v>
      </c>
      <c r="D1325" s="27">
        <f>CurrentMtgRatesDataTable8[[#This Row],[Combined with Bloomberg Coupon]]-C1326</f>
        <v>7.5158451848490238E-2</v>
      </c>
      <c r="E1325" s="37">
        <f t="shared" si="40"/>
        <v>71.113724699368206</v>
      </c>
      <c r="F1325" s="27">
        <f>LN(CurrentMtgRatesDataTable8[[#This Row],[Combined with Bloomberg Coupon]]/C1326)</f>
        <v>2.5445848385075652E-2</v>
      </c>
      <c r="G1325" s="37">
        <f t="shared" si="41"/>
        <v>24.453244694056615</v>
      </c>
      <c r="I1325" s="26" t="s">
        <v>146</v>
      </c>
      <c r="J1325" s="27">
        <v>82.240679970666804</v>
      </c>
      <c r="K1325" s="27" t="s">
        <v>1502</v>
      </c>
      <c r="N1325" s="26" t="s">
        <v>146</v>
      </c>
      <c r="O1325" s="28">
        <v>82.077587690000001</v>
      </c>
      <c r="P1325" s="28" t="s">
        <v>1501</v>
      </c>
      <c r="Q1325" s="27">
        <f>VLOOKUP(CurrentMtgRatesDataTable824[[#This Row],[asOfDate]],CurrentMtgRatesDataTable8[],5,0)</f>
        <v>60.515718462117199</v>
      </c>
      <c r="R1325" s="27">
        <f>CurrentMtgRatesDataTable824[[#This Row],[Realized Current Coupon Vol]]/CurrentMtgRatesDataTable824[[#This Row],[SeriesNumValue]]</f>
        <v>0.73729894073738944</v>
      </c>
    </row>
    <row r="1326" spans="1:18">
      <c r="A1326" s="26" t="s">
        <v>782</v>
      </c>
      <c r="B1326" s="28">
        <v>2.9162427900275998</v>
      </c>
      <c r="C13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2.9162427900275998</v>
      </c>
      <c r="D1326" s="27">
        <f>CurrentMtgRatesDataTable8[[#This Row],[Combined with Bloomberg Coupon]]-C1327</f>
        <v>-5.7079454719199951E-3</v>
      </c>
      <c r="E1326" s="37">
        <f t="shared" si="40"/>
        <v>70.911378776208934</v>
      </c>
      <c r="F1326" s="27">
        <f>LN(CurrentMtgRatesDataTable8[[#This Row],[Combined with Bloomberg Coupon]]/C1327)</f>
        <v>-1.9553813232343156E-3</v>
      </c>
      <c r="G1326" s="37">
        <f t="shared" si="41"/>
        <v>24.354658884428517</v>
      </c>
      <c r="I1326" s="26" t="s">
        <v>568</v>
      </c>
      <c r="J1326" s="27">
        <v>77.015590034666801</v>
      </c>
      <c r="K1326" s="27" t="s">
        <v>1502</v>
      </c>
      <c r="N1326" s="26" t="s">
        <v>568</v>
      </c>
      <c r="O1326" s="28">
        <v>82.492012385999999</v>
      </c>
      <c r="P1326" s="28" t="s">
        <v>1501</v>
      </c>
      <c r="Q1326" s="27">
        <f>VLOOKUP(CurrentMtgRatesDataTable824[[#This Row],[asOfDate]],CurrentMtgRatesDataTable8[],5,0)</f>
        <v>60.74949734871803</v>
      </c>
      <c r="R1326" s="27">
        <f>CurrentMtgRatesDataTable824[[#This Row],[Realized Current Coupon Vol]]/CurrentMtgRatesDataTable824[[#This Row],[SeriesNumValue]]</f>
        <v>0.73642884434018285</v>
      </c>
    </row>
    <row r="1327" spans="1:18">
      <c r="A1327" s="26" t="s">
        <v>783</v>
      </c>
      <c r="B1327" s="28">
        <v>2.9219507354995198</v>
      </c>
      <c r="C13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2.9219507354995198</v>
      </c>
      <c r="D1327" s="27">
        <f>CurrentMtgRatesDataTable8[[#This Row],[Combined with Bloomberg Coupon]]-C1328</f>
        <v>-1.1689544841030131E-2</v>
      </c>
      <c r="E1327" s="37">
        <f t="shared" si="40"/>
        <v>71.421393471364183</v>
      </c>
      <c r="F1327" s="27">
        <f>LN(CurrentMtgRatesDataTable8[[#This Row],[Combined with Bloomberg Coupon]]/C1328)</f>
        <v>-3.9926150367967615E-3</v>
      </c>
      <c r="G1327" s="37">
        <f t="shared" si="41"/>
        <v>24.507822269768216</v>
      </c>
      <c r="I1327" s="26" t="s">
        <v>428</v>
      </c>
      <c r="J1327" s="27">
        <v>76.621723266000004</v>
      </c>
      <c r="K1327" s="27" t="s">
        <v>1502</v>
      </c>
      <c r="N1327" s="26" t="s">
        <v>428</v>
      </c>
      <c r="O1327" s="28">
        <v>84.391957790000006</v>
      </c>
      <c r="P1327" s="28" t="s">
        <v>1501</v>
      </c>
      <c r="Q1327" s="27">
        <f>VLOOKUP(CurrentMtgRatesDataTable824[[#This Row],[asOfDate]],CurrentMtgRatesDataTable8[],5,0)</f>
        <v>60.742338377383255</v>
      </c>
      <c r="R1327" s="27">
        <f>CurrentMtgRatesDataTable824[[#This Row],[Realized Current Coupon Vol]]/CurrentMtgRatesDataTable824[[#This Row],[SeriesNumValue]]</f>
        <v>0.71976453643288862</v>
      </c>
    </row>
    <row r="1328" spans="1:18">
      <c r="A1328" s="26" t="s">
        <v>784</v>
      </c>
      <c r="B1328" s="28">
        <v>2.9336402803405499</v>
      </c>
      <c r="C13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2.9336402803405499</v>
      </c>
      <c r="D1328" s="27">
        <f>CurrentMtgRatesDataTable8[[#This Row],[Combined with Bloomberg Coupon]]-C1329</f>
        <v>3.401842259424992E-2</v>
      </c>
      <c r="E1328" s="37">
        <f t="shared" si="40"/>
        <v>71.40874154231102</v>
      </c>
      <c r="F1328" s="27">
        <f>LN(CurrentMtgRatesDataTable8[[#This Row],[Combined with Bloomberg Coupon]]/C1329)</f>
        <v>1.1663733756927355E-2</v>
      </c>
      <c r="G1328" s="37">
        <f t="shared" si="41"/>
        <v>24.502896040625235</v>
      </c>
      <c r="I1328" s="26" t="s">
        <v>291</v>
      </c>
      <c r="J1328" s="27">
        <v>76.929006418666802</v>
      </c>
      <c r="K1328" s="27" t="s">
        <v>1502</v>
      </c>
      <c r="N1328" s="26" t="s">
        <v>291</v>
      </c>
      <c r="O1328" s="28">
        <v>83.893859058000004</v>
      </c>
      <c r="P1328" s="28" t="s">
        <v>1501</v>
      </c>
      <c r="Q1328" s="27">
        <f>VLOOKUP(CurrentMtgRatesDataTable824[[#This Row],[asOfDate]],CurrentMtgRatesDataTable8[],5,0)</f>
        <v>60.38220942583893</v>
      </c>
      <c r="R1328" s="27">
        <f>CurrentMtgRatesDataTable824[[#This Row],[Realized Current Coupon Vol]]/CurrentMtgRatesDataTable824[[#This Row],[SeriesNumValue]]</f>
        <v>0.71974528414640815</v>
      </c>
    </row>
    <row r="1329" spans="1:18">
      <c r="A1329" s="26" t="s">
        <v>785</v>
      </c>
      <c r="B1329" s="28">
        <v>2.8996218577463</v>
      </c>
      <c r="C13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2.8996218577463</v>
      </c>
      <c r="D1329" s="27">
        <f>CurrentMtgRatesDataTable8[[#This Row],[Combined with Bloomberg Coupon]]-C1330</f>
        <v>3.4560473741370057E-2</v>
      </c>
      <c r="E1329" s="37">
        <f t="shared" si="40"/>
        <v>72.955341972771421</v>
      </c>
      <c r="F1329" s="27">
        <f>LN(CurrentMtgRatesDataTable8[[#This Row],[Combined with Bloomberg Coupon]]/C1330)</f>
        <v>1.1990559190989602E-2</v>
      </c>
      <c r="G1329" s="37">
        <f t="shared" si="41"/>
        <v>24.959769634532634</v>
      </c>
      <c r="I1329" s="26" t="s">
        <v>147</v>
      </c>
      <c r="J1329" s="27">
        <v>74.043255047666804</v>
      </c>
      <c r="K1329" s="27" t="s">
        <v>1502</v>
      </c>
      <c r="N1329" s="26" t="s">
        <v>147</v>
      </c>
      <c r="O1329" s="28">
        <v>82.776443814000004</v>
      </c>
      <c r="P1329" s="28" t="s">
        <v>1501</v>
      </c>
      <c r="Q1329" s="27">
        <f>VLOOKUP(CurrentMtgRatesDataTable824[[#This Row],[asOfDate]],CurrentMtgRatesDataTable8[],5,0)</f>
        <v>62.713885383691292</v>
      </c>
      <c r="R1329" s="27">
        <f>CurrentMtgRatesDataTable824[[#This Row],[Realized Current Coupon Vol]]/CurrentMtgRatesDataTable824[[#This Row],[SeriesNumValue]]</f>
        <v>0.75762961652001382</v>
      </c>
    </row>
    <row r="1330" spans="1:18">
      <c r="A1330" s="26" t="s">
        <v>786</v>
      </c>
      <c r="B1330" s="28">
        <v>2.8650613840049299</v>
      </c>
      <c r="C13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2.8650613840049299</v>
      </c>
      <c r="D1330" s="27">
        <f>CurrentMtgRatesDataTable8[[#This Row],[Combined with Bloomberg Coupon]]-C1331</f>
        <v>-3.570938047575023E-2</v>
      </c>
      <c r="E1330" s="37">
        <f t="shared" si="40"/>
        <v>72.780511384132865</v>
      </c>
      <c r="F1330" s="27">
        <f>LN(CurrentMtgRatesDataTable8[[#This Row],[Combined with Bloomberg Coupon]]/C1331)</f>
        <v>-1.2386707115529182E-2</v>
      </c>
      <c r="G1330" s="37">
        <f t="shared" si="41"/>
        <v>24.888293359560393</v>
      </c>
      <c r="I1330" s="26" t="s">
        <v>708</v>
      </c>
      <c r="J1330" s="27">
        <v>72.600707709000005</v>
      </c>
      <c r="K1330" s="27" t="s">
        <v>1502</v>
      </c>
      <c r="N1330" s="26" t="s">
        <v>708</v>
      </c>
      <c r="O1330" s="28">
        <v>82.933325214000007</v>
      </c>
      <c r="P1330" s="28" t="s">
        <v>1501</v>
      </c>
      <c r="Q1330" s="27">
        <f>VLOOKUP(CurrentMtgRatesDataTable824[[#This Row],[asOfDate]],CurrentMtgRatesDataTable8[],5,0)</f>
        <v>62.534672319662434</v>
      </c>
      <c r="R1330" s="27">
        <f>CurrentMtgRatesDataTable824[[#This Row],[Realized Current Coupon Vol]]/CurrentMtgRatesDataTable824[[#This Row],[SeriesNumValue]]</f>
        <v>0.75403551175958317</v>
      </c>
    </row>
    <row r="1331" spans="1:18">
      <c r="A1331" s="26" t="s">
        <v>787</v>
      </c>
      <c r="B1331" s="28">
        <v>2.9007707644806802</v>
      </c>
      <c r="C13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2.9007707644806802</v>
      </c>
      <c r="D1331" s="27">
        <f>CurrentMtgRatesDataTable8[[#This Row],[Combined with Bloomberg Coupon]]-C1332</f>
        <v>9.9677582633201922E-3</v>
      </c>
      <c r="E1331" s="37">
        <f t="shared" si="40"/>
        <v>74.156546706422077</v>
      </c>
      <c r="F1331" s="27">
        <f>LN(CurrentMtgRatesDataTable8[[#This Row],[Combined with Bloomberg Coupon]]/C1332)</f>
        <v>3.4421621824618416E-3</v>
      </c>
      <c r="G1331" s="37">
        <f t="shared" si="41"/>
        <v>25.280991012542813</v>
      </c>
      <c r="I1331" s="26" t="s">
        <v>429</v>
      </c>
      <c r="J1331" s="27">
        <v>70.899440202666796</v>
      </c>
      <c r="K1331" s="27" t="s">
        <v>1502</v>
      </c>
      <c r="N1331" s="26" t="s">
        <v>429</v>
      </c>
      <c r="O1331" s="28">
        <v>81.592777537000003</v>
      </c>
      <c r="P1331" s="28" t="s">
        <v>1501</v>
      </c>
      <c r="Q1331" s="27">
        <f>VLOOKUP(CurrentMtgRatesDataTable824[[#This Row],[asOfDate]],CurrentMtgRatesDataTable8[],5,0)</f>
        <v>62.493071977814864</v>
      </c>
      <c r="R1331" s="27">
        <f>CurrentMtgRatesDataTable824[[#This Row],[Realized Current Coupon Vol]]/CurrentMtgRatesDataTable824[[#This Row],[SeriesNumValue]]</f>
        <v>0.76591426182882472</v>
      </c>
    </row>
    <row r="1332" spans="1:18">
      <c r="A1332" s="26" t="s">
        <v>788</v>
      </c>
      <c r="B1332" s="28">
        <v>2.89080300621736</v>
      </c>
      <c r="C13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2.89080300621736</v>
      </c>
      <c r="D1332" s="27">
        <f>CurrentMtgRatesDataTable8[[#This Row],[Combined with Bloomberg Coupon]]-C1333</f>
        <v>-3.7920596654439809E-2</v>
      </c>
      <c r="E1332" s="37">
        <f t="shared" si="40"/>
        <v>74.191289213923866</v>
      </c>
      <c r="F1332" s="27">
        <f>LN(CurrentMtgRatesDataTable8[[#This Row],[Combined with Bloomberg Coupon]]/C1333)</f>
        <v>-1.3032377343399003E-2</v>
      </c>
      <c r="G1332" s="37">
        <f t="shared" si="41"/>
        <v>25.288973903729318</v>
      </c>
      <c r="I1332" s="26" t="s">
        <v>292</v>
      </c>
      <c r="J1332" s="27">
        <v>76.204289279999898</v>
      </c>
      <c r="K1332" s="27" t="s">
        <v>1502</v>
      </c>
      <c r="N1332" s="26" t="s">
        <v>292</v>
      </c>
      <c r="O1332" s="28">
        <v>80.905386582000006</v>
      </c>
      <c r="P1332" s="28" t="s">
        <v>1501</v>
      </c>
      <c r="Q1332" s="27">
        <f>VLOOKUP(CurrentMtgRatesDataTable824[[#This Row],[asOfDate]],CurrentMtgRatesDataTable8[],5,0)</f>
        <v>62.558479309581138</v>
      </c>
      <c r="R1332" s="27">
        <f>CurrentMtgRatesDataTable824[[#This Row],[Realized Current Coupon Vol]]/CurrentMtgRatesDataTable824[[#This Row],[SeriesNumValue]]</f>
        <v>0.77323008952161998</v>
      </c>
    </row>
    <row r="1333" spans="1:18">
      <c r="A1333" s="26" t="s">
        <v>789</v>
      </c>
      <c r="B1333" s="28">
        <v>2.9287236028717998</v>
      </c>
      <c r="C13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2.9287236028717998</v>
      </c>
      <c r="D1333" s="27">
        <f>CurrentMtgRatesDataTable8[[#This Row],[Combined with Bloomberg Coupon]]-C1334</f>
        <v>4.6992056529899795E-2</v>
      </c>
      <c r="E1333" s="37">
        <f t="shared" si="40"/>
        <v>73.950396807466518</v>
      </c>
      <c r="F1333" s="27">
        <f>LN(CurrentMtgRatesDataTable8[[#This Row],[Combined with Bloomberg Coupon]]/C1334)</f>
        <v>1.6175352845895906E-2</v>
      </c>
      <c r="G1333" s="37">
        <f t="shared" si="41"/>
        <v>25.200443210450736</v>
      </c>
      <c r="I1333" s="26" t="s">
        <v>148</v>
      </c>
      <c r="J1333" s="27">
        <v>76.852267101333197</v>
      </c>
      <c r="K1333" s="27" t="s">
        <v>1502</v>
      </c>
      <c r="N1333" s="26" t="s">
        <v>148</v>
      </c>
      <c r="O1333" s="28">
        <v>80.371801575000006</v>
      </c>
      <c r="P1333" s="28" t="s">
        <v>1501</v>
      </c>
      <c r="Q1333" s="27">
        <f>VLOOKUP(CurrentMtgRatesDataTable824[[#This Row],[asOfDate]],CurrentMtgRatesDataTable8[],5,0)</f>
        <v>60.12695787129941</v>
      </c>
      <c r="R1333" s="27">
        <f>CurrentMtgRatesDataTable824[[#This Row],[Realized Current Coupon Vol]]/CurrentMtgRatesDataTable824[[#This Row],[SeriesNumValue]]</f>
        <v>0.7481101168945572</v>
      </c>
    </row>
    <row r="1334" spans="1:18">
      <c r="A1334" s="26" t="s">
        <v>790</v>
      </c>
      <c r="B1334" s="28">
        <v>2.8817315463419</v>
      </c>
      <c r="C13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2.8817315463419</v>
      </c>
      <c r="D1334" s="27">
        <f>CurrentMtgRatesDataTable8[[#This Row],[Combined with Bloomberg Coupon]]-C1335</f>
        <v>7.1535378708010189E-2</v>
      </c>
      <c r="E1334" s="37">
        <f t="shared" si="40"/>
        <v>74.282759175674528</v>
      </c>
      <c r="F1334" s="27">
        <f>LN(CurrentMtgRatesDataTable8[[#This Row],[Combined with Bloomberg Coupon]]/C1335)</f>
        <v>2.5137053394522189E-2</v>
      </c>
      <c r="G1334" s="37">
        <f t="shared" si="41"/>
        <v>25.254110723411038</v>
      </c>
      <c r="I1334" s="26" t="s">
        <v>761</v>
      </c>
      <c r="J1334" s="27">
        <v>76.393643248000103</v>
      </c>
      <c r="K1334" s="27" t="s">
        <v>1502</v>
      </c>
      <c r="N1334" s="26" t="s">
        <v>761</v>
      </c>
      <c r="O1334" s="28">
        <v>79.875887607999999</v>
      </c>
      <c r="P1334" s="28" t="s">
        <v>1501</v>
      </c>
      <c r="Q1334" s="27">
        <f>VLOOKUP(CurrentMtgRatesDataTable824[[#This Row],[asOfDate]],CurrentMtgRatesDataTable8[],5,0)</f>
        <v>60.018610875937128</v>
      </c>
      <c r="R1334" s="27">
        <f>CurrentMtgRatesDataTable824[[#This Row],[Realized Current Coupon Vol]]/CurrentMtgRatesDataTable824[[#This Row],[SeriesNumValue]]</f>
        <v>0.75139835904528895</v>
      </c>
    </row>
    <row r="1335" spans="1:18">
      <c r="A1335" s="26" t="s">
        <v>791</v>
      </c>
      <c r="B1335" s="28">
        <v>2.8101961676338898</v>
      </c>
      <c r="C13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2.8101961676338898</v>
      </c>
      <c r="D1335" s="27">
        <f>CurrentMtgRatesDataTable8[[#This Row],[Combined with Bloomberg Coupon]]-C1336</f>
        <v>-1.0342884267940278E-2</v>
      </c>
      <c r="E1335" s="37">
        <f t="shared" si="40"/>
        <v>72.977566648469889</v>
      </c>
      <c r="F1335" s="27">
        <f>LN(CurrentMtgRatesDataTable8[[#This Row],[Combined with Bloomberg Coupon]]/C1336)</f>
        <v>-3.6737283843829272E-3</v>
      </c>
      <c r="G1335" s="37">
        <f t="shared" si="41"/>
        <v>24.755908591311439</v>
      </c>
      <c r="I1335" s="26" t="s">
        <v>569</v>
      </c>
      <c r="J1335" s="27">
        <v>76.505999602999907</v>
      </c>
      <c r="K1335" s="27" t="s">
        <v>1502</v>
      </c>
      <c r="N1335" s="26" t="s">
        <v>569</v>
      </c>
      <c r="O1335" s="28">
        <v>81.084382829999996</v>
      </c>
      <c r="P1335" s="28" t="s">
        <v>1501</v>
      </c>
      <c r="Q1335" s="27">
        <f>VLOOKUP(CurrentMtgRatesDataTable824[[#This Row],[asOfDate]],CurrentMtgRatesDataTable8[],5,0)</f>
        <v>60.629813571401726</v>
      </c>
      <c r="R1335" s="27">
        <f>CurrentMtgRatesDataTable824[[#This Row],[Realized Current Coupon Vol]]/CurrentMtgRatesDataTable824[[#This Row],[SeriesNumValue]]</f>
        <v>0.74773725167911875</v>
      </c>
    </row>
    <row r="1336" spans="1:18">
      <c r="A1336" s="26" t="s">
        <v>792</v>
      </c>
      <c r="B1336" s="28">
        <v>2.8205390519018301</v>
      </c>
      <c r="C13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2.8205390519018301</v>
      </c>
      <c r="D1336" s="27">
        <f>CurrentMtgRatesDataTable8[[#This Row],[Combined with Bloomberg Coupon]]-C1337</f>
        <v>-2.6308026466059786E-2</v>
      </c>
      <c r="E1336" s="37">
        <f t="shared" si="40"/>
        <v>72.972891165835293</v>
      </c>
      <c r="F1336" s="27">
        <f>LN(CurrentMtgRatesDataTable8[[#This Row],[Combined with Bloomberg Coupon]]/C1337)</f>
        <v>-9.2840737607415985E-3</v>
      </c>
      <c r="G1336" s="37">
        <f t="shared" si="41"/>
        <v>24.753877245630527</v>
      </c>
      <c r="I1336" s="26" t="s">
        <v>420</v>
      </c>
      <c r="J1336" s="27">
        <v>82.525760883999993</v>
      </c>
      <c r="K1336" s="27" t="s">
        <v>1502</v>
      </c>
      <c r="N1336" s="26" t="s">
        <v>420</v>
      </c>
      <c r="O1336" s="28">
        <v>84.950849379000005</v>
      </c>
      <c r="P1336" s="28" t="s">
        <v>1501</v>
      </c>
      <c r="Q1336" s="27">
        <f>VLOOKUP(CurrentMtgRatesDataTable824[[#This Row],[asOfDate]],CurrentMtgRatesDataTable8[],5,0)</f>
        <v>62.929026896493234</v>
      </c>
      <c r="R1336" s="27">
        <f>CurrentMtgRatesDataTable824[[#This Row],[Realized Current Coupon Vol]]/CurrentMtgRatesDataTable824[[#This Row],[SeriesNumValue]]</f>
        <v>0.74076983757680237</v>
      </c>
    </row>
    <row r="1337" spans="1:18">
      <c r="A1337" s="26" t="s">
        <v>793</v>
      </c>
      <c r="B1337" s="28">
        <v>2.8468470783678899</v>
      </c>
      <c r="C13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2.8468470783678899</v>
      </c>
      <c r="D1337" s="27">
        <f>CurrentMtgRatesDataTable8[[#This Row],[Combined with Bloomberg Coupon]]-C1338</f>
        <v>1.2014242258209684E-2</v>
      </c>
      <c r="E1337" s="37">
        <f t="shared" si="40"/>
        <v>72.851346524509538</v>
      </c>
      <c r="F1337" s="27">
        <f>LN(CurrentMtgRatesDataTable8[[#This Row],[Combined with Bloomberg Coupon]]/C1338)</f>
        <v>4.2291224939634527E-3</v>
      </c>
      <c r="G1337" s="37">
        <f t="shared" si="41"/>
        <v>24.707757351591603</v>
      </c>
      <c r="I1337" s="26" t="s">
        <v>293</v>
      </c>
      <c r="J1337" s="27">
        <v>93.122721795000004</v>
      </c>
      <c r="K1337" s="27" t="s">
        <v>1502</v>
      </c>
      <c r="N1337" s="26" t="s">
        <v>293</v>
      </c>
      <c r="O1337" s="28">
        <v>86.820885224999998</v>
      </c>
      <c r="P1337" s="28" t="s">
        <v>1501</v>
      </c>
      <c r="Q1337" s="27">
        <f>VLOOKUP(CurrentMtgRatesDataTable824[[#This Row],[asOfDate]],CurrentMtgRatesDataTable8[],5,0)</f>
        <v>63.548767879285748</v>
      </c>
      <c r="R1337" s="27">
        <f>CurrentMtgRatesDataTable824[[#This Row],[Realized Current Coupon Vol]]/CurrentMtgRatesDataTable824[[#This Row],[SeriesNumValue]]</f>
        <v>0.73195254476611737</v>
      </c>
    </row>
    <row r="1338" spans="1:18">
      <c r="A1338" s="26" t="s">
        <v>794</v>
      </c>
      <c r="B1338" s="28">
        <v>2.8348328361096802</v>
      </c>
      <c r="C13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2.8348328361096802</v>
      </c>
      <c r="D1338" s="27">
        <f>CurrentMtgRatesDataTable8[[#This Row],[Combined with Bloomberg Coupon]]-C1339</f>
        <v>-3.8298557133619848E-2</v>
      </c>
      <c r="E1338" s="37">
        <f t="shared" si="40"/>
        <v>72.994751809002821</v>
      </c>
      <c r="F1338" s="27">
        <f>LN(CurrentMtgRatesDataTable8[[#This Row],[Combined with Bloomberg Coupon]]/C1339)</f>
        <v>-1.3419541657848373E-2</v>
      </c>
      <c r="G1338" s="37">
        <f t="shared" si="41"/>
        <v>24.741074127970712</v>
      </c>
      <c r="I1338" s="26" t="s">
        <v>149</v>
      </c>
      <c r="J1338" s="27">
        <v>89.823542738333501</v>
      </c>
      <c r="K1338" s="27" t="s">
        <v>1502</v>
      </c>
      <c r="N1338" s="26" t="s">
        <v>149</v>
      </c>
      <c r="O1338" s="28">
        <v>87.489771894</v>
      </c>
      <c r="P1338" s="28" t="s">
        <v>1501</v>
      </c>
      <c r="Q1338" s="27">
        <f>VLOOKUP(CurrentMtgRatesDataTable824[[#This Row],[asOfDate]],CurrentMtgRatesDataTable8[],5,0)</f>
        <v>62.998251028379229</v>
      </c>
      <c r="R1338" s="27">
        <f>CurrentMtgRatesDataTable824[[#This Row],[Realized Current Coupon Vol]]/CurrentMtgRatesDataTable824[[#This Row],[SeriesNumValue]]</f>
        <v>0.72006418195610378</v>
      </c>
    </row>
    <row r="1339" spans="1:18">
      <c r="A1339" s="26" t="s">
        <v>795</v>
      </c>
      <c r="B1339" s="28">
        <v>2.8731313932433</v>
      </c>
      <c r="C13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2.8731313932433</v>
      </c>
      <c r="D1339" s="27">
        <f>CurrentMtgRatesDataTable8[[#This Row],[Combined with Bloomberg Coupon]]-C1340</f>
        <v>-5.0024605523499854E-2</v>
      </c>
      <c r="E1339" s="37">
        <f t="shared" si="40"/>
        <v>74.66094943565416</v>
      </c>
      <c r="F1339" s="27">
        <f>LN(CurrentMtgRatesDataTable8[[#This Row],[Combined with Bloomberg Coupon]]/C1340)</f>
        <v>-1.7261341344750099E-2</v>
      </c>
      <c r="G1339" s="37">
        <f t="shared" si="41"/>
        <v>25.207174536373444</v>
      </c>
      <c r="I1339" s="26" t="s">
        <v>709</v>
      </c>
      <c r="J1339" s="27">
        <v>88.946116050000001</v>
      </c>
      <c r="K1339" s="27" t="s">
        <v>1502</v>
      </c>
      <c r="N1339" s="26" t="s">
        <v>709</v>
      </c>
      <c r="O1339" s="28">
        <v>86.748117434999997</v>
      </c>
      <c r="P1339" s="28" t="s">
        <v>1501</v>
      </c>
      <c r="Q1339" s="27">
        <f>VLOOKUP(CurrentMtgRatesDataTable824[[#This Row],[asOfDate]],CurrentMtgRatesDataTable8[],5,0)</f>
        <v>64.117237931100362</v>
      </c>
      <c r="R1339" s="27">
        <f>CurrentMtgRatesDataTable824[[#This Row],[Realized Current Coupon Vol]]/CurrentMtgRatesDataTable824[[#This Row],[SeriesNumValue]]</f>
        <v>0.73911964693808074</v>
      </c>
    </row>
    <row r="1340" spans="1:18">
      <c r="A1340" s="26" t="s">
        <v>796</v>
      </c>
      <c r="B1340" s="28">
        <v>2.9231559987667999</v>
      </c>
      <c r="C13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2.9231559987667999</v>
      </c>
      <c r="D1340" s="27">
        <f>CurrentMtgRatesDataTable8[[#This Row],[Combined with Bloomberg Coupon]]-C1341</f>
        <v>5.4795292829100006E-2</v>
      </c>
      <c r="E1340" s="37">
        <f t="shared" si="40"/>
        <v>74.06773337591747</v>
      </c>
      <c r="F1340" s="27">
        <f>LN(CurrentMtgRatesDataTable8[[#This Row],[Combined with Bloomberg Coupon]]/C1341)</f>
        <v>1.8923170124138133E-2</v>
      </c>
      <c r="G1340" s="37">
        <f t="shared" si="41"/>
        <v>24.99617255237893</v>
      </c>
      <c r="I1340" s="26" t="s">
        <v>570</v>
      </c>
      <c r="J1340" s="27">
        <v>83.408932702333203</v>
      </c>
      <c r="K1340" s="27" t="s">
        <v>1502</v>
      </c>
      <c r="N1340" s="26" t="s">
        <v>570</v>
      </c>
      <c r="O1340" s="28">
        <v>84.821746192000006</v>
      </c>
      <c r="P1340" s="28" t="s">
        <v>1501</v>
      </c>
      <c r="Q1340" s="27">
        <f>VLOOKUP(CurrentMtgRatesDataTable824[[#This Row],[asOfDate]],CurrentMtgRatesDataTable8[],5,0)</f>
        <v>64.326813188795654</v>
      </c>
      <c r="R1340" s="27">
        <f>CurrentMtgRatesDataTable824[[#This Row],[Realized Current Coupon Vol]]/CurrentMtgRatesDataTable824[[#This Row],[SeriesNumValue]]</f>
        <v>0.75837643147769407</v>
      </c>
    </row>
    <row r="1341" spans="1:18">
      <c r="A1341" s="26" t="s">
        <v>797</v>
      </c>
      <c r="B1341" s="28">
        <v>2.8683607059376999</v>
      </c>
      <c r="C13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2.8683607059376999</v>
      </c>
      <c r="D1341" s="27">
        <f>CurrentMtgRatesDataTable8[[#This Row],[Combined with Bloomberg Coupon]]-C1342</f>
        <v>3.6687644872429814E-2</v>
      </c>
      <c r="E1341" s="37">
        <f t="shared" si="40"/>
        <v>73.286811074120479</v>
      </c>
      <c r="F1341" s="27">
        <f>LN(CurrentMtgRatesDataTable8[[#This Row],[Combined with Bloomberg Coupon]]/C1342)</f>
        <v>1.2872959356361133E-2</v>
      </c>
      <c r="G1341" s="37">
        <f t="shared" si="41"/>
        <v>24.708504693664178</v>
      </c>
      <c r="I1341" s="26" t="s">
        <v>421</v>
      </c>
      <c r="J1341" s="27">
        <v>90.730946069333498</v>
      </c>
      <c r="K1341" s="27" t="s">
        <v>1502</v>
      </c>
      <c r="N1341" s="26" t="s">
        <v>421</v>
      </c>
      <c r="O1341" s="28">
        <v>87.774624943999996</v>
      </c>
      <c r="P1341" s="28" t="s">
        <v>1501</v>
      </c>
      <c r="Q1341" s="27">
        <f>VLOOKUP(CurrentMtgRatesDataTable824[[#This Row],[asOfDate]],CurrentMtgRatesDataTable8[],5,0)</f>
        <v>62.646119468592644</v>
      </c>
      <c r="R1341" s="27">
        <f>CurrentMtgRatesDataTable824[[#This Row],[Realized Current Coupon Vol]]/CurrentMtgRatesDataTable824[[#This Row],[SeriesNumValue]]</f>
        <v>0.71371560412318158</v>
      </c>
    </row>
    <row r="1342" spans="1:18">
      <c r="A1342" s="26" t="s">
        <v>798</v>
      </c>
      <c r="B1342" s="28">
        <v>2.8316730610652701</v>
      </c>
      <c r="C13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2.8316730610652701</v>
      </c>
      <c r="D1342" s="27">
        <f>CurrentMtgRatesDataTable8[[#This Row],[Combined with Bloomberg Coupon]]-C1343</f>
        <v>4.9461188656700017E-2</v>
      </c>
      <c r="E1342" s="37">
        <f t="shared" si="40"/>
        <v>73.041904391371204</v>
      </c>
      <c r="F1342" s="27">
        <f>LN(CurrentMtgRatesDataTable8[[#This Row],[Combined with Bloomberg Coupon]]/C1343)</f>
        <v>1.7621475720326102E-2</v>
      </c>
      <c r="G1342" s="37">
        <f t="shared" si="41"/>
        <v>24.59952549905665</v>
      </c>
      <c r="I1342" s="26" t="s">
        <v>294</v>
      </c>
      <c r="J1342" s="27">
        <v>89.690843490000006</v>
      </c>
      <c r="K1342" s="27" t="s">
        <v>1502</v>
      </c>
      <c r="N1342" s="26" t="s">
        <v>294</v>
      </c>
      <c r="O1342" s="28">
        <v>84.900345068999997</v>
      </c>
      <c r="P1342" s="28" t="s">
        <v>1501</v>
      </c>
      <c r="Q1342" s="27">
        <f>VLOOKUP(CurrentMtgRatesDataTable824[[#This Row],[asOfDate]],CurrentMtgRatesDataTable8[],5,0)</f>
        <v>58.454561456368793</v>
      </c>
      <c r="R1342" s="27">
        <f>CurrentMtgRatesDataTable824[[#This Row],[Realized Current Coupon Vol]]/CurrentMtgRatesDataTable824[[#This Row],[SeriesNumValue]]</f>
        <v>0.68850793726293746</v>
      </c>
    </row>
    <row r="1343" spans="1:18">
      <c r="A1343" s="26" t="s">
        <v>799</v>
      </c>
      <c r="B1343" s="28">
        <v>2.78221187240857</v>
      </c>
      <c r="C13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2.78221187240857</v>
      </c>
      <c r="D1343" s="27">
        <f>CurrentMtgRatesDataTable8[[#This Row],[Combined with Bloomberg Coupon]]-C1344</f>
        <v>1.5397235040920165E-2</v>
      </c>
      <c r="E1343" s="37">
        <f t="shared" si="40"/>
        <v>73.04750003572417</v>
      </c>
      <c r="F1343" s="27">
        <f>LN(CurrentMtgRatesDataTable8[[#This Row],[Combined with Bloomberg Coupon]]/C1344)</f>
        <v>5.5495408176592228E-3</v>
      </c>
      <c r="G1343" s="37">
        <f t="shared" si="41"/>
        <v>24.533184100882853</v>
      </c>
      <c r="I1343" s="26" t="s">
        <v>150</v>
      </c>
      <c r="J1343" s="27">
        <v>88.435876960000201</v>
      </c>
      <c r="K1343" s="27" t="s">
        <v>1502</v>
      </c>
      <c r="N1343" s="26" t="s">
        <v>150</v>
      </c>
      <c r="O1343" s="28">
        <v>86.489252219999997</v>
      </c>
      <c r="P1343" s="28" t="s">
        <v>1501</v>
      </c>
      <c r="Q1343" s="27">
        <f>VLOOKUP(CurrentMtgRatesDataTable824[[#This Row],[asOfDate]],CurrentMtgRatesDataTable8[],5,0)</f>
        <v>57.77199750525709</v>
      </c>
      <c r="R1343" s="27">
        <f>CurrentMtgRatesDataTable824[[#This Row],[Realized Current Coupon Vol]]/CurrentMtgRatesDataTable824[[#This Row],[SeriesNumValue]]</f>
        <v>0.66796736036408633</v>
      </c>
    </row>
    <row r="1344" spans="1:18">
      <c r="A1344" s="26" t="s">
        <v>800</v>
      </c>
      <c r="B1344" s="28">
        <v>2.7668146373676499</v>
      </c>
      <c r="C13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2.7668146373676499</v>
      </c>
      <c r="D1344" s="27">
        <f>CurrentMtgRatesDataTable8[[#This Row],[Combined with Bloomberg Coupon]]-C1345</f>
        <v>-5.0670835001480174E-2</v>
      </c>
      <c r="E1344" s="37">
        <f t="shared" si="40"/>
        <v>73.182013959433732</v>
      </c>
      <c r="F1344" s="27">
        <f>LN(CurrentMtgRatesDataTable8[[#This Row],[Combined with Bloomberg Coupon]]/C1345)</f>
        <v>-1.8148102615082713E-2</v>
      </c>
      <c r="G1344" s="37">
        <f t="shared" si="41"/>
        <v>24.559240546558879</v>
      </c>
      <c r="I1344" s="26" t="s">
        <v>710</v>
      </c>
      <c r="J1344" s="27">
        <v>95.813264735999994</v>
      </c>
      <c r="K1344" s="27" t="s">
        <v>1502</v>
      </c>
      <c r="N1344" s="26" t="s">
        <v>710</v>
      </c>
      <c r="O1344" s="28">
        <v>92.637019264000003</v>
      </c>
      <c r="P1344" s="28" t="s">
        <v>1501</v>
      </c>
      <c r="Q1344" s="27">
        <f>VLOOKUP(CurrentMtgRatesDataTable824[[#This Row],[asOfDate]],CurrentMtgRatesDataTable8[],5,0)</f>
        <v>57.822876747830762</v>
      </c>
      <c r="R1344" s="27">
        <f>CurrentMtgRatesDataTable824[[#This Row],[Realized Current Coupon Vol]]/CurrentMtgRatesDataTable824[[#This Row],[SeriesNumValue]]</f>
        <v>0.62418757865087648</v>
      </c>
    </row>
    <row r="1345" spans="1:18">
      <c r="A1345" s="26" t="s">
        <v>801</v>
      </c>
      <c r="B1345" s="28">
        <v>2.8174854723691301</v>
      </c>
      <c r="C13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2.8174854723691301</v>
      </c>
      <c r="D1345" s="27">
        <f>CurrentMtgRatesDataTable8[[#This Row],[Combined with Bloomberg Coupon]]-C1346</f>
        <v>7.7365030048501815E-3</v>
      </c>
      <c r="E1345" s="37">
        <f t="shared" si="40"/>
        <v>72.661228563996644</v>
      </c>
      <c r="F1345" s="27">
        <f>LN(CurrentMtgRatesDataTable8[[#This Row],[Combined with Bloomberg Coupon]]/C1346)</f>
        <v>2.7496660959769859E-3</v>
      </c>
      <c r="G1345" s="37">
        <f t="shared" si="41"/>
        <v>24.351353078017667</v>
      </c>
      <c r="I1345" s="26" t="s">
        <v>571</v>
      </c>
      <c r="J1345" s="27">
        <v>95.485369434000006</v>
      </c>
      <c r="K1345" s="27" t="s">
        <v>1502</v>
      </c>
      <c r="N1345" s="26" t="s">
        <v>571</v>
      </c>
      <c r="O1345" s="28">
        <v>90.884702258000004</v>
      </c>
      <c r="P1345" s="28" t="s">
        <v>1501</v>
      </c>
      <c r="Q1345" s="27">
        <f>VLOOKUP(CurrentMtgRatesDataTable824[[#This Row],[asOfDate]],CurrentMtgRatesDataTable8[],5,0)</f>
        <v>61.015538366172947</v>
      </c>
      <c r="R1345" s="27">
        <f>CurrentMtgRatesDataTable824[[#This Row],[Realized Current Coupon Vol]]/CurrentMtgRatesDataTable824[[#This Row],[SeriesNumValue]]</f>
        <v>0.67135102883392173</v>
      </c>
    </row>
    <row r="1346" spans="1:18">
      <c r="A1346" s="26" t="s">
        <v>802</v>
      </c>
      <c r="B1346" s="28">
        <v>2.8097489693642799</v>
      </c>
      <c r="C13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2.8097489693642799</v>
      </c>
      <c r="D1346" s="27">
        <f>CurrentMtgRatesDataTable8[[#This Row],[Combined with Bloomberg Coupon]]-C1347</f>
        <v>-3.6105470365650039E-2</v>
      </c>
      <c r="E1346" s="37">
        <f t="shared" si="40"/>
        <v>72.909445006613723</v>
      </c>
      <c r="F1346" s="27">
        <f>LN(CurrentMtgRatesDataTable8[[#This Row],[Combined with Bloomberg Coupon]]/C1347)</f>
        <v>-1.2768208188204178E-2</v>
      </c>
      <c r="G1346" s="37">
        <f t="shared" si="41"/>
        <v>24.421979178591645</v>
      </c>
      <c r="I1346" s="26" t="s">
        <v>295</v>
      </c>
      <c r="J1346" s="27">
        <v>99.267610812666405</v>
      </c>
      <c r="K1346" s="27" t="s">
        <v>1502</v>
      </c>
      <c r="N1346" s="26" t="s">
        <v>295</v>
      </c>
      <c r="O1346" s="28">
        <v>89.872679189999999</v>
      </c>
      <c r="P1346" s="28" t="s">
        <v>1501</v>
      </c>
      <c r="Q1346" s="27">
        <f>VLOOKUP(CurrentMtgRatesDataTable824[[#This Row],[asOfDate]],CurrentMtgRatesDataTable8[],5,0)</f>
        <v>60.887817852507453</v>
      </c>
      <c r="R1346" s="27">
        <f>CurrentMtgRatesDataTable824[[#This Row],[Realized Current Coupon Vol]]/CurrentMtgRatesDataTable824[[#This Row],[SeriesNumValue]]</f>
        <v>0.67748973771867205</v>
      </c>
    </row>
    <row r="1347" spans="1:18">
      <c r="A1347" s="26" t="s">
        <v>803</v>
      </c>
      <c r="B1347" s="28">
        <v>2.8458544397299299</v>
      </c>
      <c r="C13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2.8458544397299299</v>
      </c>
      <c r="D1347" s="27">
        <f>CurrentMtgRatesDataTable8[[#This Row],[Combined with Bloomberg Coupon]]-C1348</f>
        <v>7.8823744707749999E-2</v>
      </c>
      <c r="E1347" s="37">
        <f t="shared" si="40"/>
        <v>72.649638396051003</v>
      </c>
      <c r="F1347" s="27">
        <f>LN(CurrentMtgRatesDataTable8[[#This Row],[Combined with Bloomberg Coupon]]/C1348)</f>
        <v>2.8088558804411436E-2</v>
      </c>
      <c r="G1347" s="37">
        <f t="shared" si="41"/>
        <v>24.322584534992117</v>
      </c>
      <c r="I1347" s="26" t="s">
        <v>151</v>
      </c>
      <c r="J1347" s="27">
        <v>91.794028717333504</v>
      </c>
      <c r="K1347" s="27" t="s">
        <v>1502</v>
      </c>
      <c r="N1347" s="26" t="s">
        <v>151</v>
      </c>
      <c r="O1347" s="28">
        <v>85.136623327999999</v>
      </c>
      <c r="P1347" s="28" t="s">
        <v>1501</v>
      </c>
      <c r="Q1347" s="27">
        <f>VLOOKUP(CurrentMtgRatesDataTable824[[#This Row],[asOfDate]],CurrentMtgRatesDataTable8[],5,0)</f>
        <v>61.874608082439018</v>
      </c>
      <c r="R1347" s="27">
        <f>CurrentMtgRatesDataTable824[[#This Row],[Realized Current Coupon Vol]]/CurrentMtgRatesDataTable824[[#This Row],[SeriesNumValue]]</f>
        <v>0.72676840663575515</v>
      </c>
    </row>
    <row r="1348" spans="1:18">
      <c r="A1348" s="26" t="s">
        <v>804</v>
      </c>
      <c r="B1348" s="28">
        <v>2.7670306950221799</v>
      </c>
      <c r="C13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2.7670306950221799</v>
      </c>
      <c r="D1348" s="27">
        <f>CurrentMtgRatesDataTable8[[#This Row],[Combined with Bloomberg Coupon]]-C1349</f>
        <v>-2.7571417763150308E-2</v>
      </c>
      <c r="E1348" s="37">
        <f t="shared" si="40"/>
        <v>71.665134259691371</v>
      </c>
      <c r="F1348" s="27">
        <f>LN(CurrentMtgRatesDataTable8[[#This Row],[Combined with Bloomberg Coupon]]/C1349)</f>
        <v>-9.9149456951076343E-3</v>
      </c>
      <c r="G1348" s="37">
        <f t="shared" si="41"/>
        <v>23.866356461831785</v>
      </c>
      <c r="I1348" s="26" t="s">
        <v>711</v>
      </c>
      <c r="J1348" s="27">
        <v>87.705693935666901</v>
      </c>
      <c r="K1348" s="27" t="s">
        <v>1502</v>
      </c>
      <c r="N1348" s="26" t="s">
        <v>711</v>
      </c>
      <c r="O1348" s="28">
        <v>84.179335250999998</v>
      </c>
      <c r="P1348" s="28" t="s">
        <v>1501</v>
      </c>
      <c r="Q1348" s="27">
        <f>VLOOKUP(CurrentMtgRatesDataTable824[[#This Row],[asOfDate]],CurrentMtgRatesDataTable8[],5,0)</f>
        <v>61.188561331947753</v>
      </c>
      <c r="R1348" s="27">
        <f>CurrentMtgRatesDataTable824[[#This Row],[Realized Current Coupon Vol]]/CurrentMtgRatesDataTable824[[#This Row],[SeriesNumValue]]</f>
        <v>0.72688339898978793</v>
      </c>
    </row>
    <row r="1349" spans="1:18">
      <c r="A1349" s="26" t="s">
        <v>805</v>
      </c>
      <c r="B1349" s="28">
        <v>2.7946021127853302</v>
      </c>
      <c r="C13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2.7946021127853302</v>
      </c>
      <c r="D1349" s="27">
        <f>CurrentMtgRatesDataTable8[[#This Row],[Combined with Bloomberg Coupon]]-C1350</f>
        <v>3.3273679199120387E-2</v>
      </c>
      <c r="E1349" s="37">
        <f t="shared" ref="E1349:E1412" si="42">STDEVA(D1349:D1408)*SQRT(250)*100</f>
        <v>72.111103599723648</v>
      </c>
      <c r="F1349" s="27">
        <f>LN(CurrentMtgRatesDataTable8[[#This Row],[Combined with Bloomberg Coupon]]/C1350)</f>
        <v>1.1977859237999289E-2</v>
      </c>
      <c r="G1349" s="37">
        <f t="shared" ref="G1349:G1412" si="43">STDEVA(F1349:F1408)*SQRT(250)*100</f>
        <v>23.983022267810686</v>
      </c>
      <c r="I1349" s="26" t="s">
        <v>572</v>
      </c>
      <c r="J1349" s="27">
        <v>90.943722218666494</v>
      </c>
      <c r="K1349" s="27" t="s">
        <v>1502</v>
      </c>
      <c r="N1349" s="26" t="s">
        <v>572</v>
      </c>
      <c r="O1349" s="28">
        <v>85.38979732</v>
      </c>
      <c r="P1349" s="28" t="s">
        <v>1501</v>
      </c>
      <c r="Q1349" s="27">
        <f>VLOOKUP(CurrentMtgRatesDataTable824[[#This Row],[asOfDate]],CurrentMtgRatesDataTable8[],5,0)</f>
        <v>61.707601907729057</v>
      </c>
      <c r="R1349" s="27">
        <f>CurrentMtgRatesDataTable824[[#This Row],[Realized Current Coupon Vol]]/CurrentMtgRatesDataTable824[[#This Row],[SeriesNumValue]]</f>
        <v>0.72265778634511291</v>
      </c>
    </row>
    <row r="1350" spans="1:18">
      <c r="A1350" s="26" t="s">
        <v>806</v>
      </c>
      <c r="B1350" s="28">
        <v>2.7613284335862098</v>
      </c>
      <c r="C13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2.7613284335862098</v>
      </c>
      <c r="D1350" s="27">
        <f>CurrentMtgRatesDataTable8[[#This Row],[Combined with Bloomberg Coupon]]-C1351</f>
        <v>-4.8813875777440341E-2</v>
      </c>
      <c r="E1350" s="37">
        <f t="shared" si="42"/>
        <v>73.632389007595279</v>
      </c>
      <c r="F1350" s="27">
        <f>LN(CurrentMtgRatesDataTable8[[#This Row],[Combined with Bloomberg Coupon]]/C1351)</f>
        <v>-1.7523245514788729E-2</v>
      </c>
      <c r="G1350" s="37">
        <f t="shared" si="43"/>
        <v>24.413403140956994</v>
      </c>
      <c r="I1350" s="26" t="s">
        <v>422</v>
      </c>
      <c r="J1350" s="27">
        <v>90.164548209333105</v>
      </c>
      <c r="K1350" s="27" t="s">
        <v>1502</v>
      </c>
      <c r="N1350" s="26" t="s">
        <v>422</v>
      </c>
      <c r="O1350" s="28">
        <v>83.645119359999995</v>
      </c>
      <c r="P1350" s="28" t="s">
        <v>1501</v>
      </c>
      <c r="Q1350" s="27">
        <f>VLOOKUP(CurrentMtgRatesDataTable824[[#This Row],[asOfDate]],CurrentMtgRatesDataTable8[],5,0)</f>
        <v>62.06526758944122</v>
      </c>
      <c r="R1350" s="27">
        <f>CurrentMtgRatesDataTable824[[#This Row],[Realized Current Coupon Vol]]/CurrentMtgRatesDataTable824[[#This Row],[SeriesNumValue]]</f>
        <v>0.74200704194489442</v>
      </c>
    </row>
    <row r="1351" spans="1:18">
      <c r="A1351" s="26" t="s">
        <v>807</v>
      </c>
      <c r="B1351" s="28">
        <v>2.8101423093636502</v>
      </c>
      <c r="C13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2.8101423093636502</v>
      </c>
      <c r="D1351" s="27">
        <f>CurrentMtgRatesDataTable8[[#This Row],[Combined with Bloomberg Coupon]]-C1352</f>
        <v>9.3739793870110333E-2</v>
      </c>
      <c r="E1351" s="37">
        <f t="shared" si="42"/>
        <v>73.275064378748709</v>
      </c>
      <c r="F1351" s="27">
        <f>LN(CurrentMtgRatesDataTable8[[#This Row],[Combined with Bloomberg Coupon]]/C1352)</f>
        <v>3.3926725668437775E-2</v>
      </c>
      <c r="G1351" s="37">
        <f t="shared" si="43"/>
        <v>24.255337842347856</v>
      </c>
      <c r="I1351" s="26" t="s">
        <v>296</v>
      </c>
      <c r="J1351" s="27">
        <v>90.235328810666502</v>
      </c>
      <c r="K1351" s="27" t="s">
        <v>1502</v>
      </c>
      <c r="N1351" s="26" t="s">
        <v>296</v>
      </c>
      <c r="O1351" s="28">
        <v>83.787140570999995</v>
      </c>
      <c r="P1351" s="28" t="s">
        <v>1501</v>
      </c>
      <c r="Q1351" s="27">
        <f>VLOOKUP(CurrentMtgRatesDataTable824[[#This Row],[asOfDate]],CurrentMtgRatesDataTable8[],5,0)</f>
        <v>61.788390965154214</v>
      </c>
      <c r="R1351" s="27">
        <f>CurrentMtgRatesDataTable824[[#This Row],[Realized Current Coupon Vol]]/CurrentMtgRatesDataTable824[[#This Row],[SeriesNumValue]]</f>
        <v>0.73744479814054087</v>
      </c>
    </row>
    <row r="1352" spans="1:18">
      <c r="A1352" s="26" t="s">
        <v>808</v>
      </c>
      <c r="B1352" s="28">
        <v>2.7164025154935398</v>
      </c>
      <c r="C13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2.7164025154935398</v>
      </c>
      <c r="D1352" s="27">
        <f>CurrentMtgRatesDataTable8[[#This Row],[Combined with Bloomberg Coupon]]-C1353</f>
        <v>-5.6540527752530156E-2</v>
      </c>
      <c r="E1352" s="37">
        <f t="shared" si="42"/>
        <v>70.643359798059009</v>
      </c>
      <c r="F1352" s="27">
        <f>LN(CurrentMtgRatesDataTable8[[#This Row],[Combined with Bloomberg Coupon]]/C1353)</f>
        <v>-2.0600826366383263E-2</v>
      </c>
      <c r="G1352" s="37">
        <f t="shared" si="43"/>
        <v>23.184897524492516</v>
      </c>
      <c r="I1352" s="26" t="s">
        <v>152</v>
      </c>
      <c r="J1352" s="27">
        <v>88.63255384</v>
      </c>
      <c r="K1352" s="27" t="s">
        <v>1502</v>
      </c>
      <c r="N1352" s="26" t="s">
        <v>152</v>
      </c>
      <c r="O1352" s="28">
        <v>83.639836807999998</v>
      </c>
      <c r="P1352" s="28" t="s">
        <v>1501</v>
      </c>
      <c r="Q1352" s="27">
        <f>VLOOKUP(CurrentMtgRatesDataTable824[[#This Row],[asOfDate]],CurrentMtgRatesDataTable8[],5,0)</f>
        <v>62.85060053286734</v>
      </c>
      <c r="R1352" s="27">
        <f>CurrentMtgRatesDataTable824[[#This Row],[Realized Current Coupon Vol]]/CurrentMtgRatesDataTable824[[#This Row],[SeriesNumValue]]</f>
        <v>0.7514433663607506</v>
      </c>
    </row>
    <row r="1353" spans="1:18">
      <c r="A1353" s="26" t="s">
        <v>809</v>
      </c>
      <c r="B1353" s="28">
        <v>2.77294304324607</v>
      </c>
      <c r="C13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2.77294304324607</v>
      </c>
      <c r="D1353" s="27">
        <f>CurrentMtgRatesDataTable8[[#This Row],[Combined with Bloomberg Coupon]]-C1354</f>
        <v>-3.3522277110598075E-3</v>
      </c>
      <c r="E1353" s="37">
        <f t="shared" si="42"/>
        <v>70.755870518322482</v>
      </c>
      <c r="F1353" s="27">
        <f>LN(CurrentMtgRatesDataTable8[[#This Row],[Combined with Bloomberg Coupon]]/C1354)</f>
        <v>-1.2081759438038143E-3</v>
      </c>
      <c r="G1353" s="37">
        <f t="shared" si="43"/>
        <v>23.144597720429072</v>
      </c>
      <c r="I1353" s="26" t="s">
        <v>712</v>
      </c>
      <c r="J1353" s="27">
        <v>86.588964136999806</v>
      </c>
      <c r="K1353" s="27" t="s">
        <v>1502</v>
      </c>
      <c r="N1353" s="26" t="s">
        <v>712</v>
      </c>
      <c r="O1353" s="28">
        <v>83.461077736999997</v>
      </c>
      <c r="P1353" s="28" t="s">
        <v>1501</v>
      </c>
      <c r="Q1353" s="27">
        <f>VLOOKUP(CurrentMtgRatesDataTable824[[#This Row],[asOfDate]],CurrentMtgRatesDataTable8[],5,0)</f>
        <v>62.862788817726589</v>
      </c>
      <c r="R1353" s="27">
        <f>CurrentMtgRatesDataTable824[[#This Row],[Realized Current Coupon Vol]]/CurrentMtgRatesDataTable824[[#This Row],[SeriesNumValue]]</f>
        <v>0.75319886253827073</v>
      </c>
    </row>
    <row r="1354" spans="1:18">
      <c r="A1354" s="26" t="s">
        <v>810</v>
      </c>
      <c r="B1354" s="28">
        <v>2.7762952709571298</v>
      </c>
      <c r="C13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2.7762952709571298</v>
      </c>
      <c r="D1354" s="27">
        <f>CurrentMtgRatesDataTable8[[#This Row],[Combined with Bloomberg Coupon]]-C1355</f>
        <v>-3.2652443324550084E-2</v>
      </c>
      <c r="E1354" s="37">
        <f t="shared" si="42"/>
        <v>70.854552905589514</v>
      </c>
      <c r="F1354" s="27">
        <f>LN(CurrentMtgRatesDataTable8[[#This Row],[Combined with Bloomberg Coupon]]/C1355)</f>
        <v>-1.1692531700903838E-2</v>
      </c>
      <c r="G1354" s="37">
        <f t="shared" si="43"/>
        <v>23.176625719746681</v>
      </c>
      <c r="I1354" s="26" t="s">
        <v>573</v>
      </c>
      <c r="J1354" s="27">
        <v>90.241947981333098</v>
      </c>
      <c r="K1354" s="27" t="s">
        <v>1502</v>
      </c>
      <c r="N1354" s="26" t="s">
        <v>573</v>
      </c>
      <c r="O1354" s="28">
        <v>86.238529804999999</v>
      </c>
      <c r="P1354" s="28" t="s">
        <v>1501</v>
      </c>
      <c r="Q1354" s="27">
        <f>VLOOKUP(CurrentMtgRatesDataTable824[[#This Row],[asOfDate]],CurrentMtgRatesDataTable8[],5,0)</f>
        <v>63.472470941230718</v>
      </c>
      <c r="R1354" s="27">
        <f>CurrentMtgRatesDataTable824[[#This Row],[Realized Current Coupon Vol]]/CurrentMtgRatesDataTable824[[#This Row],[SeriesNumValue]]</f>
        <v>0.73601058697026467</v>
      </c>
    </row>
    <row r="1355" spans="1:18">
      <c r="A1355" s="26" t="s">
        <v>811</v>
      </c>
      <c r="B1355" s="28">
        <v>2.8089477142816799</v>
      </c>
      <c r="C13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2.8089477142816799</v>
      </c>
      <c r="D1355" s="27">
        <f>CurrentMtgRatesDataTable8[[#This Row],[Combined with Bloomberg Coupon]]-C1356</f>
        <v>7.0354173961995059E-4</v>
      </c>
      <c r="E1355" s="37">
        <f t="shared" si="42"/>
        <v>74.641109191564396</v>
      </c>
      <c r="F1355" s="27">
        <f>LN(CurrentMtgRatesDataTable8[[#This Row],[Combined with Bloomberg Coupon]]/C1356)</f>
        <v>2.5049589099823439E-4</v>
      </c>
      <c r="G1355" s="37">
        <f t="shared" si="43"/>
        <v>24.287938434619889</v>
      </c>
      <c r="I1355" s="26" t="s">
        <v>423</v>
      </c>
      <c r="J1355" s="27">
        <v>88.930653022333502</v>
      </c>
      <c r="K1355" s="27" t="s">
        <v>1502</v>
      </c>
      <c r="N1355" s="26" t="s">
        <v>423</v>
      </c>
      <c r="O1355" s="28">
        <v>86.366083903000003</v>
      </c>
      <c r="P1355" s="28" t="s">
        <v>1501</v>
      </c>
      <c r="Q1355" s="27">
        <f>VLOOKUP(CurrentMtgRatesDataTable824[[#This Row],[asOfDate]],CurrentMtgRatesDataTable8[],5,0)</f>
        <v>62.73449524382643</v>
      </c>
      <c r="R1355" s="27">
        <f>CurrentMtgRatesDataTable824[[#This Row],[Realized Current Coupon Vol]]/CurrentMtgRatesDataTable824[[#This Row],[SeriesNumValue]]</f>
        <v>0.72637883308782614</v>
      </c>
    </row>
    <row r="1356" spans="1:18">
      <c r="A1356" s="26" t="s">
        <v>812</v>
      </c>
      <c r="B1356" s="28">
        <v>2.8082441725420599</v>
      </c>
      <c r="C13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2.8082441725420599</v>
      </c>
      <c r="D1356" s="27">
        <f>CurrentMtgRatesDataTable8[[#This Row],[Combined with Bloomberg Coupon]]-C1357</f>
        <v>-3.5339667502269911E-2</v>
      </c>
      <c r="E1356" s="37">
        <f t="shared" si="42"/>
        <v>77.424362761764016</v>
      </c>
      <c r="F1356" s="27">
        <f>LN(CurrentMtgRatesDataTable8[[#This Row],[Combined with Bloomberg Coupon]]/C1357)</f>
        <v>-1.2505733718905423E-2</v>
      </c>
      <c r="G1356" s="37">
        <f t="shared" si="43"/>
        <v>25.060852444187105</v>
      </c>
      <c r="I1356" s="26" t="s">
        <v>297</v>
      </c>
      <c r="J1356" s="27">
        <v>93.728336548666405</v>
      </c>
      <c r="K1356" s="27" t="s">
        <v>1502</v>
      </c>
      <c r="N1356" s="26" t="s">
        <v>297</v>
      </c>
      <c r="O1356" s="28">
        <v>90.175050475999996</v>
      </c>
      <c r="P1356" s="28" t="s">
        <v>1501</v>
      </c>
      <c r="Q1356" s="27">
        <f>VLOOKUP(CurrentMtgRatesDataTable824[[#This Row],[asOfDate]],CurrentMtgRatesDataTable8[],5,0)</f>
        <v>65.985793325089105</v>
      </c>
      <c r="R1356" s="27">
        <f>CurrentMtgRatesDataTable824[[#This Row],[Realized Current Coupon Vol]]/CurrentMtgRatesDataTable824[[#This Row],[SeriesNumValue]]</f>
        <v>0.73175221945288693</v>
      </c>
    </row>
    <row r="1357" spans="1:18">
      <c r="A1357" s="26" t="s">
        <v>813</v>
      </c>
      <c r="B1357" s="28">
        <v>2.8435838400443298</v>
      </c>
      <c r="C13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2.8435838400443298</v>
      </c>
      <c r="D1357" s="27">
        <f>CurrentMtgRatesDataTable8[[#This Row],[Combined with Bloomberg Coupon]]-C1358</f>
        <v>-6.1572437551310255E-2</v>
      </c>
      <c r="E1357" s="37">
        <f t="shared" si="42"/>
        <v>78.617944771611661</v>
      </c>
      <c r="F1357" s="27">
        <f>LN(CurrentMtgRatesDataTable8[[#This Row],[Combined with Bloomberg Coupon]]/C1358)</f>
        <v>-2.1422012795637817E-2</v>
      </c>
      <c r="G1357" s="37">
        <f t="shared" si="43"/>
        <v>25.34469309330359</v>
      </c>
      <c r="I1357" s="26" t="s">
        <v>153</v>
      </c>
      <c r="J1357" s="27">
        <v>92.612894134000001</v>
      </c>
      <c r="K1357" s="27" t="s">
        <v>1502</v>
      </c>
      <c r="N1357" s="26" t="s">
        <v>153</v>
      </c>
      <c r="O1357" s="28">
        <v>89.583813054000004</v>
      </c>
      <c r="P1357" s="28" t="s">
        <v>1501</v>
      </c>
      <c r="Q1357" s="27">
        <f>VLOOKUP(CurrentMtgRatesDataTable824[[#This Row],[asOfDate]],CurrentMtgRatesDataTable8[],5,0)</f>
        <v>66.373334788784774</v>
      </c>
      <c r="R1357" s="27">
        <f>CurrentMtgRatesDataTable824[[#This Row],[Realized Current Coupon Vol]]/CurrentMtgRatesDataTable824[[#This Row],[SeriesNumValue]]</f>
        <v>0.74090767657741652</v>
      </c>
    </row>
    <row r="1358" spans="1:18">
      <c r="A1358" s="26" t="s">
        <v>814</v>
      </c>
      <c r="B1358" s="28">
        <v>2.9051562775956401</v>
      </c>
      <c r="C13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2.9051562775956401</v>
      </c>
      <c r="D1358" s="27">
        <f>CurrentMtgRatesDataTable8[[#This Row],[Combined with Bloomberg Coupon]]-C1359</f>
        <v>-5.4724610708329902E-2</v>
      </c>
      <c r="E1358" s="37">
        <f t="shared" si="42"/>
        <v>82.163020750436175</v>
      </c>
      <c r="F1358" s="27">
        <f>LN(CurrentMtgRatesDataTable8[[#This Row],[Combined with Bloomberg Coupon]]/C1359)</f>
        <v>-1.8661842157304577E-2</v>
      </c>
      <c r="G1358" s="37">
        <f t="shared" si="43"/>
        <v>26.239188690197572</v>
      </c>
      <c r="I1358" s="26" t="s">
        <v>713</v>
      </c>
      <c r="J1358" s="27">
        <v>92.694171921999995</v>
      </c>
      <c r="K1358" s="27" t="s">
        <v>1502</v>
      </c>
      <c r="N1358" s="26" t="s">
        <v>713</v>
      </c>
      <c r="O1358" s="28">
        <v>89.777161227999997</v>
      </c>
      <c r="P1358" s="28" t="s">
        <v>1501</v>
      </c>
      <c r="Q1358" s="27">
        <f>VLOOKUP(CurrentMtgRatesDataTable824[[#This Row],[asOfDate]],CurrentMtgRatesDataTable8[],5,0)</f>
        <v>66.295245452962874</v>
      </c>
      <c r="R1358" s="27">
        <f>CurrentMtgRatesDataTable824[[#This Row],[Realized Current Coupon Vol]]/CurrentMtgRatesDataTable824[[#This Row],[SeriesNumValue]]</f>
        <v>0.73844221120556541</v>
      </c>
    </row>
    <row r="1359" spans="1:18">
      <c r="A1359" s="26" t="s">
        <v>815</v>
      </c>
      <c r="B1359" s="28">
        <v>2.95988088830397</v>
      </c>
      <c r="C13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2.95988088830397</v>
      </c>
      <c r="D1359" s="27">
        <f>CurrentMtgRatesDataTable8[[#This Row],[Combined with Bloomberg Coupon]]-C1360</f>
        <v>-1.2683253815290119E-2</v>
      </c>
      <c r="E1359" s="37">
        <f t="shared" si="42"/>
        <v>82.578247505788411</v>
      </c>
      <c r="F1359" s="27">
        <f>LN(CurrentMtgRatesDataTable8[[#This Row],[Combined with Bloomberg Coupon]]/C1360)</f>
        <v>-4.2759007709573561E-3</v>
      </c>
      <c r="G1359" s="37">
        <f t="shared" si="43"/>
        <v>26.313355435032687</v>
      </c>
      <c r="I1359" s="26" t="s">
        <v>574</v>
      </c>
      <c r="J1359" s="27">
        <v>95.186926209999996</v>
      </c>
      <c r="K1359" s="27" t="s">
        <v>1502</v>
      </c>
      <c r="N1359" s="26" t="s">
        <v>574</v>
      </c>
      <c r="O1359" s="28">
        <v>89.201371476999995</v>
      </c>
      <c r="P1359" s="28" t="s">
        <v>1501</v>
      </c>
      <c r="Q1359" s="27">
        <f>VLOOKUP(CurrentMtgRatesDataTable824[[#This Row],[asOfDate]],CurrentMtgRatesDataTable8[],5,0)</f>
        <v>70.374704761482448</v>
      </c>
      <c r="R1359" s="27">
        <f>CurrentMtgRatesDataTable824[[#This Row],[Realized Current Coupon Vol]]/CurrentMtgRatesDataTable824[[#This Row],[SeriesNumValue]]</f>
        <v>0.78894195903286213</v>
      </c>
    </row>
    <row r="1360" spans="1:18">
      <c r="A1360" s="26" t="s">
        <v>816</v>
      </c>
      <c r="B1360" s="28">
        <v>2.9725641421192601</v>
      </c>
      <c r="C13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2.9725641421192601</v>
      </c>
      <c r="D1360" s="27">
        <f>CurrentMtgRatesDataTable8[[#This Row],[Combined with Bloomberg Coupon]]-C1361</f>
        <v>-3.5467340699897321E-3</v>
      </c>
      <c r="E1360" s="37">
        <f t="shared" si="42"/>
        <v>84.757913292903098</v>
      </c>
      <c r="F1360" s="27">
        <f>LN(CurrentMtgRatesDataTable8[[#This Row],[Combined with Bloomberg Coupon]]/C1361)</f>
        <v>-1.1924452014405536E-3</v>
      </c>
      <c r="G1360" s="37">
        <f t="shared" si="43"/>
        <v>26.931566001446622</v>
      </c>
      <c r="I1360" s="26" t="s">
        <v>726</v>
      </c>
      <c r="J1360" s="27">
        <v>95.367966999999993</v>
      </c>
      <c r="K1360" s="27" t="s">
        <v>1502</v>
      </c>
      <c r="N1360" s="26" t="s">
        <v>726</v>
      </c>
      <c r="O1360" s="28">
        <v>91.422144750000001</v>
      </c>
      <c r="P1360" s="28" t="s">
        <v>1501</v>
      </c>
      <c r="Q1360" s="27">
        <f>VLOOKUP(CurrentMtgRatesDataTable824[[#This Row],[asOfDate]],CurrentMtgRatesDataTable8[],5,0)</f>
        <v>69.958251966916237</v>
      </c>
      <c r="R1360" s="27">
        <f>CurrentMtgRatesDataTable824[[#This Row],[Realized Current Coupon Vol]]/CurrentMtgRatesDataTable824[[#This Row],[SeriesNumValue]]</f>
        <v>0.76522216972946522</v>
      </c>
    </row>
    <row r="1361" spans="1:18">
      <c r="A1361" s="26" t="s">
        <v>817</v>
      </c>
      <c r="B1361" s="28">
        <v>2.9761108761892499</v>
      </c>
      <c r="C13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2.9761108761892499</v>
      </c>
      <c r="D1361" s="27">
        <f>CurrentMtgRatesDataTable8[[#This Row],[Combined with Bloomberg Coupon]]-C1362</f>
        <v>1.1344051540299827E-2</v>
      </c>
      <c r="E1361" s="37">
        <f t="shared" si="42"/>
        <v>85.136486707462538</v>
      </c>
      <c r="F1361" s="27">
        <f>LN(CurrentMtgRatesDataTable8[[#This Row],[Combined with Bloomberg Coupon]]/C1362)</f>
        <v>3.8189863178367659E-3</v>
      </c>
      <c r="G1361" s="37">
        <f t="shared" si="43"/>
        <v>27.040019911107738</v>
      </c>
      <c r="I1361" s="26" t="s">
        <v>727</v>
      </c>
      <c r="J1361" s="27">
        <v>95.779253592000003</v>
      </c>
      <c r="K1361" s="27" t="s">
        <v>1502</v>
      </c>
      <c r="N1361" s="26" t="s">
        <v>727</v>
      </c>
      <c r="O1361" s="28">
        <v>92.299085211000005</v>
      </c>
      <c r="P1361" s="28" t="s">
        <v>1501</v>
      </c>
      <c r="Q1361" s="27">
        <f>VLOOKUP(CurrentMtgRatesDataTable824[[#This Row],[asOfDate]],CurrentMtgRatesDataTable8[],5,0)</f>
        <v>71.207549595549125</v>
      </c>
      <c r="R1361" s="27">
        <f>CurrentMtgRatesDataTable824[[#This Row],[Realized Current Coupon Vol]]/CurrentMtgRatesDataTable824[[#This Row],[SeriesNumValue]]</f>
        <v>0.77148705680847596</v>
      </c>
    </row>
    <row r="1362" spans="1:18">
      <c r="A1362" s="26" t="s">
        <v>818</v>
      </c>
      <c r="B1362" s="28">
        <v>2.96476682464895</v>
      </c>
      <c r="C13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2.96476682464895</v>
      </c>
      <c r="D1362" s="27">
        <f>CurrentMtgRatesDataTable8[[#This Row],[Combined with Bloomberg Coupon]]-C1363</f>
        <v>6.1814629858820247E-2</v>
      </c>
      <c r="E1362" s="37">
        <f t="shared" si="42"/>
        <v>85.084982227616266</v>
      </c>
      <c r="F1362" s="27">
        <f>LN(CurrentMtgRatesDataTable8[[#This Row],[Combined with Bloomberg Coupon]]/C1363)</f>
        <v>2.1070169355874871E-2</v>
      </c>
      <c r="G1362" s="37">
        <f t="shared" si="43"/>
        <v>27.021455971381471</v>
      </c>
      <c r="I1362" s="26" t="s">
        <v>728</v>
      </c>
      <c r="J1362" s="27">
        <v>93.942472627333501</v>
      </c>
      <c r="K1362" s="27" t="s">
        <v>1502</v>
      </c>
      <c r="N1362" s="26" t="s">
        <v>728</v>
      </c>
      <c r="O1362" s="28">
        <v>91.231711864000005</v>
      </c>
      <c r="P1362" s="28" t="s">
        <v>1501</v>
      </c>
      <c r="Q1362" s="27">
        <f>VLOOKUP(CurrentMtgRatesDataTable824[[#This Row],[asOfDate]],CurrentMtgRatesDataTable8[],5,0)</f>
        <v>71.19079773841969</v>
      </c>
      <c r="R1362" s="27">
        <f>CurrentMtgRatesDataTable824[[#This Row],[Realized Current Coupon Vol]]/CurrentMtgRatesDataTable824[[#This Row],[SeriesNumValue]]</f>
        <v>0.78032951792622829</v>
      </c>
    </row>
    <row r="1363" spans="1:18">
      <c r="A1363" s="26" t="s">
        <v>819</v>
      </c>
      <c r="B1363" s="28">
        <v>2.9029521947901298</v>
      </c>
      <c r="C13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2.9029521947901298</v>
      </c>
      <c r="D1363" s="27">
        <f>CurrentMtgRatesDataTable8[[#This Row],[Combined with Bloomberg Coupon]]-C1364</f>
        <v>4.0310778351489773E-2</v>
      </c>
      <c r="E1363" s="37">
        <f t="shared" si="42"/>
        <v>84.172322451330231</v>
      </c>
      <c r="F1363" s="27">
        <f>LN(CurrentMtgRatesDataTable8[[#This Row],[Combined with Bloomberg Coupon]]/C1364)</f>
        <v>1.3983446604406438E-2</v>
      </c>
      <c r="G1363" s="37">
        <f t="shared" si="43"/>
        <v>26.673873391521045</v>
      </c>
      <c r="I1363" s="26" t="s">
        <v>729</v>
      </c>
      <c r="J1363" s="27">
        <v>91.383768666666796</v>
      </c>
      <c r="K1363" s="27" t="s">
        <v>1502</v>
      </c>
      <c r="N1363" s="26" t="s">
        <v>729</v>
      </c>
      <c r="O1363" s="28">
        <v>89.276178389999998</v>
      </c>
      <c r="P1363" s="28" t="s">
        <v>1501</v>
      </c>
      <c r="Q1363" s="27">
        <f>VLOOKUP(CurrentMtgRatesDataTable824[[#This Row],[asOfDate]],CurrentMtgRatesDataTable8[],5,0)</f>
        <v>70.949380321378442</v>
      </c>
      <c r="R1363" s="27">
        <f>CurrentMtgRatesDataTable824[[#This Row],[Realized Current Coupon Vol]]/CurrentMtgRatesDataTable824[[#This Row],[SeriesNumValue]]</f>
        <v>0.79471793708998661</v>
      </c>
    </row>
    <row r="1364" spans="1:18">
      <c r="A1364" s="26" t="s">
        <v>820</v>
      </c>
      <c r="B1364" s="28">
        <v>2.86264141643864</v>
      </c>
      <c r="C13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2.86264141643864</v>
      </c>
      <c r="D1364" s="27">
        <f>CurrentMtgRatesDataTable8[[#This Row],[Combined with Bloomberg Coupon]]-C1365</f>
        <v>4.6335999420100027E-2</v>
      </c>
      <c r="E1364" s="37">
        <f t="shared" si="42"/>
        <v>83.665189901108391</v>
      </c>
      <c r="F1364" s="27">
        <f>LN(CurrentMtgRatesDataTable8[[#This Row],[Combined with Bloomberg Coupon]]/C1365)</f>
        <v>1.6318880619992326E-2</v>
      </c>
      <c r="G1364" s="37">
        <f t="shared" si="43"/>
        <v>26.481320413725086</v>
      </c>
      <c r="I1364" s="26" t="s">
        <v>730</v>
      </c>
      <c r="J1364" s="27">
        <v>91.130692621333495</v>
      </c>
      <c r="K1364" s="27" t="s">
        <v>1502</v>
      </c>
      <c r="N1364" s="26" t="s">
        <v>730</v>
      </c>
      <c r="O1364" s="28">
        <v>89.658098015999997</v>
      </c>
      <c r="P1364" s="28" t="s">
        <v>1501</v>
      </c>
      <c r="Q1364" s="27">
        <f>VLOOKUP(CurrentMtgRatesDataTable824[[#This Row],[asOfDate]],CurrentMtgRatesDataTable8[],5,0)</f>
        <v>71.12860817621106</v>
      </c>
      <c r="R1364" s="27">
        <f>CurrentMtgRatesDataTable824[[#This Row],[Realized Current Coupon Vol]]/CurrentMtgRatesDataTable824[[#This Row],[SeriesNumValue]]</f>
        <v>0.7933316649603448</v>
      </c>
    </row>
    <row r="1365" spans="1:18">
      <c r="A1365" s="26" t="s">
        <v>821</v>
      </c>
      <c r="B1365" s="28">
        <v>2.81630541701854</v>
      </c>
      <c r="C13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2.81630541701854</v>
      </c>
      <c r="D1365" s="27">
        <f>CurrentMtgRatesDataTable8[[#This Row],[Combined with Bloomberg Coupon]]-C1366</f>
        <v>-3.603449973140016E-2</v>
      </c>
      <c r="E1365" s="37">
        <f t="shared" si="42"/>
        <v>82.92766173707102</v>
      </c>
      <c r="F1365" s="27">
        <f>LN(CurrentMtgRatesDataTable8[[#This Row],[Combined with Bloomberg Coupon]]/C1366)</f>
        <v>-1.2713790683485963E-2</v>
      </c>
      <c r="G1365" s="37">
        <f t="shared" si="43"/>
        <v>26.197971060265118</v>
      </c>
      <c r="I1365" s="26" t="s">
        <v>731</v>
      </c>
      <c r="J1365" s="27">
        <v>95.697456026666899</v>
      </c>
      <c r="K1365" s="27" t="s">
        <v>1502</v>
      </c>
      <c r="N1365" s="26" t="s">
        <v>731</v>
      </c>
      <c r="O1365" s="28">
        <v>92.005789960000001</v>
      </c>
      <c r="P1365" s="28" t="s">
        <v>1501</v>
      </c>
      <c r="Q1365" s="27">
        <f>VLOOKUP(CurrentMtgRatesDataTable824[[#This Row],[asOfDate]],CurrentMtgRatesDataTable8[],5,0)</f>
        <v>75.538325944536183</v>
      </c>
      <c r="R1365" s="27">
        <f>CurrentMtgRatesDataTable824[[#This Row],[Realized Current Coupon Vol]]/CurrentMtgRatesDataTable824[[#This Row],[SeriesNumValue]]</f>
        <v>0.82101709009157864</v>
      </c>
    </row>
    <row r="1366" spans="1:18">
      <c r="A1366" s="26" t="s">
        <v>822</v>
      </c>
      <c r="B1366" s="28">
        <v>2.8523399167499401</v>
      </c>
      <c r="C13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2.8523399167499401</v>
      </c>
      <c r="D1366" s="27">
        <f>CurrentMtgRatesDataTable8[[#This Row],[Combined with Bloomberg Coupon]]-C1367</f>
        <v>-3.1432104672290073E-2</v>
      </c>
      <c r="E1366" s="37">
        <f t="shared" si="42"/>
        <v>83.58856279837164</v>
      </c>
      <c r="F1366" s="27">
        <f>LN(CurrentMtgRatesDataTable8[[#This Row],[Combined with Bloomberg Coupon]]/C1367)</f>
        <v>-1.0959486014397649E-2</v>
      </c>
      <c r="G1366" s="37">
        <f t="shared" si="43"/>
        <v>26.355916078086818</v>
      </c>
      <c r="I1366" s="26" t="s">
        <v>732</v>
      </c>
      <c r="J1366" s="27">
        <v>94.204585505666799</v>
      </c>
      <c r="K1366" s="27" t="s">
        <v>1502</v>
      </c>
      <c r="N1366" s="26" t="s">
        <v>732</v>
      </c>
      <c r="O1366" s="28">
        <v>91.799827801000006</v>
      </c>
      <c r="P1366" s="28" t="s">
        <v>1501</v>
      </c>
      <c r="Q1366" s="27">
        <f>VLOOKUP(CurrentMtgRatesDataTable824[[#This Row],[asOfDate]],CurrentMtgRatesDataTable8[],5,0)</f>
        <v>76.232716031866971</v>
      </c>
      <c r="R1366" s="27">
        <f>CurrentMtgRatesDataTable824[[#This Row],[Realized Current Coupon Vol]]/CurrentMtgRatesDataTable824[[#This Row],[SeriesNumValue]]</f>
        <v>0.83042330097961847</v>
      </c>
    </row>
    <row r="1367" spans="1:18">
      <c r="A1367" s="26" t="s">
        <v>823</v>
      </c>
      <c r="B1367" s="28">
        <v>2.8837720214222302</v>
      </c>
      <c r="C13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2.8837720214222302</v>
      </c>
      <c r="D1367" s="27">
        <f>CurrentMtgRatesDataTable8[[#This Row],[Combined with Bloomberg Coupon]]-C1368</f>
        <v>-3.401579393970966E-2</v>
      </c>
      <c r="E1367" s="37">
        <f t="shared" si="42"/>
        <v>84.52989160224972</v>
      </c>
      <c r="F1367" s="27">
        <f>LN(CurrentMtgRatesDataTable8[[#This Row],[Combined with Bloomberg Coupon]]/C1368)</f>
        <v>-1.1726564818783956E-2</v>
      </c>
      <c r="G1367" s="37">
        <f t="shared" si="43"/>
        <v>26.613311267494876</v>
      </c>
      <c r="I1367" s="26" t="s">
        <v>733</v>
      </c>
      <c r="J1367" s="27">
        <v>103.623909207</v>
      </c>
      <c r="K1367" s="27" t="s">
        <v>1502</v>
      </c>
      <c r="N1367" s="26" t="s">
        <v>733</v>
      </c>
      <c r="O1367" s="28">
        <v>92.663803697999995</v>
      </c>
      <c r="P1367" s="28" t="s">
        <v>1501</v>
      </c>
      <c r="Q1367" s="27">
        <f>VLOOKUP(CurrentMtgRatesDataTable824[[#This Row],[asOfDate]],CurrentMtgRatesDataTable8[],5,0)</f>
        <v>76.344432621134487</v>
      </c>
      <c r="R1367" s="27">
        <f>CurrentMtgRatesDataTable824[[#This Row],[Realized Current Coupon Vol]]/CurrentMtgRatesDataTable824[[#This Row],[SeriesNumValue]]</f>
        <v>0.8238862379311358</v>
      </c>
    </row>
    <row r="1368" spans="1:18">
      <c r="A1368" s="26" t="s">
        <v>824</v>
      </c>
      <c r="B1368" s="28">
        <v>2.9177878153619399</v>
      </c>
      <c r="C13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2.9177878153619399</v>
      </c>
      <c r="D1368" s="27">
        <f>CurrentMtgRatesDataTable8[[#This Row],[Combined with Bloomberg Coupon]]-C1369</f>
        <v>4.2070010391139778E-2</v>
      </c>
      <c r="E1368" s="37">
        <f t="shared" si="42"/>
        <v>84.492418950519834</v>
      </c>
      <c r="F1368" s="27">
        <f>LN(CurrentMtgRatesDataTable8[[#This Row],[Combined with Bloomberg Coupon]]/C1369)</f>
        <v>1.4523417298593966E-2</v>
      </c>
      <c r="G1368" s="37">
        <f t="shared" si="43"/>
        <v>26.582058603226784</v>
      </c>
      <c r="I1368" s="26" t="s">
        <v>734</v>
      </c>
      <c r="J1368" s="27">
        <v>104.22119478533401</v>
      </c>
      <c r="K1368" s="27" t="s">
        <v>1502</v>
      </c>
      <c r="N1368" s="26" t="s">
        <v>734</v>
      </c>
      <c r="O1368" s="28">
        <v>92.657632661999997</v>
      </c>
      <c r="P1368" s="28" t="s">
        <v>1501</v>
      </c>
      <c r="Q1368" s="27">
        <f>VLOOKUP(CurrentMtgRatesDataTable824[[#This Row],[asOfDate]],CurrentMtgRatesDataTable8[],5,0)</f>
        <v>76.398943161582153</v>
      </c>
      <c r="R1368" s="27">
        <f>CurrentMtgRatesDataTable824[[#This Row],[Realized Current Coupon Vol]]/CurrentMtgRatesDataTable824[[#This Row],[SeriesNumValue]]</f>
        <v>0.82452940968471633</v>
      </c>
    </row>
    <row r="1369" spans="1:18">
      <c r="A1369" s="26" t="s">
        <v>825</v>
      </c>
      <c r="B1369" s="28">
        <v>2.8757178049708001</v>
      </c>
      <c r="C13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2.8757178049708001</v>
      </c>
      <c r="D1369" s="27">
        <f>CurrentMtgRatesDataTable8[[#This Row],[Combined with Bloomberg Coupon]]-C1370</f>
        <v>1.8340546451160122E-2</v>
      </c>
      <c r="E1369" s="37">
        <f t="shared" si="42"/>
        <v>84.082469508433292</v>
      </c>
      <c r="F1369" s="27">
        <f>LN(CurrentMtgRatesDataTable8[[#This Row],[Combined with Bloomberg Coupon]]/C1370)</f>
        <v>6.3981527653989385E-3</v>
      </c>
      <c r="G1369" s="37">
        <f t="shared" si="43"/>
        <v>26.414955189950422</v>
      </c>
      <c r="I1369" s="26" t="s">
        <v>735</v>
      </c>
      <c r="J1369" s="27">
        <v>101.94232452066601</v>
      </c>
      <c r="K1369" s="27" t="s">
        <v>1502</v>
      </c>
      <c r="N1369" s="26" t="s">
        <v>735</v>
      </c>
      <c r="O1369" s="28">
        <v>91.921826159999995</v>
      </c>
      <c r="P1369" s="28" t="s">
        <v>1501</v>
      </c>
      <c r="Q1369" s="27">
        <f>VLOOKUP(CurrentMtgRatesDataTable824[[#This Row],[asOfDate]],CurrentMtgRatesDataTable8[],5,0)</f>
        <v>76.865804245716205</v>
      </c>
      <c r="R1369" s="27">
        <f>CurrentMtgRatesDataTable824[[#This Row],[Realized Current Coupon Vol]]/CurrentMtgRatesDataTable824[[#This Row],[SeriesNumValue]]</f>
        <v>0.83620841161187187</v>
      </c>
    </row>
    <row r="1370" spans="1:18">
      <c r="A1370" s="26" t="s">
        <v>826</v>
      </c>
      <c r="B1370" s="28">
        <v>2.85737725851964</v>
      </c>
      <c r="C13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2.85737725851964</v>
      </c>
      <c r="D1370" s="27">
        <f>CurrentMtgRatesDataTable8[[#This Row],[Combined with Bloomberg Coupon]]-C1371</f>
        <v>-5.2733130262800021E-2</v>
      </c>
      <c r="E1370" s="37">
        <f t="shared" si="42"/>
        <v>84.346396133818061</v>
      </c>
      <c r="F1370" s="27">
        <f>LN(CurrentMtgRatesDataTable8[[#This Row],[Combined with Bloomberg Coupon]]/C1371)</f>
        <v>-1.8286853137997043E-2</v>
      </c>
      <c r="G1370" s="37">
        <f t="shared" si="43"/>
        <v>26.482133565793653</v>
      </c>
      <c r="I1370" s="26" t="s">
        <v>736</v>
      </c>
      <c r="J1370" s="27">
        <v>97.218528602000205</v>
      </c>
      <c r="K1370" s="27" t="s">
        <v>1502</v>
      </c>
      <c r="N1370" s="26" t="s">
        <v>736</v>
      </c>
      <c r="O1370" s="28">
        <v>89.605384936999997</v>
      </c>
      <c r="P1370" s="28" t="s">
        <v>1501</v>
      </c>
      <c r="Q1370" s="27">
        <f>VLOOKUP(CurrentMtgRatesDataTable824[[#This Row],[asOfDate]],CurrentMtgRatesDataTable8[],5,0)</f>
        <v>77.01102868803855</v>
      </c>
      <c r="R1370" s="27">
        <f>CurrentMtgRatesDataTable824[[#This Row],[Realized Current Coupon Vol]]/CurrentMtgRatesDataTable824[[#This Row],[SeriesNumValue]]</f>
        <v>0.85944643552598632</v>
      </c>
    </row>
    <row r="1371" spans="1:18">
      <c r="A1371" s="26" t="s">
        <v>827</v>
      </c>
      <c r="B1371" s="28">
        <v>2.91011038878244</v>
      </c>
      <c r="C13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2.91011038878244</v>
      </c>
      <c r="D1371" s="27">
        <f>CurrentMtgRatesDataTable8[[#This Row],[Combined with Bloomberg Coupon]]-C1372</f>
        <v>-8.559269790709001E-2</v>
      </c>
      <c r="E1371" s="37">
        <f t="shared" si="42"/>
        <v>86.415359035308398</v>
      </c>
      <c r="F1371" s="27">
        <f>LN(CurrentMtgRatesDataTable8[[#This Row],[Combined with Bloomberg Coupon]]/C1372)</f>
        <v>-2.8987942749365E-2</v>
      </c>
      <c r="G1371" s="37">
        <f t="shared" si="43"/>
        <v>27.072243605122232</v>
      </c>
      <c r="I1371" s="26" t="s">
        <v>737</v>
      </c>
      <c r="J1371" s="27">
        <v>92.362398426666502</v>
      </c>
      <c r="K1371" s="27" t="s">
        <v>1502</v>
      </c>
      <c r="N1371" s="26" t="s">
        <v>737</v>
      </c>
      <c r="O1371" s="28">
        <v>87.545344135999997</v>
      </c>
      <c r="P1371" s="28" t="s">
        <v>1501</v>
      </c>
      <c r="Q1371" s="27">
        <f>VLOOKUP(CurrentMtgRatesDataTable824[[#This Row],[asOfDate]],CurrentMtgRatesDataTable8[],5,0)</f>
        <v>77.049321545069731</v>
      </c>
      <c r="R1371" s="27">
        <f>CurrentMtgRatesDataTable824[[#This Row],[Realized Current Coupon Vol]]/CurrentMtgRatesDataTable824[[#This Row],[SeriesNumValue]]</f>
        <v>0.88010758659392674</v>
      </c>
    </row>
    <row r="1372" spans="1:18">
      <c r="A1372" s="26" t="s">
        <v>828</v>
      </c>
      <c r="B1372" s="28">
        <v>2.99570308668953</v>
      </c>
      <c r="C13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2.99570308668953</v>
      </c>
      <c r="D1372" s="27">
        <f>CurrentMtgRatesDataTable8[[#This Row],[Combined with Bloomberg Coupon]]-C1373</f>
        <v>3.497881271969927E-3</v>
      </c>
      <c r="E1372" s="37">
        <f t="shared" si="42"/>
        <v>85.987339264766888</v>
      </c>
      <c r="F1372" s="27">
        <f>LN(CurrentMtgRatesDataTable8[[#This Row],[Combined with Bloomberg Coupon]]/C1373)</f>
        <v>1.1683150439871315E-3</v>
      </c>
      <c r="G1372" s="37">
        <f t="shared" si="43"/>
        <v>26.859512925880463</v>
      </c>
      <c r="I1372" s="26" t="s">
        <v>738</v>
      </c>
      <c r="J1372" s="27">
        <v>93.848631945000193</v>
      </c>
      <c r="K1372" s="27" t="s">
        <v>1502</v>
      </c>
      <c r="N1372" s="26" t="s">
        <v>738</v>
      </c>
      <c r="O1372" s="28">
        <v>89.276413857999998</v>
      </c>
      <c r="P1372" s="28" t="s">
        <v>1501</v>
      </c>
      <c r="Q1372" s="27">
        <f>VLOOKUP(CurrentMtgRatesDataTable824[[#This Row],[asOfDate]],CurrentMtgRatesDataTable8[],5,0)</f>
        <v>77.123532795113547</v>
      </c>
      <c r="R1372" s="27">
        <f>CurrentMtgRatesDataTable824[[#This Row],[Realized Current Coupon Vol]]/CurrentMtgRatesDataTable824[[#This Row],[SeriesNumValue]]</f>
        <v>0.8638735525128014</v>
      </c>
    </row>
    <row r="1373" spans="1:18">
      <c r="A1373" s="26" t="s">
        <v>829</v>
      </c>
      <c r="B1373" s="28">
        <v>2.9922052054175601</v>
      </c>
      <c r="C13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2.9922052054175601</v>
      </c>
      <c r="D1373" s="27">
        <f>CurrentMtgRatesDataTable8[[#This Row],[Combined with Bloomberg Coupon]]-C1374</f>
        <v>-2.4695652037820093E-2</v>
      </c>
      <c r="E1373" s="37">
        <f t="shared" si="42"/>
        <v>87.43030976688236</v>
      </c>
      <c r="F1373" s="27">
        <f>LN(CurrentMtgRatesDataTable8[[#This Row],[Combined with Bloomberg Coupon]]/C1374)</f>
        <v>-8.219455877354117E-3</v>
      </c>
      <c r="G1373" s="37">
        <f t="shared" si="43"/>
        <v>27.346125577546438</v>
      </c>
      <c r="I1373" s="26" t="s">
        <v>739</v>
      </c>
      <c r="J1373" s="27">
        <v>92.055660451999998</v>
      </c>
      <c r="K1373" s="27" t="s">
        <v>1502</v>
      </c>
      <c r="N1373" s="26" t="s">
        <v>739</v>
      </c>
      <c r="O1373" s="28">
        <v>88.521516156000004</v>
      </c>
      <c r="P1373" s="28" t="s">
        <v>1501</v>
      </c>
      <c r="Q1373" s="27">
        <f>VLOOKUP(CurrentMtgRatesDataTable824[[#This Row],[asOfDate]],CurrentMtgRatesDataTable8[],5,0)</f>
        <v>77.215102800047717</v>
      </c>
      <c r="R1373" s="27">
        <f>CurrentMtgRatesDataTable824[[#This Row],[Realized Current Coupon Vol]]/CurrentMtgRatesDataTable824[[#This Row],[SeriesNumValue]]</f>
        <v>0.87227496944327998</v>
      </c>
    </row>
    <row r="1374" spans="1:18">
      <c r="A1374" s="26" t="s">
        <v>830</v>
      </c>
      <c r="B1374" s="28">
        <v>3.0169008574553802</v>
      </c>
      <c r="C13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3.0169008574553802</v>
      </c>
      <c r="D1374" s="27">
        <f>CurrentMtgRatesDataTable8[[#This Row],[Combined with Bloomberg Coupon]]-C1375</f>
        <v>-1.198270581457983E-2</v>
      </c>
      <c r="E1374" s="37">
        <f t="shared" si="42"/>
        <v>88.709614632297175</v>
      </c>
      <c r="F1374" s="27">
        <f>LN(CurrentMtgRatesDataTable8[[#This Row],[Combined with Bloomberg Coupon]]/C1375)</f>
        <v>-3.9639923197022E-3</v>
      </c>
      <c r="G1374" s="37">
        <f t="shared" si="43"/>
        <v>27.798849523284584</v>
      </c>
      <c r="I1374" s="26" t="s">
        <v>740</v>
      </c>
      <c r="J1374" s="27">
        <v>93.421850140666507</v>
      </c>
      <c r="K1374" s="27" t="s">
        <v>1502</v>
      </c>
      <c r="N1374" s="26" t="s">
        <v>740</v>
      </c>
      <c r="O1374" s="28">
        <v>89.741416103999995</v>
      </c>
      <c r="P1374" s="28" t="s">
        <v>1501</v>
      </c>
      <c r="Q1374" s="27">
        <f>VLOOKUP(CurrentMtgRatesDataTable824[[#This Row],[asOfDate]],CurrentMtgRatesDataTable8[],5,0)</f>
        <v>76.955837048127663</v>
      </c>
      <c r="R1374" s="27">
        <f>CurrentMtgRatesDataTable824[[#This Row],[Realized Current Coupon Vol]]/CurrentMtgRatesDataTable824[[#This Row],[SeriesNumValue]]</f>
        <v>0.85752866835692321</v>
      </c>
    </row>
    <row r="1375" spans="1:18">
      <c r="A1375" s="26" t="s">
        <v>831</v>
      </c>
      <c r="B1375" s="28">
        <v>3.02888356326996</v>
      </c>
      <c r="C13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3.02888356326996</v>
      </c>
      <c r="D1375" s="27">
        <f>CurrentMtgRatesDataTable8[[#This Row],[Combined with Bloomberg Coupon]]-C1376</f>
        <v>-1.9357565113459874E-2</v>
      </c>
      <c r="E1375" s="37">
        <f t="shared" si="42"/>
        <v>89.939377741308377</v>
      </c>
      <c r="F1375" s="27">
        <f>LN(CurrentMtgRatesDataTable8[[#This Row],[Combined with Bloomberg Coupon]]/C1376)</f>
        <v>-6.3706544015079613E-3</v>
      </c>
      <c r="G1375" s="37">
        <f t="shared" si="43"/>
        <v>28.234104849528968</v>
      </c>
      <c r="I1375" s="26" t="s">
        <v>741</v>
      </c>
      <c r="J1375" s="27">
        <v>93.787015763999804</v>
      </c>
      <c r="K1375" s="27" t="s">
        <v>1502</v>
      </c>
      <c r="N1375" s="26" t="s">
        <v>741</v>
      </c>
      <c r="O1375" s="28">
        <v>89.488546631999995</v>
      </c>
      <c r="P1375" s="28" t="s">
        <v>1501</v>
      </c>
      <c r="Q1375" s="27">
        <f>VLOOKUP(CurrentMtgRatesDataTable824[[#This Row],[asOfDate]],CurrentMtgRatesDataTable8[],5,0)</f>
        <v>77.475795016500953</v>
      </c>
      <c r="R1375" s="27">
        <f>CurrentMtgRatesDataTable824[[#This Row],[Realized Current Coupon Vol]]/CurrentMtgRatesDataTable824[[#This Row],[SeriesNumValue]]</f>
        <v>0.86576213305934469</v>
      </c>
    </row>
    <row r="1376" spans="1:18">
      <c r="A1376" s="26" t="s">
        <v>832</v>
      </c>
      <c r="B1376" s="28">
        <v>3.0482411283834199</v>
      </c>
      <c r="C13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3.0482411283834199</v>
      </c>
      <c r="D1376" s="27">
        <f>CurrentMtgRatesDataTable8[[#This Row],[Combined with Bloomberg Coupon]]-C1377</f>
        <v>-0.10430001063782024</v>
      </c>
      <c r="E1376" s="37">
        <f t="shared" si="42"/>
        <v>90.27217029176505</v>
      </c>
      <c r="F1376" s="27">
        <f>LN(CurrentMtgRatesDataTable8[[#This Row],[Combined with Bloomberg Coupon]]/C1377)</f>
        <v>-3.364409336431496E-2</v>
      </c>
      <c r="G1376" s="37">
        <f t="shared" si="43"/>
        <v>28.34691142084889</v>
      </c>
      <c r="I1376" s="26" t="s">
        <v>742</v>
      </c>
      <c r="J1376" s="27">
        <v>92.402357601999796</v>
      </c>
      <c r="K1376" s="27" t="s">
        <v>1502</v>
      </c>
      <c r="N1376" s="26" t="s">
        <v>742</v>
      </c>
      <c r="O1376" s="28">
        <v>88.792676895</v>
      </c>
      <c r="P1376" s="28" t="s">
        <v>1501</v>
      </c>
      <c r="Q1376" s="27">
        <f>VLOOKUP(CurrentMtgRatesDataTable824[[#This Row],[asOfDate]],CurrentMtgRatesDataTable8[],5,0)</f>
        <v>77.275944592439828</v>
      </c>
      <c r="R1376" s="27">
        <f>CurrentMtgRatesDataTable824[[#This Row],[Realized Current Coupon Vol]]/CurrentMtgRatesDataTable824[[#This Row],[SeriesNumValue]]</f>
        <v>0.87029637234409485</v>
      </c>
    </row>
    <row r="1377" spans="1:18">
      <c r="A1377" s="26" t="s">
        <v>833</v>
      </c>
      <c r="B1377" s="28">
        <v>3.1525411390212401</v>
      </c>
      <c r="C13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3.1525411390212401</v>
      </c>
      <c r="D1377" s="27">
        <f>CurrentMtgRatesDataTable8[[#This Row],[Combined with Bloomberg Coupon]]-C1378</f>
        <v>-1.7962956752000103E-2</v>
      </c>
      <c r="E1377" s="37">
        <f t="shared" si="42"/>
        <v>89.323103893922735</v>
      </c>
      <c r="F1377" s="27">
        <f>LN(CurrentMtgRatesDataTable8[[#This Row],[Combined with Bloomberg Coupon]]/C1378)</f>
        <v>-5.6817575737169376E-3</v>
      </c>
      <c r="G1377" s="37">
        <f t="shared" si="43"/>
        <v>28.024788467887735</v>
      </c>
      <c r="I1377" s="26" t="s">
        <v>743</v>
      </c>
      <c r="J1377" s="27">
        <v>90.002676464999993</v>
      </c>
      <c r="K1377" s="27" t="s">
        <v>1502</v>
      </c>
      <c r="N1377" s="26" t="s">
        <v>743</v>
      </c>
      <c r="O1377" s="28">
        <v>89.733148900000003</v>
      </c>
      <c r="P1377" s="28" t="s">
        <v>1501</v>
      </c>
      <c r="Q1377" s="27">
        <f>VLOOKUP(CurrentMtgRatesDataTable824[[#This Row],[asOfDate]],CurrentMtgRatesDataTable8[],5,0)</f>
        <v>76.487039499732774</v>
      </c>
      <c r="R1377" s="27">
        <f>CurrentMtgRatesDataTable824[[#This Row],[Realized Current Coupon Vol]]/CurrentMtgRatesDataTable824[[#This Row],[SeriesNumValue]]</f>
        <v>0.85238332140746675</v>
      </c>
    </row>
    <row r="1378" spans="1:18">
      <c r="A1378" s="26" t="s">
        <v>834</v>
      </c>
      <c r="B1378" s="28">
        <v>3.1705040957732402</v>
      </c>
      <c r="C13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3.1705040957732402</v>
      </c>
      <c r="D1378" s="27">
        <f>CurrentMtgRatesDataTable8[[#This Row],[Combined with Bloomberg Coupon]]-C1379</f>
        <v>7.47764944989604E-2</v>
      </c>
      <c r="E1378" s="37">
        <f t="shared" si="42"/>
        <v>89.429769041959759</v>
      </c>
      <c r="F1378" s="27">
        <f>LN(CurrentMtgRatesDataTable8[[#This Row],[Combined with Bloomberg Coupon]]/C1379)</f>
        <v>2.3867628223267292E-2</v>
      </c>
      <c r="G1378" s="37">
        <f t="shared" si="43"/>
        <v>28.05821333393958</v>
      </c>
      <c r="I1378" s="26" t="s">
        <v>744</v>
      </c>
      <c r="J1378" s="27">
        <v>87.479517200999993</v>
      </c>
      <c r="K1378" s="27" t="s">
        <v>1502</v>
      </c>
      <c r="N1378" s="26" t="s">
        <v>744</v>
      </c>
      <c r="O1378" s="28">
        <v>88.272260786000004</v>
      </c>
      <c r="P1378" s="28" t="s">
        <v>1501</v>
      </c>
      <c r="Q1378" s="27">
        <f>VLOOKUP(CurrentMtgRatesDataTable824[[#This Row],[asOfDate]],CurrentMtgRatesDataTable8[],5,0)</f>
        <v>79.57650001268351</v>
      </c>
      <c r="R1378" s="27">
        <f>CurrentMtgRatesDataTable824[[#This Row],[Realized Current Coupon Vol]]/CurrentMtgRatesDataTable824[[#This Row],[SeriesNumValue]]</f>
        <v>0.90148931616923489</v>
      </c>
    </row>
    <row r="1379" spans="1:18">
      <c r="A1379" s="26" t="s">
        <v>835</v>
      </c>
      <c r="B1379" s="28">
        <v>3.0957276012742798</v>
      </c>
      <c r="C13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3.0957276012742798</v>
      </c>
      <c r="D1379" s="27">
        <f>CurrentMtgRatesDataTable8[[#This Row],[Combined with Bloomberg Coupon]]-C1380</f>
        <v>-1.0479002034320395E-2</v>
      </c>
      <c r="E1379" s="37">
        <f t="shared" si="42"/>
        <v>91.542656295910092</v>
      </c>
      <c r="F1379" s="27">
        <f>LN(CurrentMtgRatesDataTable8[[#This Row],[Combined with Bloomberg Coupon]]/C1380)</f>
        <v>-3.3792722272476114E-3</v>
      </c>
      <c r="G1379" s="37">
        <f t="shared" si="43"/>
        <v>28.745525350258848</v>
      </c>
      <c r="I1379" s="26" t="s">
        <v>745</v>
      </c>
      <c r="J1379" s="27">
        <v>87.448459127999996</v>
      </c>
      <c r="K1379" s="27" t="s">
        <v>1502</v>
      </c>
      <c r="N1379" s="26" t="s">
        <v>745</v>
      </c>
      <c r="O1379" s="28">
        <v>87.763295892000002</v>
      </c>
      <c r="P1379" s="28" t="s">
        <v>1501</v>
      </c>
      <c r="Q1379" s="27">
        <f>VLOOKUP(CurrentMtgRatesDataTable824[[#This Row],[asOfDate]],CurrentMtgRatesDataTable8[],5,0)</f>
        <v>79.649819440686272</v>
      </c>
      <c r="R1379" s="27">
        <f>CurrentMtgRatesDataTable824[[#This Row],[Realized Current Coupon Vol]]/CurrentMtgRatesDataTable824[[#This Row],[SeriesNumValue]]</f>
        <v>0.90755273752141175</v>
      </c>
    </row>
    <row r="1380" spans="1:18">
      <c r="A1380" s="26" t="s">
        <v>836</v>
      </c>
      <c r="B1380" s="28">
        <v>3.1062066033086002</v>
      </c>
      <c r="C13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3.1062066033086002</v>
      </c>
      <c r="D1380" s="27">
        <f>CurrentMtgRatesDataTable8[[#This Row],[Combined with Bloomberg Coupon]]-C1381</f>
        <v>3.7939476135350425E-2</v>
      </c>
      <c r="E1380" s="37">
        <f t="shared" si="42"/>
        <v>93.393910423080058</v>
      </c>
      <c r="F1380" s="27">
        <f>LN(CurrentMtgRatesDataTable8[[#This Row],[Combined with Bloomberg Coupon]]/C1381)</f>
        <v>1.2289291453711874E-2</v>
      </c>
      <c r="G1380" s="37">
        <f t="shared" si="43"/>
        <v>29.38994182977061</v>
      </c>
      <c r="I1380" s="26" t="s">
        <v>746</v>
      </c>
      <c r="J1380" s="27">
        <v>86.963710023333505</v>
      </c>
      <c r="K1380" s="27" t="s">
        <v>1502</v>
      </c>
      <c r="N1380" s="26" t="s">
        <v>746</v>
      </c>
      <c r="O1380" s="28">
        <v>87.420349313000003</v>
      </c>
      <c r="P1380" s="28" t="s">
        <v>1501</v>
      </c>
      <c r="Q1380" s="27">
        <f>VLOOKUP(CurrentMtgRatesDataTable824[[#This Row],[asOfDate]],CurrentMtgRatesDataTable8[],5,0)</f>
        <v>80.162810677022961</v>
      </c>
      <c r="R1380" s="27">
        <f>CurrentMtgRatesDataTable824[[#This Row],[Realized Current Coupon Vol]]/CurrentMtgRatesDataTable824[[#This Row],[SeriesNumValue]]</f>
        <v>0.91698112975970691</v>
      </c>
    </row>
    <row r="1381" spans="1:18">
      <c r="A1381" s="26" t="s">
        <v>837</v>
      </c>
      <c r="B1381" s="28">
        <v>3.0682671271732498</v>
      </c>
      <c r="C13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3.0682671271732498</v>
      </c>
      <c r="D1381" s="27">
        <f>CurrentMtgRatesDataTable8[[#This Row],[Combined with Bloomberg Coupon]]-C1382</f>
        <v>7.8819551817849831E-2</v>
      </c>
      <c r="E1381" s="37">
        <f t="shared" si="42"/>
        <v>96.580156526044405</v>
      </c>
      <c r="F1381" s="27">
        <f>LN(CurrentMtgRatesDataTable8[[#This Row],[Combined with Bloomberg Coupon]]/C1382)</f>
        <v>2.6024335619032692E-2</v>
      </c>
      <c r="G1381" s="37">
        <f t="shared" si="43"/>
        <v>30.590972768629271</v>
      </c>
      <c r="I1381" s="26" t="s">
        <v>747</v>
      </c>
      <c r="J1381" s="27">
        <v>84.735166199999995</v>
      </c>
      <c r="K1381" s="27" t="s">
        <v>1502</v>
      </c>
      <c r="N1381" s="26" t="s">
        <v>747</v>
      </c>
      <c r="O1381" s="28">
        <v>87.802899611000001</v>
      </c>
      <c r="P1381" s="28" t="s">
        <v>1501</v>
      </c>
      <c r="Q1381" s="27">
        <f>VLOOKUP(CurrentMtgRatesDataTable824[[#This Row],[asOfDate]],CurrentMtgRatesDataTable8[],5,0)</f>
        <v>80.210334342745227</v>
      </c>
      <c r="R1381" s="27">
        <f>CurrentMtgRatesDataTable824[[#This Row],[Realized Current Coupon Vol]]/CurrentMtgRatesDataTable824[[#This Row],[SeriesNumValue]]</f>
        <v>0.91352716935439826</v>
      </c>
    </row>
    <row r="1382" spans="1:18">
      <c r="A1382" s="26" t="s">
        <v>838</v>
      </c>
      <c r="B1382" s="28">
        <v>2.9894475753554</v>
      </c>
      <c r="C13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2.9894475753554</v>
      </c>
      <c r="D1382" s="27">
        <f>CurrentMtgRatesDataTable8[[#This Row],[Combined with Bloomberg Coupon]]-C1383</f>
        <v>-1.1589209182139903E-2</v>
      </c>
      <c r="E1382" s="37">
        <f t="shared" si="42"/>
        <v>101.45290915722578</v>
      </c>
      <c r="F1382" s="27">
        <f>LN(CurrentMtgRatesDataTable8[[#This Row],[Combined with Bloomberg Coupon]]/C1383)</f>
        <v>-3.8692108831906301E-3</v>
      </c>
      <c r="G1382" s="37">
        <f t="shared" si="43"/>
        <v>32.398664503891538</v>
      </c>
      <c r="I1382" s="26" t="s">
        <v>748</v>
      </c>
      <c r="J1382" s="27">
        <v>85.012640524000204</v>
      </c>
      <c r="K1382" s="27" t="s">
        <v>1502</v>
      </c>
      <c r="N1382" s="26" t="s">
        <v>748</v>
      </c>
      <c r="O1382" s="28">
        <v>88.065217142999998</v>
      </c>
      <c r="P1382" s="28" t="s">
        <v>1501</v>
      </c>
      <c r="Q1382" s="27">
        <f>VLOOKUP(CurrentMtgRatesDataTable824[[#This Row],[asOfDate]],CurrentMtgRatesDataTable8[],5,0)</f>
        <v>79.217298019453551</v>
      </c>
      <c r="R1382" s="27">
        <f>CurrentMtgRatesDataTable824[[#This Row],[Realized Current Coupon Vol]]/CurrentMtgRatesDataTable824[[#This Row],[SeriesNumValue]]</f>
        <v>0.89952992327062309</v>
      </c>
    </row>
    <row r="1383" spans="1:18">
      <c r="A1383" s="26" t="s">
        <v>839</v>
      </c>
      <c r="B1383" s="28">
        <v>3.0010367845375399</v>
      </c>
      <c r="C13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3.0010367845375399</v>
      </c>
      <c r="D1383" s="27">
        <f>CurrentMtgRatesDataTable8[[#This Row],[Combined with Bloomberg Coupon]]-C1384</f>
        <v>-5.0208784325490363E-2</v>
      </c>
      <c r="E1383" s="37">
        <f t="shared" si="42"/>
        <v>112.60347777608723</v>
      </c>
      <c r="F1383" s="27">
        <f>LN(CurrentMtgRatesDataTable8[[#This Row],[Combined with Bloomberg Coupon]]/C1384)</f>
        <v>-1.6592066677550987E-2</v>
      </c>
      <c r="G1383" s="37">
        <f t="shared" si="43"/>
        <v>35.944700307634548</v>
      </c>
      <c r="I1383" s="26" t="s">
        <v>749</v>
      </c>
      <c r="J1383" s="27">
        <v>85.286673809999996</v>
      </c>
      <c r="K1383" s="27" t="s">
        <v>1502</v>
      </c>
      <c r="N1383" s="26" t="s">
        <v>749</v>
      </c>
      <c r="O1383" s="28">
        <v>87.859669589999996</v>
      </c>
      <c r="P1383" s="28" t="s">
        <v>1501</v>
      </c>
      <c r="Q1383" s="27">
        <f>VLOOKUP(CurrentMtgRatesDataTable824[[#This Row],[asOfDate]],CurrentMtgRatesDataTable8[],5,0)</f>
        <v>79.082885273767545</v>
      </c>
      <c r="R1383" s="27">
        <f>CurrentMtgRatesDataTable824[[#This Row],[Realized Current Coupon Vol]]/CurrentMtgRatesDataTable824[[#This Row],[SeriesNumValue]]</f>
        <v>0.90010451487935705</v>
      </c>
    </row>
    <row r="1384" spans="1:18">
      <c r="A1384" s="26" t="s">
        <v>840</v>
      </c>
      <c r="B1384" s="28">
        <v>3.0512455688630302</v>
      </c>
      <c r="C13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3.0512455688630302</v>
      </c>
      <c r="D1384" s="27">
        <f>CurrentMtgRatesDataTable8[[#This Row],[Combined with Bloomberg Coupon]]-C1385</f>
        <v>4.1344530537570368E-2</v>
      </c>
      <c r="E1384" s="37">
        <f t="shared" si="42"/>
        <v>112.31228870682708</v>
      </c>
      <c r="F1384" s="27">
        <f>LN(CurrentMtgRatesDataTable8[[#This Row],[Combined with Bloomberg Coupon]]/C1385)</f>
        <v>1.3642689899798355E-2</v>
      </c>
      <c r="G1384" s="37">
        <f t="shared" si="43"/>
        <v>35.839408531663409</v>
      </c>
      <c r="I1384" s="26" t="s">
        <v>750</v>
      </c>
      <c r="J1384" s="27">
        <v>86.100358700000001</v>
      </c>
      <c r="K1384" s="27" t="s">
        <v>1502</v>
      </c>
      <c r="N1384" s="26" t="s">
        <v>750</v>
      </c>
      <c r="O1384" s="28">
        <v>86.627056392</v>
      </c>
      <c r="P1384" s="28" t="s">
        <v>1501</v>
      </c>
      <c r="Q1384" s="27">
        <f>VLOOKUP(CurrentMtgRatesDataTable824[[#This Row],[asOfDate]],CurrentMtgRatesDataTable8[],5,0)</f>
        <v>78.618934814893706</v>
      </c>
      <c r="R1384" s="27">
        <f>CurrentMtgRatesDataTable824[[#This Row],[Realized Current Coupon Vol]]/CurrentMtgRatesDataTable824[[#This Row],[SeriesNumValue]]</f>
        <v>0.90755634658912587</v>
      </c>
    </row>
    <row r="1385" spans="1:18">
      <c r="A1385" s="26" t="s">
        <v>841</v>
      </c>
      <c r="B1385" s="28">
        <v>3.0099010383254599</v>
      </c>
      <c r="C13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3.0099010383254599</v>
      </c>
      <c r="D1385" s="27">
        <f>CurrentMtgRatesDataTable8[[#This Row],[Combined with Bloomberg Coupon]]-C1386</f>
        <v>-7.3699932039509974E-2</v>
      </c>
      <c r="E1385" s="37">
        <f t="shared" si="42"/>
        <v>113.96142366937309</v>
      </c>
      <c r="F1385" s="27">
        <f>LN(CurrentMtgRatesDataTable8[[#This Row],[Combined with Bloomberg Coupon]]/C1386)</f>
        <v>-2.4190859701102095E-2</v>
      </c>
      <c r="G1385" s="37">
        <f t="shared" si="43"/>
        <v>36.295358829470651</v>
      </c>
      <c r="I1385" s="26" t="s">
        <v>751</v>
      </c>
      <c r="J1385" s="27">
        <v>87.494016701999996</v>
      </c>
      <c r="K1385" s="27" t="s">
        <v>1502</v>
      </c>
      <c r="N1385" s="26" t="s">
        <v>751</v>
      </c>
      <c r="O1385" s="28">
        <v>87.948274252999994</v>
      </c>
      <c r="P1385" s="28" t="s">
        <v>1501</v>
      </c>
      <c r="Q1385" s="27">
        <f>VLOOKUP(CurrentMtgRatesDataTable824[[#This Row],[asOfDate]],CurrentMtgRatesDataTable8[],5,0)</f>
        <v>78.161391845269463</v>
      </c>
      <c r="R1385" s="27">
        <f>CurrentMtgRatesDataTable824[[#This Row],[Realized Current Coupon Vol]]/CurrentMtgRatesDataTable824[[#This Row],[SeriesNumValue]]</f>
        <v>0.88872001763699537</v>
      </c>
    </row>
    <row r="1386" spans="1:18">
      <c r="A1386" s="26" t="s">
        <v>842</v>
      </c>
      <c r="B1386" s="28">
        <v>3.0836009703649698</v>
      </c>
      <c r="C13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3.0836009703649698</v>
      </c>
      <c r="D1386" s="27">
        <f>CurrentMtgRatesDataTable8[[#This Row],[Combined with Bloomberg Coupon]]-C1387</f>
        <v>-4.458494189224016E-2</v>
      </c>
      <c r="E1386" s="37">
        <f t="shared" si="42"/>
        <v>113.08476021361157</v>
      </c>
      <c r="F1386" s="27">
        <f>LN(CurrentMtgRatesDataTable8[[#This Row],[Combined with Bloomberg Coupon]]/C1387)</f>
        <v>-1.4355195493052314E-2</v>
      </c>
      <c r="G1386" s="37">
        <f t="shared" si="43"/>
        <v>35.996627391821455</v>
      </c>
      <c r="I1386" s="26" t="s">
        <v>752</v>
      </c>
      <c r="J1386" s="27">
        <v>83.404976719999794</v>
      </c>
      <c r="K1386" s="27" t="s">
        <v>1502</v>
      </c>
      <c r="N1386" s="26" t="s">
        <v>752</v>
      </c>
      <c r="O1386" s="28">
        <v>89.703033360000006</v>
      </c>
      <c r="P1386" s="28" t="s">
        <v>1501</v>
      </c>
      <c r="Q1386" s="27">
        <f>VLOOKUP(CurrentMtgRatesDataTable824[[#This Row],[asOfDate]],CurrentMtgRatesDataTable8[],5,0)</f>
        <v>80.757221422026404</v>
      </c>
      <c r="R1386" s="27">
        <f>CurrentMtgRatesDataTable824[[#This Row],[Realized Current Coupon Vol]]/CurrentMtgRatesDataTable824[[#This Row],[SeriesNumValue]]</f>
        <v>0.90027302753439908</v>
      </c>
    </row>
    <row r="1387" spans="1:18">
      <c r="A1387" s="26" t="s">
        <v>843</v>
      </c>
      <c r="B1387" s="28">
        <v>3.12818591225721</v>
      </c>
      <c r="C13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3.12818591225721</v>
      </c>
      <c r="D1387" s="27">
        <f>CurrentMtgRatesDataTable8[[#This Row],[Combined with Bloomberg Coupon]]-C1388</f>
        <v>-8.499164901770051E-3</v>
      </c>
      <c r="E1387" s="37">
        <f t="shared" si="42"/>
        <v>113.24612766630582</v>
      </c>
      <c r="F1387" s="27">
        <f>LN(CurrentMtgRatesDataTable8[[#This Row],[Combined with Bloomberg Coupon]]/C1388)</f>
        <v>-2.7132785751793117E-3</v>
      </c>
      <c r="G1387" s="37">
        <f t="shared" si="43"/>
        <v>36.029609910466945</v>
      </c>
      <c r="I1387" s="26" t="s">
        <v>1518</v>
      </c>
      <c r="J1387" s="27">
        <v>84.425156662000205</v>
      </c>
      <c r="K1387" s="27" t="s">
        <v>1502</v>
      </c>
      <c r="N1387" s="26" t="s">
        <v>1518</v>
      </c>
      <c r="O1387" s="28">
        <v>90.557104211999999</v>
      </c>
      <c r="P1387" s="28" t="s">
        <v>1501</v>
      </c>
      <c r="Q1387" s="27">
        <f>VLOOKUP(CurrentMtgRatesDataTable824[[#This Row],[asOfDate]],CurrentMtgRatesDataTable8[],5,0)</f>
        <v>80.725261759371335</v>
      </c>
      <c r="R1387" s="27">
        <f>CurrentMtgRatesDataTable824[[#This Row],[Realized Current Coupon Vol]]/CurrentMtgRatesDataTable824[[#This Row],[SeriesNumValue]]</f>
        <v>0.89142936340354162</v>
      </c>
    </row>
    <row r="1388" spans="1:18">
      <c r="A1388" s="26" t="s">
        <v>844</v>
      </c>
      <c r="B1388" s="28">
        <v>3.13668507715898</v>
      </c>
      <c r="C13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3.13668507715898</v>
      </c>
      <c r="D1388" s="27">
        <f>CurrentMtgRatesDataTable8[[#This Row],[Combined with Bloomberg Coupon]]-C1389</f>
        <v>7.847644160080991E-2</v>
      </c>
      <c r="E1388" s="37">
        <f t="shared" si="42"/>
        <v>113.24096058524074</v>
      </c>
      <c r="F1388" s="27">
        <f>LN(CurrentMtgRatesDataTable8[[#This Row],[Combined with Bloomberg Coupon]]/C1389)</f>
        <v>2.5337203030115794E-2</v>
      </c>
      <c r="G1388" s="37">
        <f t="shared" si="43"/>
        <v>36.027894024030076</v>
      </c>
      <c r="I1388" s="26" t="s">
        <v>1517</v>
      </c>
      <c r="J1388" s="27">
        <v>83.013868470000006</v>
      </c>
      <c r="K1388" s="27" t="s">
        <v>1502</v>
      </c>
      <c r="N1388" s="26" t="s">
        <v>1517</v>
      </c>
      <c r="O1388" s="28">
        <v>88.381780239999998</v>
      </c>
      <c r="P1388" s="28" t="s">
        <v>1501</v>
      </c>
      <c r="Q1388" s="27">
        <f>VLOOKUP(CurrentMtgRatesDataTable824[[#This Row],[asOfDate]],CurrentMtgRatesDataTable8[],5,0)</f>
        <v>81.045991207422759</v>
      </c>
      <c r="R1388" s="27">
        <f>CurrentMtgRatesDataTable824[[#This Row],[Realized Current Coupon Vol]]/CurrentMtgRatesDataTable824[[#This Row],[SeriesNumValue]]</f>
        <v>0.91699885414553806</v>
      </c>
    </row>
    <row r="1389" spans="1:18">
      <c r="A1389" s="26" t="s">
        <v>845</v>
      </c>
      <c r="B1389" s="28">
        <v>3.0582086355581701</v>
      </c>
      <c r="C13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3.0582086355581701</v>
      </c>
      <c r="D1389" s="27">
        <f>CurrentMtgRatesDataTable8[[#This Row],[Combined with Bloomberg Coupon]]-C1390</f>
        <v>-3.1908020311279817E-2</v>
      </c>
      <c r="E1389" s="37">
        <f t="shared" si="42"/>
        <v>112.26343245228195</v>
      </c>
      <c r="F1389" s="27">
        <f>LN(CurrentMtgRatesDataTable8[[#This Row],[Combined with Bloomberg Coupon]]/C1390)</f>
        <v>-1.0379511578814865E-2</v>
      </c>
      <c r="G1389" s="37">
        <f t="shared" si="43"/>
        <v>35.698932700153172</v>
      </c>
      <c r="I1389" s="26" t="s">
        <v>1516</v>
      </c>
      <c r="J1389" s="27">
        <v>83.562885649999998</v>
      </c>
      <c r="K1389" s="27" t="s">
        <v>1502</v>
      </c>
      <c r="N1389" s="26" t="s">
        <v>1516</v>
      </c>
      <c r="O1389" s="28">
        <v>87.091225867999995</v>
      </c>
      <c r="P1389" s="28" t="s">
        <v>1501</v>
      </c>
      <c r="Q1389" s="27">
        <f>VLOOKUP(CurrentMtgRatesDataTable824[[#This Row],[asOfDate]],CurrentMtgRatesDataTable8[],5,0)</f>
        <v>79.024117196849303</v>
      </c>
      <c r="R1389" s="27">
        <f>CurrentMtgRatesDataTable824[[#This Row],[Realized Current Coupon Vol]]/CurrentMtgRatesDataTable824[[#This Row],[SeriesNumValue]]</f>
        <v>0.90737174048534319</v>
      </c>
    </row>
    <row r="1390" spans="1:18">
      <c r="A1390" s="26" t="s">
        <v>846</v>
      </c>
      <c r="B1390" s="28">
        <v>3.0901166558694499</v>
      </c>
      <c r="C13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3.0901166558694499</v>
      </c>
      <c r="D1390" s="27">
        <f>CurrentMtgRatesDataTable8[[#This Row],[Combined with Bloomberg Coupon]]-C1391</f>
        <v>-8.0078181719219987E-2</v>
      </c>
      <c r="E1390" s="37">
        <f t="shared" si="42"/>
        <v>112.59362896696878</v>
      </c>
      <c r="F1390" s="27">
        <f>LN(CurrentMtgRatesDataTable8[[#This Row],[Combined with Bloomberg Coupon]]/C1391)</f>
        <v>-2.5584206056546002E-2</v>
      </c>
      <c r="G1390" s="37">
        <f t="shared" si="43"/>
        <v>35.792540145319549</v>
      </c>
      <c r="I1390" s="26" t="s">
        <v>1527</v>
      </c>
      <c r="J1390" s="27">
        <v>83.240864658666894</v>
      </c>
      <c r="K1390" s="27" t="s">
        <v>1502</v>
      </c>
      <c r="N1390" s="26" t="s">
        <v>1527</v>
      </c>
      <c r="O1390" s="28">
        <v>86.800412234000007</v>
      </c>
      <c r="P1390" s="28" t="s">
        <v>1501</v>
      </c>
      <c r="Q1390" s="27">
        <f>VLOOKUP(CurrentMtgRatesDataTable824[[#This Row],[asOfDate]],CurrentMtgRatesDataTable8[],5,0)</f>
        <v>79.515255444207085</v>
      </c>
      <c r="R1390" s="27">
        <f>CurrentMtgRatesDataTable824[[#This Row],[Realized Current Coupon Vol]]/CurrentMtgRatesDataTable824[[#This Row],[SeriesNumValue]]</f>
        <v>0.91607002084099198</v>
      </c>
    </row>
    <row r="1391" spans="1:18">
      <c r="A1391" s="26" t="s">
        <v>847</v>
      </c>
      <c r="B1391" s="28">
        <v>3.1701948375886699</v>
      </c>
      <c r="C13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3.1701948375886699</v>
      </c>
      <c r="D1391" s="27">
        <f>CurrentMtgRatesDataTable8[[#This Row],[Combined with Bloomberg Coupon]]-C1392</f>
        <v>1.3700376992269891E-2</v>
      </c>
      <c r="E1391" s="37">
        <f t="shared" si="42"/>
        <v>112.24449282077842</v>
      </c>
      <c r="F1391" s="27">
        <f>LN(CurrentMtgRatesDataTable8[[#This Row],[Combined with Bloomberg Coupon]]/C1392)</f>
        <v>4.330985057703656E-3</v>
      </c>
      <c r="G1391" s="37">
        <f t="shared" si="43"/>
        <v>35.66095331206995</v>
      </c>
      <c r="I1391" s="26" t="s">
        <v>1533</v>
      </c>
      <c r="J1391" s="27">
        <v>80.582527480666798</v>
      </c>
      <c r="K1391" s="27" t="s">
        <v>1502</v>
      </c>
      <c r="N1391" s="26" t="s">
        <v>1533</v>
      </c>
      <c r="O1391" s="28">
        <v>86.676399697999997</v>
      </c>
      <c r="P1391" s="28" t="s">
        <v>1501</v>
      </c>
      <c r="Q1391" s="27">
        <f>VLOOKUP(CurrentMtgRatesDataTable824[[#This Row],[asOfDate]],CurrentMtgRatesDataTable8[],5,0)</f>
        <v>80.376015491739579</v>
      </c>
      <c r="R1391" s="27">
        <f>CurrentMtgRatesDataTable824[[#This Row],[Realized Current Coupon Vol]]/CurrentMtgRatesDataTable824[[#This Row],[SeriesNumValue]]</f>
        <v>0.92731142239165021</v>
      </c>
    </row>
    <row r="1392" spans="1:18">
      <c r="A1392" s="26" t="s">
        <v>848</v>
      </c>
      <c r="B1392" s="28">
        <v>3.1564944605964</v>
      </c>
      <c r="C13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3.1564944605964</v>
      </c>
      <c r="D1392" s="27">
        <f>CurrentMtgRatesDataTable8[[#This Row],[Combined with Bloomberg Coupon]]-C1393</f>
        <v>1.3564161854110246E-2</v>
      </c>
      <c r="E1392" s="37">
        <f t="shared" si="42"/>
        <v>112.35273238261327</v>
      </c>
      <c r="F1392" s="27">
        <f>LN(CurrentMtgRatesDataTable8[[#This Row],[Combined with Bloomberg Coupon]]/C1393)</f>
        <v>4.3064829997935495E-3</v>
      </c>
      <c r="G1392" s="37">
        <f t="shared" si="43"/>
        <v>35.690934086633632</v>
      </c>
      <c r="I1392" s="26" t="s">
        <v>1532</v>
      </c>
      <c r="J1392" s="27">
        <v>81.294584934</v>
      </c>
      <c r="K1392" s="27" t="s">
        <v>1502</v>
      </c>
      <c r="N1392" s="26" t="s">
        <v>1532</v>
      </c>
      <c r="O1392" s="28">
        <v>87.287111769000006</v>
      </c>
      <c r="P1392" s="28" t="s">
        <v>1501</v>
      </c>
      <c r="Q1392" s="27">
        <f>VLOOKUP(CurrentMtgRatesDataTable824[[#This Row],[asOfDate]],CurrentMtgRatesDataTable8[],5,0)</f>
        <v>82.318831210566827</v>
      </c>
      <c r="R1392" s="27">
        <f>CurrentMtgRatesDataTable824[[#This Row],[Realized Current Coupon Vol]]/CurrentMtgRatesDataTable824[[#This Row],[SeriesNumValue]]</f>
        <v>0.94308116676398424</v>
      </c>
    </row>
    <row r="1393" spans="1:18">
      <c r="A1393" s="26" t="s">
        <v>849</v>
      </c>
      <c r="B1393" s="28">
        <v>3.1429302987422898</v>
      </c>
      <c r="C13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3.1429302987422898</v>
      </c>
      <c r="D1393" s="27">
        <f>CurrentMtgRatesDataTable8[[#This Row],[Combined with Bloomberg Coupon]]-C1394</f>
        <v>-6.6284517000300358E-2</v>
      </c>
      <c r="E1393" s="37">
        <f t="shared" si="42"/>
        <v>112.88370405555426</v>
      </c>
      <c r="F1393" s="27">
        <f>LN(CurrentMtgRatesDataTable8[[#This Row],[Combined with Bloomberg Coupon]]/C1394)</f>
        <v>-2.0870720628760265E-2</v>
      </c>
      <c r="G1393" s="37">
        <f t="shared" si="43"/>
        <v>35.844576147237412</v>
      </c>
      <c r="I1393" s="26" t="s">
        <v>1531</v>
      </c>
      <c r="J1393" s="27">
        <v>80.880383338999806</v>
      </c>
      <c r="K1393" s="27" t="s">
        <v>1502</v>
      </c>
      <c r="N1393" s="26" t="s">
        <v>1531</v>
      </c>
      <c r="O1393" s="28">
        <v>85.984406485999997</v>
      </c>
      <c r="P1393" s="28" t="s">
        <v>1501</v>
      </c>
      <c r="Q1393" s="27">
        <f>VLOOKUP(CurrentMtgRatesDataTable824[[#This Row],[asOfDate]],CurrentMtgRatesDataTable8[],5,0)</f>
        <v>83.118609410049842</v>
      </c>
      <c r="R1393" s="27">
        <f>CurrentMtgRatesDataTable824[[#This Row],[Realized Current Coupon Vol]]/CurrentMtgRatesDataTable824[[#This Row],[SeriesNumValue]]</f>
        <v>0.96667073492660827</v>
      </c>
    </row>
    <row r="1394" spans="1:18">
      <c r="A1394" s="26" t="s">
        <v>850</v>
      </c>
      <c r="B1394" s="28">
        <v>3.2092148157425902</v>
      </c>
      <c r="C13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3.2092148157425902</v>
      </c>
      <c r="D1394" s="27">
        <f>CurrentMtgRatesDataTable8[[#This Row],[Combined with Bloomberg Coupon]]-C1395</f>
        <v>3.2195496666090229E-2</v>
      </c>
      <c r="E1394" s="37">
        <f t="shared" si="42"/>
        <v>112.09226379006974</v>
      </c>
      <c r="F1394" s="27">
        <f>LN(CurrentMtgRatesDataTable8[[#This Row],[Combined with Bloomberg Coupon]]/C1395)</f>
        <v>1.0082865346512569E-2</v>
      </c>
      <c r="G1394" s="37">
        <f t="shared" si="43"/>
        <v>35.597359718410878</v>
      </c>
      <c r="I1394" s="26" t="s">
        <v>1530</v>
      </c>
      <c r="J1394" s="27">
        <v>86.669920943666497</v>
      </c>
      <c r="K1394" s="27" t="s">
        <v>1502</v>
      </c>
      <c r="N1394" s="26" t="s">
        <v>1530</v>
      </c>
      <c r="O1394" s="28">
        <v>86.080193336999997</v>
      </c>
      <c r="P1394" s="28" t="s">
        <v>1501</v>
      </c>
      <c r="Q1394" s="27">
        <f>VLOOKUP(CurrentMtgRatesDataTable824[[#This Row],[asOfDate]],CurrentMtgRatesDataTable8[],5,0)</f>
        <v>83.056448449326609</v>
      </c>
      <c r="R1394" s="27">
        <f>CurrentMtgRatesDataTable824[[#This Row],[Realized Current Coupon Vol]]/CurrentMtgRatesDataTable824[[#This Row],[SeriesNumValue]]</f>
        <v>0.96487293103727634</v>
      </c>
    </row>
    <row r="1395" spans="1:18">
      <c r="A1395" s="26" t="s">
        <v>851</v>
      </c>
      <c r="B1395" s="28">
        <v>3.1770193190764999</v>
      </c>
      <c r="C13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3.1770193190764999</v>
      </c>
      <c r="D1395" s="27">
        <f>CurrentMtgRatesDataTable8[[#This Row],[Combined with Bloomberg Coupon]]-C1396</f>
        <v>-4.5860360208900275E-3</v>
      </c>
      <c r="E1395" s="37">
        <f t="shared" si="42"/>
        <v>113.68218563136307</v>
      </c>
      <c r="F1395" s="27">
        <f>LN(CurrentMtgRatesDataTable8[[#This Row],[Combined with Bloomberg Coupon]]/C1396)</f>
        <v>-1.4424618690565359E-3</v>
      </c>
      <c r="G1395" s="37">
        <f t="shared" si="43"/>
        <v>36.048758993439584</v>
      </c>
      <c r="I1395" s="26" t="s">
        <v>1529</v>
      </c>
      <c r="J1395" s="27">
        <v>86.430007646666894</v>
      </c>
      <c r="K1395" s="27" t="s">
        <v>1502</v>
      </c>
      <c r="N1395" s="26" t="s">
        <v>1529</v>
      </c>
      <c r="O1395" s="28">
        <v>84.868799475000003</v>
      </c>
      <c r="P1395" s="28" t="s">
        <v>1501</v>
      </c>
      <c r="Q1395" s="27">
        <f>VLOOKUP(CurrentMtgRatesDataTable824[[#This Row],[asOfDate]],CurrentMtgRatesDataTable8[],5,0)</f>
        <v>82.702345884887848</v>
      </c>
      <c r="R1395" s="27">
        <f>CurrentMtgRatesDataTable824[[#This Row],[Realized Current Coupon Vol]]/CurrentMtgRatesDataTable824[[#This Row],[SeriesNumValue]]</f>
        <v>0.97447290873072467</v>
      </c>
    </row>
    <row r="1396" spans="1:18">
      <c r="A1396" s="26" t="s">
        <v>852</v>
      </c>
      <c r="B1396" s="28">
        <v>3.18160535509739</v>
      </c>
      <c r="C13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3.18160535509739</v>
      </c>
      <c r="D1396" s="27">
        <f>CurrentMtgRatesDataTable8[[#This Row],[Combined with Bloomberg Coupon]]-C1397</f>
        <v>-6.2973579312601835E-3</v>
      </c>
      <c r="E1396" s="37">
        <f t="shared" si="42"/>
        <v>114.3547791871399</v>
      </c>
      <c r="F1396" s="27">
        <f>LN(CurrentMtgRatesDataTable8[[#This Row],[Combined with Bloomberg Coupon]]/C1397)</f>
        <v>-1.9773457905196286E-3</v>
      </c>
      <c r="G1396" s="37">
        <f t="shared" si="43"/>
        <v>36.23207735950718</v>
      </c>
      <c r="I1396" s="26" t="s">
        <v>1528</v>
      </c>
      <c r="J1396" s="27">
        <v>85.828316326999996</v>
      </c>
      <c r="K1396" s="27" t="s">
        <v>1502</v>
      </c>
      <c r="N1396" s="26" t="s">
        <v>1528</v>
      </c>
      <c r="O1396" s="28">
        <v>84.763849260000001</v>
      </c>
      <c r="P1396" s="28" t="s">
        <v>1501</v>
      </c>
      <c r="Q1396" s="27">
        <f>VLOOKUP(CurrentMtgRatesDataTable824[[#This Row],[asOfDate]],CurrentMtgRatesDataTable8[],5,0)</f>
        <v>81.661971382516114</v>
      </c>
      <c r="R1396" s="27">
        <f>CurrentMtgRatesDataTable824[[#This Row],[Realized Current Coupon Vol]]/CurrentMtgRatesDataTable824[[#This Row],[SeriesNumValue]]</f>
        <v>0.96340565105804299</v>
      </c>
    </row>
    <row r="1397" spans="1:18">
      <c r="A1397" s="26" t="s">
        <v>853</v>
      </c>
      <c r="B1397" s="28">
        <v>3.1879027130286501</v>
      </c>
      <c r="C13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3.1879027130286501</v>
      </c>
      <c r="D1397" s="27">
        <f>CurrentMtgRatesDataTable8[[#This Row],[Combined with Bloomberg Coupon]]-C1398</f>
        <v>-3.4722843732289732E-2</v>
      </c>
      <c r="E1397" s="37">
        <f t="shared" si="42"/>
        <v>115.30897399713093</v>
      </c>
      <c r="F1397" s="27">
        <f>LN(CurrentMtgRatesDataTable8[[#This Row],[Combined with Bloomberg Coupon]]/C1398)</f>
        <v>-1.0833173758201895E-2</v>
      </c>
      <c r="G1397" s="37">
        <f t="shared" si="43"/>
        <v>36.494509450643264</v>
      </c>
      <c r="I1397" s="26" t="s">
        <v>1536</v>
      </c>
      <c r="J1397" s="27">
        <v>83.036473419999993</v>
      </c>
      <c r="K1397" s="27" t="s">
        <v>1502</v>
      </c>
      <c r="N1397" s="26" t="s">
        <v>1536</v>
      </c>
      <c r="O1397" s="28">
        <v>86.741847914999994</v>
      </c>
      <c r="P1397" s="28" t="s">
        <v>1501</v>
      </c>
      <c r="Q1397" s="27">
        <f>VLOOKUP(CurrentMtgRatesDataTable824[[#This Row],[asOfDate]],CurrentMtgRatesDataTable8[],5,0)</f>
        <v>80.737635879005083</v>
      </c>
      <c r="R1397" s="27">
        <f>CurrentMtgRatesDataTable824[[#This Row],[Realized Current Coupon Vol]]/CurrentMtgRatesDataTable824[[#This Row],[SeriesNumValue]]</f>
        <v>0.93078067645182572</v>
      </c>
    </row>
    <row r="1398" spans="1:18">
      <c r="A1398" s="26" t="s">
        <v>854</v>
      </c>
      <c r="B1398" s="28">
        <v>3.2226255567609399</v>
      </c>
      <c r="C13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3.2226255567609399</v>
      </c>
      <c r="D1398" s="27">
        <f>CurrentMtgRatesDataTable8[[#This Row],[Combined with Bloomberg Coupon]]-C1399</f>
        <v>7.7459232914109943E-2</v>
      </c>
      <c r="E1398" s="37">
        <f t="shared" si="42"/>
        <v>116.23920117700999</v>
      </c>
      <c r="F1398" s="27">
        <f>LN(CurrentMtgRatesDataTable8[[#This Row],[Combined with Bloomberg Coupon]]/C1399)</f>
        <v>2.4329643684716379E-2</v>
      </c>
      <c r="G1398" s="37">
        <f t="shared" si="43"/>
        <v>36.741764728001442</v>
      </c>
      <c r="I1398" s="26" t="s">
        <v>1535</v>
      </c>
      <c r="J1398" s="27">
        <v>77.670817511666797</v>
      </c>
      <c r="K1398" s="27" t="s">
        <v>1502</v>
      </c>
      <c r="N1398" s="26" t="s">
        <v>1535</v>
      </c>
      <c r="O1398" s="28">
        <v>83.432082468999994</v>
      </c>
      <c r="P1398" s="28" t="s">
        <v>1501</v>
      </c>
      <c r="Q1398" s="27">
        <f>VLOOKUP(CurrentMtgRatesDataTable824[[#This Row],[asOfDate]],CurrentMtgRatesDataTable8[],5,0)</f>
        <v>81.67080438249387</v>
      </c>
      <c r="R1398" s="27">
        <f>CurrentMtgRatesDataTable824[[#This Row],[Realized Current Coupon Vol]]/CurrentMtgRatesDataTable824[[#This Row],[SeriesNumValue]]</f>
        <v>0.97888967847397856</v>
      </c>
    </row>
    <row r="1399" spans="1:18">
      <c r="A1399" s="26" t="s">
        <v>855</v>
      </c>
      <c r="B1399" s="28">
        <v>3.1451663238468299</v>
      </c>
      <c r="C13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3.1451663238468299</v>
      </c>
      <c r="D1399" s="27">
        <f>CurrentMtgRatesDataTable8[[#This Row],[Combined with Bloomberg Coupon]]-C1400</f>
        <v>9.9828700968007666E-4</v>
      </c>
      <c r="E1399" s="37">
        <f t="shared" si="42"/>
        <v>116.54969272997984</v>
      </c>
      <c r="F1399" s="27">
        <f>LN(CurrentMtgRatesDataTable8[[#This Row],[Combined with Bloomberg Coupon]]/C1400)</f>
        <v>3.1745395007267156E-4</v>
      </c>
      <c r="G1399" s="37">
        <f t="shared" si="43"/>
        <v>36.783873524987939</v>
      </c>
      <c r="I1399" s="26" t="s">
        <v>1546</v>
      </c>
      <c r="J1399" s="27">
        <v>79.797323974333196</v>
      </c>
      <c r="K1399" s="27" t="s">
        <v>1502</v>
      </c>
      <c r="N1399" s="26" t="s">
        <v>1546</v>
      </c>
      <c r="O1399" s="28">
        <v>83.118460229999997</v>
      </c>
      <c r="P1399" s="28" t="s">
        <v>1501</v>
      </c>
      <c r="Q1399" s="27">
        <f>VLOOKUP(CurrentMtgRatesDataTable824[[#This Row],[asOfDate]],CurrentMtgRatesDataTable8[],5,0)</f>
        <v>81.430189652416658</v>
      </c>
      <c r="R1399" s="27">
        <f>CurrentMtgRatesDataTable824[[#This Row],[Realized Current Coupon Vol]]/CurrentMtgRatesDataTable824[[#This Row],[SeriesNumValue]]</f>
        <v>0.9796883800191718</v>
      </c>
    </row>
    <row r="1400" spans="1:18">
      <c r="A1400" s="26" t="s">
        <v>856</v>
      </c>
      <c r="B1400" s="28">
        <v>3.1441680368371498</v>
      </c>
      <c r="C14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3.1441680368371498</v>
      </c>
      <c r="D1400" s="27">
        <f>CurrentMtgRatesDataTable8[[#This Row],[Combined with Bloomberg Coupon]]-C1401</f>
        <v>-3.2512468189469956E-2</v>
      </c>
      <c r="E1400" s="37">
        <f t="shared" si="42"/>
        <v>116.77712423626735</v>
      </c>
      <c r="F1400" s="27">
        <f>LN(CurrentMtgRatesDataTable8[[#This Row],[Combined with Bloomberg Coupon]]/C1401)</f>
        <v>-1.0287465270450484E-2</v>
      </c>
      <c r="G1400" s="37">
        <f t="shared" si="43"/>
        <v>36.84665987161479</v>
      </c>
      <c r="I1400" s="26" t="s">
        <v>1545</v>
      </c>
      <c r="J1400" s="27">
        <v>79.033250783999804</v>
      </c>
      <c r="K1400" s="27" t="s">
        <v>1502</v>
      </c>
      <c r="N1400" s="26" t="s">
        <v>1545</v>
      </c>
      <c r="O1400" s="28">
        <v>83.587741793999996</v>
      </c>
      <c r="P1400" s="28" t="s">
        <v>1501</v>
      </c>
      <c r="Q1400" s="27">
        <f>VLOOKUP(CurrentMtgRatesDataTable824[[#This Row],[asOfDate]],CurrentMtgRatesDataTable8[],5,0)</f>
        <v>81.191329471436063</v>
      </c>
      <c r="R1400" s="27">
        <f>CurrentMtgRatesDataTable824[[#This Row],[Realized Current Coupon Vol]]/CurrentMtgRatesDataTable824[[#This Row],[SeriesNumValue]]</f>
        <v>0.97133057705435044</v>
      </c>
    </row>
    <row r="1401" spans="1:18">
      <c r="A1401" s="26" t="s">
        <v>857</v>
      </c>
      <c r="B1401" s="28">
        <v>3.1766805050266198</v>
      </c>
      <c r="C14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3.1766805050266198</v>
      </c>
      <c r="D1401" s="27">
        <f>CurrentMtgRatesDataTable8[[#This Row],[Combined with Bloomberg Coupon]]-C1402</f>
        <v>-3.6656033136630128E-2</v>
      </c>
      <c r="E1401" s="37">
        <f t="shared" si="42"/>
        <v>117.99390481646167</v>
      </c>
      <c r="F1401" s="27">
        <f>LN(CurrentMtgRatesDataTable8[[#This Row],[Combined with Bloomberg Coupon]]/C1402)</f>
        <v>-1.147303206722149E-2</v>
      </c>
      <c r="G1401" s="37">
        <f t="shared" si="43"/>
        <v>37.185535546313616</v>
      </c>
      <c r="I1401" s="26" t="s">
        <v>1544</v>
      </c>
      <c r="J1401" s="27">
        <v>80.579356165333493</v>
      </c>
      <c r="K1401" s="27" t="s">
        <v>1502</v>
      </c>
      <c r="N1401" s="26" t="s">
        <v>1544</v>
      </c>
      <c r="O1401" s="28">
        <v>81.471305455999996</v>
      </c>
      <c r="P1401" s="28" t="s">
        <v>1501</v>
      </c>
      <c r="Q1401" s="27">
        <f>VLOOKUP(CurrentMtgRatesDataTable824[[#This Row],[asOfDate]],CurrentMtgRatesDataTable8[],5,0)</f>
        <v>80.481159651377737</v>
      </c>
      <c r="R1401" s="27">
        <f>CurrentMtgRatesDataTable824[[#This Row],[Realized Current Coupon Vol]]/CurrentMtgRatesDataTable824[[#This Row],[SeriesNumValue]]</f>
        <v>0.98784669278244219</v>
      </c>
    </row>
    <row r="1402" spans="1:18">
      <c r="A1402" s="26" t="s">
        <v>858</v>
      </c>
      <c r="B1402" s="28">
        <v>3.2133365381632499</v>
      </c>
      <c r="C14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3.2133365381632499</v>
      </c>
      <c r="D1402" s="27">
        <f>CurrentMtgRatesDataTable8[[#This Row],[Combined with Bloomberg Coupon]]-C1403</f>
        <v>4.9633726370100106E-2</v>
      </c>
      <c r="E1402" s="37">
        <f t="shared" si="42"/>
        <v>118.3139428805773</v>
      </c>
      <c r="F1402" s="27">
        <f>LN(CurrentMtgRatesDataTable8[[#This Row],[Combined with Bloomberg Coupon]]/C1403)</f>
        <v>1.5566699818353022E-2</v>
      </c>
      <c r="G1402" s="37">
        <f t="shared" si="43"/>
        <v>37.270856171955998</v>
      </c>
      <c r="I1402" s="26" t="s">
        <v>1543</v>
      </c>
      <c r="J1402" s="27">
        <v>77.198466901333504</v>
      </c>
      <c r="K1402" s="27" t="s">
        <v>1502</v>
      </c>
      <c r="N1402" s="26" t="s">
        <v>1543</v>
      </c>
      <c r="O1402" s="28">
        <v>81.175895539999999</v>
      </c>
      <c r="P1402" s="28" t="s">
        <v>1501</v>
      </c>
      <c r="Q1402" s="27">
        <f>VLOOKUP(CurrentMtgRatesDataTable824[[#This Row],[asOfDate]],CurrentMtgRatesDataTable8[],5,0)</f>
        <v>80.608403348519133</v>
      </c>
      <c r="R1402" s="27">
        <f>CurrentMtgRatesDataTable824[[#This Row],[Realized Current Coupon Vol]]/CurrentMtgRatesDataTable824[[#This Row],[SeriesNumValue]]</f>
        <v>0.99300910463992076</v>
      </c>
    </row>
    <row r="1403" spans="1:18">
      <c r="A1403" s="26" t="s">
        <v>859</v>
      </c>
      <c r="B1403" s="28">
        <v>3.1637028117931498</v>
      </c>
      <c r="C14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3.1637028117931498</v>
      </c>
      <c r="D1403" s="27">
        <f>CurrentMtgRatesDataTable8[[#This Row],[Combined with Bloomberg Coupon]]-C1404</f>
        <v>-3.7735882940950205E-2</v>
      </c>
      <c r="E1403" s="37">
        <f t="shared" si="42"/>
        <v>118.55225384370533</v>
      </c>
      <c r="F1403" s="27">
        <f>LN(CurrentMtgRatesDataTable8[[#This Row],[Combined with Bloomberg Coupon]]/C1404)</f>
        <v>-1.1857183384636575E-2</v>
      </c>
      <c r="G1403" s="37">
        <f t="shared" si="43"/>
        <v>37.326631951652615</v>
      </c>
      <c r="I1403" s="26" t="s">
        <v>1542</v>
      </c>
      <c r="J1403" s="27">
        <v>74.981643839999805</v>
      </c>
      <c r="K1403" s="27" t="s">
        <v>1502</v>
      </c>
      <c r="N1403" s="26" t="s">
        <v>1542</v>
      </c>
      <c r="O1403" s="28">
        <v>79.4588562</v>
      </c>
      <c r="P1403" s="28" t="s">
        <v>1501</v>
      </c>
      <c r="Q1403" s="27">
        <f>VLOOKUP(CurrentMtgRatesDataTable824[[#This Row],[asOfDate]],CurrentMtgRatesDataTable8[],5,0)</f>
        <v>78.510069687425698</v>
      </c>
      <c r="R1403" s="27">
        <f>CurrentMtgRatesDataTable824[[#This Row],[Realized Current Coupon Vol]]/CurrentMtgRatesDataTable824[[#This Row],[SeriesNumValue]]</f>
        <v>0.98805939881407079</v>
      </c>
    </row>
    <row r="1404" spans="1:18">
      <c r="A1404" s="26" t="s">
        <v>860</v>
      </c>
      <c r="B1404" s="28">
        <v>3.2014386947341</v>
      </c>
      <c r="C14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3.2014386947341</v>
      </c>
      <c r="D1404" s="27">
        <f>CurrentMtgRatesDataTable8[[#This Row],[Combined with Bloomberg Coupon]]-C1405</f>
        <v>-1.779977493924001E-2</v>
      </c>
      <c r="E1404" s="37">
        <f t="shared" si="42"/>
        <v>118.40745942067255</v>
      </c>
      <c r="F1404" s="27">
        <f>LN(CurrentMtgRatesDataTable8[[#This Row],[Combined with Bloomberg Coupon]]/C1405)</f>
        <v>-5.5445306104713816E-3</v>
      </c>
      <c r="G1404" s="37">
        <f t="shared" si="43"/>
        <v>37.279397594884692</v>
      </c>
      <c r="I1404" s="26" t="s">
        <v>1541</v>
      </c>
      <c r="J1404" s="27">
        <v>76.296137001666494</v>
      </c>
      <c r="K1404" s="27" t="s">
        <v>1502</v>
      </c>
      <c r="N1404" s="26" t="s">
        <v>1541</v>
      </c>
      <c r="O1404" s="28">
        <v>78.566377970000005</v>
      </c>
      <c r="P1404" s="28" t="s">
        <v>1501</v>
      </c>
      <c r="Q1404" s="27">
        <f>VLOOKUP(CurrentMtgRatesDataTable824[[#This Row],[asOfDate]],CurrentMtgRatesDataTable8[],5,0)</f>
        <v>78.332639343563045</v>
      </c>
      <c r="R1404" s="27">
        <f>CurrentMtgRatesDataTable824[[#This Row],[Realized Current Coupon Vol]]/CurrentMtgRatesDataTable824[[#This Row],[SeriesNumValue]]</f>
        <v>0.9970249535173149</v>
      </c>
    </row>
    <row r="1405" spans="1:18">
      <c r="A1405" s="26" t="s">
        <v>861</v>
      </c>
      <c r="B1405" s="28">
        <v>3.21923846967334</v>
      </c>
      <c r="C14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3.21923846967334</v>
      </c>
      <c r="D1405" s="27">
        <f>CurrentMtgRatesDataTable8[[#This Row],[Combined with Bloomberg Coupon]]-C1406</f>
        <v>2.5962497596680123E-2</v>
      </c>
      <c r="E1405" s="37">
        <f t="shared" si="42"/>
        <v>118.58170867424671</v>
      </c>
      <c r="F1405" s="27">
        <f>LN(CurrentMtgRatesDataTable8[[#This Row],[Combined with Bloomberg Coupon]]/C1406)</f>
        <v>8.0974911462267339E-3</v>
      </c>
      <c r="G1405" s="37">
        <f t="shared" si="43"/>
        <v>37.330748989286946</v>
      </c>
      <c r="I1405" s="26" t="s">
        <v>1540</v>
      </c>
      <c r="J1405" s="27">
        <v>75.670291232333497</v>
      </c>
      <c r="K1405" s="27" t="s">
        <v>1502</v>
      </c>
      <c r="N1405" s="26" t="s">
        <v>1540</v>
      </c>
      <c r="O1405" s="28">
        <v>78.461613165000003</v>
      </c>
      <c r="P1405" s="28" t="s">
        <v>1501</v>
      </c>
      <c r="Q1405" s="27">
        <f>VLOOKUP(CurrentMtgRatesDataTable824[[#This Row],[asOfDate]],CurrentMtgRatesDataTable8[],5,0)</f>
        <v>76.79875017561848</v>
      </c>
      <c r="R1405" s="27">
        <f>CurrentMtgRatesDataTable824[[#This Row],[Realized Current Coupon Vol]]/CurrentMtgRatesDataTable824[[#This Row],[SeriesNumValue]]</f>
        <v>0.97880666835278263</v>
      </c>
    </row>
    <row r="1406" spans="1:18">
      <c r="A1406" s="26" t="s">
        <v>862</v>
      </c>
      <c r="B1406" s="28">
        <v>3.1932759720766599</v>
      </c>
      <c r="C14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3.1932759720766599</v>
      </c>
      <c r="D1406" s="27">
        <f>CurrentMtgRatesDataTable8[[#This Row],[Combined with Bloomberg Coupon]]-C1407</f>
        <v>-3.5535113288802656E-3</v>
      </c>
      <c r="E1406" s="37">
        <f t="shared" si="42"/>
        <v>118.51881236841804</v>
      </c>
      <c r="F1406" s="27">
        <f>LN(CurrentMtgRatesDataTable8[[#This Row],[Combined with Bloomberg Coupon]]/C1407)</f>
        <v>-1.1121918785020556E-3</v>
      </c>
      <c r="G1406" s="37">
        <f t="shared" si="43"/>
        <v>37.31066218462432</v>
      </c>
      <c r="I1406" s="26" t="s">
        <v>1539</v>
      </c>
      <c r="J1406" s="27">
        <v>73.454039314000198</v>
      </c>
      <c r="K1406" s="27" t="s">
        <v>1502</v>
      </c>
      <c r="N1406" s="26" t="s">
        <v>1539</v>
      </c>
      <c r="O1406" s="28">
        <v>76.992875491999996</v>
      </c>
      <c r="P1406" s="28" t="s">
        <v>1501</v>
      </c>
      <c r="Q1406" s="27">
        <f>VLOOKUP(CurrentMtgRatesDataTable824[[#This Row],[asOfDate]],CurrentMtgRatesDataTable8[],5,0)</f>
        <v>76.809265737882114</v>
      </c>
      <c r="R1406" s="27">
        <f>CurrentMtgRatesDataTable824[[#This Row],[Realized Current Coupon Vol]]/CurrentMtgRatesDataTable824[[#This Row],[SeriesNumValue]]</f>
        <v>0.99761523708596955</v>
      </c>
    </row>
    <row r="1407" spans="1:18">
      <c r="A1407" s="26" t="s">
        <v>863</v>
      </c>
      <c r="B1407" s="28">
        <v>3.1968294834055402</v>
      </c>
      <c r="C14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3.1968294834055402</v>
      </c>
      <c r="D1407" s="27">
        <f>CurrentMtgRatesDataTable8[[#This Row],[Combined with Bloomberg Coupon]]-C1408</f>
        <v>5.5998643991770347E-2</v>
      </c>
      <c r="E1407" s="37">
        <f t="shared" si="42"/>
        <v>118.81685089544958</v>
      </c>
      <c r="F1407" s="27">
        <f>LN(CurrentMtgRatesDataTable8[[#This Row],[Combined with Bloomberg Coupon]]/C1408)</f>
        <v>1.7672168757026513E-2</v>
      </c>
      <c r="G1407" s="37">
        <f t="shared" si="43"/>
        <v>37.397993157866019</v>
      </c>
      <c r="I1407" s="26" t="s">
        <v>1538</v>
      </c>
      <c r="J1407" s="27">
        <v>70.688479948999998</v>
      </c>
      <c r="K1407" s="27" t="s">
        <v>1502</v>
      </c>
      <c r="N1407" s="26" t="s">
        <v>1538</v>
      </c>
      <c r="O1407" s="28">
        <v>76.951288028999997</v>
      </c>
      <c r="P1407" s="28" t="s">
        <v>1501</v>
      </c>
      <c r="Q1407" s="27">
        <f>VLOOKUP(CurrentMtgRatesDataTable824[[#This Row],[asOfDate]],CurrentMtgRatesDataTable8[],5,0)</f>
        <v>76.105007363856771</v>
      </c>
      <c r="R1407" s="27">
        <f>CurrentMtgRatesDataTable824[[#This Row],[Realized Current Coupon Vol]]/CurrentMtgRatesDataTable824[[#This Row],[SeriesNumValue]]</f>
        <v>0.98900238466672197</v>
      </c>
    </row>
    <row r="1408" spans="1:18">
      <c r="A1408" s="26" t="s">
        <v>864</v>
      </c>
      <c r="B1408" s="28">
        <v>3.1408308394137698</v>
      </c>
      <c r="C14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3.1408308394137698</v>
      </c>
      <c r="D1408" s="27">
        <f>CurrentMtgRatesDataTable8[[#This Row],[Combined with Bloomberg Coupon]]-C1409</f>
        <v>-5.0700203945110101E-2</v>
      </c>
      <c r="E1408" s="37">
        <f t="shared" si="42"/>
        <v>118.99312115326524</v>
      </c>
      <c r="F1408" s="27">
        <f>LN(CurrentMtgRatesDataTable8[[#This Row],[Combined with Bloomberg Coupon]]/C1409)</f>
        <v>-1.6013389093802378E-2</v>
      </c>
      <c r="G1408" s="37">
        <f t="shared" si="43"/>
        <v>37.427720875934988</v>
      </c>
      <c r="I1408" s="26" t="s">
        <v>1537</v>
      </c>
      <c r="J1408" s="27">
        <v>72.609127190000194</v>
      </c>
      <c r="K1408" s="27" t="s">
        <v>1502</v>
      </c>
      <c r="N1408" s="26" t="s">
        <v>1537</v>
      </c>
      <c r="O1408" s="28">
        <v>78.677101440000001</v>
      </c>
      <c r="P1408" s="28" t="s">
        <v>1501</v>
      </c>
      <c r="Q1408" s="27">
        <f>VLOOKUP(CurrentMtgRatesDataTable824[[#This Row],[asOfDate]],CurrentMtgRatesDataTable8[],5,0)</f>
        <v>76.099617832349296</v>
      </c>
      <c r="R1408" s="27">
        <f>CurrentMtgRatesDataTable824[[#This Row],[Realized Current Coupon Vol]]/CurrentMtgRatesDataTable824[[#This Row],[SeriesNumValue]]</f>
        <v>0.96723972336962205</v>
      </c>
    </row>
    <row r="1409" spans="1:18">
      <c r="A1409" s="26" t="s">
        <v>865</v>
      </c>
      <c r="B1409" s="28">
        <v>3.1915310433588799</v>
      </c>
      <c r="C14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3.1915310433588799</v>
      </c>
      <c r="D1409" s="27">
        <f>CurrentMtgRatesDataTable8[[#This Row],[Combined with Bloomberg Coupon]]-C1410</f>
        <v>7.6175538721349856E-2</v>
      </c>
      <c r="E1409" s="37">
        <f t="shared" si="42"/>
        <v>119.41047711316747</v>
      </c>
      <c r="F1409" s="27">
        <f>LN(CurrentMtgRatesDataTable8[[#This Row],[Combined with Bloomberg Coupon]]/C1410)</f>
        <v>2.4157480136484798E-2</v>
      </c>
      <c r="G1409" s="37">
        <f t="shared" si="43"/>
        <v>37.532583169050682</v>
      </c>
      <c r="I1409" s="26" t="s">
        <v>1547</v>
      </c>
      <c r="J1409" s="27">
        <v>73.873269167999993</v>
      </c>
      <c r="K1409" s="27" t="s">
        <v>1502</v>
      </c>
      <c r="N1409" s="26" t="s">
        <v>1547</v>
      </c>
      <c r="O1409" s="28">
        <v>78.083328064</v>
      </c>
      <c r="P1409" s="28" t="s">
        <v>1501</v>
      </c>
      <c r="Q1409" s="27">
        <f>VLOOKUP(CurrentMtgRatesDataTable824[[#This Row],[asOfDate]],CurrentMtgRatesDataTable8[],5,0)</f>
        <v>75.734705557516065</v>
      </c>
      <c r="R1409" s="27">
        <f>CurrentMtgRatesDataTable824[[#This Row],[Realized Current Coupon Vol]]/CurrentMtgRatesDataTable824[[#This Row],[SeriesNumValue]]</f>
        <v>0.96992158806859619</v>
      </c>
    </row>
    <row r="1410" spans="1:18">
      <c r="A1410" s="26" t="s">
        <v>866</v>
      </c>
      <c r="B1410" s="28">
        <v>3.1153555046375301</v>
      </c>
      <c r="C14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3.1153555046375301</v>
      </c>
      <c r="D1410" s="27">
        <f>CurrentMtgRatesDataTable8[[#This Row],[Combined with Bloomberg Coupon]]-C1411</f>
        <v>-3.0563442605749724E-2</v>
      </c>
      <c r="E1410" s="37">
        <f t="shared" si="42"/>
        <v>118.85557206807501</v>
      </c>
      <c r="F1410" s="27">
        <f>LN(CurrentMtgRatesDataTable8[[#This Row],[Combined with Bloomberg Coupon]]/C1411)</f>
        <v>-9.7627681375657416E-3</v>
      </c>
      <c r="G1410" s="37">
        <f t="shared" si="43"/>
        <v>37.334946154040694</v>
      </c>
      <c r="I1410" s="26" t="s">
        <v>1551</v>
      </c>
      <c r="J1410" s="27">
        <v>73.643102815000006</v>
      </c>
      <c r="K1410" s="27" t="s">
        <v>1502</v>
      </c>
      <c r="N1410" s="26" t="s">
        <v>1551</v>
      </c>
      <c r="O1410" s="28">
        <v>77.153912547000004</v>
      </c>
      <c r="P1410" s="28" t="s">
        <v>1501</v>
      </c>
      <c r="Q1410" s="27">
        <f>VLOOKUP(CurrentMtgRatesDataTable824[[#This Row],[asOfDate]],CurrentMtgRatesDataTable8[],5,0)</f>
        <v>75.682578876852787</v>
      </c>
      <c r="R1410" s="27">
        <f>CurrentMtgRatesDataTable824[[#This Row],[Realized Current Coupon Vol]]/CurrentMtgRatesDataTable824[[#This Row],[SeriesNumValue]]</f>
        <v>0.9809298890804673</v>
      </c>
    </row>
    <row r="1411" spans="1:18">
      <c r="A1411" s="26" t="s">
        <v>867</v>
      </c>
      <c r="B1411" s="28">
        <v>3.1459189472432798</v>
      </c>
      <c r="C14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3.1459189472432798</v>
      </c>
      <c r="D1411" s="27">
        <f>CurrentMtgRatesDataTable8[[#This Row],[Combined with Bloomberg Coupon]]-C1412</f>
        <v>-4.0671074674180296E-2</v>
      </c>
      <c r="E1411" s="37">
        <f t="shared" si="42"/>
        <v>122.48586811510218</v>
      </c>
      <c r="F1411" s="27">
        <f>LN(CurrentMtgRatesDataTable8[[#This Row],[Combined with Bloomberg Coupon]]/C1412)</f>
        <v>-1.2845345851968788E-2</v>
      </c>
      <c r="G1411" s="37">
        <f t="shared" si="43"/>
        <v>38.391017044919955</v>
      </c>
      <c r="I1411" s="26" t="s">
        <v>1550</v>
      </c>
      <c r="J1411" s="27">
        <v>75.050550570666502</v>
      </c>
      <c r="K1411" s="27" t="s">
        <v>1502</v>
      </c>
      <c r="N1411" s="26" t="s">
        <v>1550</v>
      </c>
      <c r="O1411" s="28">
        <v>77.857357304000004</v>
      </c>
      <c r="P1411" s="28" t="s">
        <v>1501</v>
      </c>
      <c r="Q1411" s="27">
        <f>VLOOKUP(CurrentMtgRatesDataTable824[[#This Row],[asOfDate]],CurrentMtgRatesDataTable8[],5,0)</f>
        <v>76.393141488692848</v>
      </c>
      <c r="R1411" s="27">
        <f>CurrentMtgRatesDataTable824[[#This Row],[Realized Current Coupon Vol]]/CurrentMtgRatesDataTable824[[#This Row],[SeriesNumValue]]</f>
        <v>0.98119361013513451</v>
      </c>
    </row>
    <row r="1412" spans="1:18">
      <c r="A1412" s="26" t="s">
        <v>868</v>
      </c>
      <c r="B1412" s="28">
        <v>3.1865900219174601</v>
      </c>
      <c r="C14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3.1865900219174601</v>
      </c>
      <c r="D1412" s="27">
        <f>CurrentMtgRatesDataTable8[[#This Row],[Combined with Bloomberg Coupon]]-C1413</f>
        <v>4.6233675446280209E-2</v>
      </c>
      <c r="E1412" s="37">
        <f t="shared" si="42"/>
        <v>124.97359510902967</v>
      </c>
      <c r="F1412" s="27">
        <f>LN(CurrentMtgRatesDataTable8[[#This Row],[Combined with Bloomberg Coupon]]/C1413)</f>
        <v>1.4615106787995694E-2</v>
      </c>
      <c r="G1412" s="37">
        <f t="shared" si="43"/>
        <v>39.114883984452021</v>
      </c>
      <c r="I1412" s="26" t="s">
        <v>1549</v>
      </c>
      <c r="J1412" s="27">
        <v>70.825011880000005</v>
      </c>
      <c r="K1412" s="27" t="s">
        <v>1502</v>
      </c>
      <c r="N1412" s="26" t="s">
        <v>1549</v>
      </c>
      <c r="O1412" s="28">
        <v>76.965566198000005</v>
      </c>
      <c r="P1412" s="28" t="s">
        <v>1501</v>
      </c>
      <c r="Q1412" s="27">
        <f>VLOOKUP(CurrentMtgRatesDataTable824[[#This Row],[asOfDate]],CurrentMtgRatesDataTable8[],5,0)</f>
        <v>74.719411662963736</v>
      </c>
      <c r="R1412" s="27">
        <f>CurrentMtgRatesDataTable824[[#This Row],[Realized Current Coupon Vol]]/CurrentMtgRatesDataTable824[[#This Row],[SeriesNumValue]]</f>
        <v>0.9708161110741671</v>
      </c>
    </row>
    <row r="1413" spans="1:18">
      <c r="A1413" s="26" t="s">
        <v>869</v>
      </c>
      <c r="B1413" s="28">
        <v>3.1403563464711799</v>
      </c>
      <c r="C14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3.1403563464711799</v>
      </c>
      <c r="D1413" s="27">
        <f>CurrentMtgRatesDataTable8[[#This Row],[Combined with Bloomberg Coupon]]-C1414</f>
        <v>1.2358631957799737E-2</v>
      </c>
      <c r="E1413" s="37">
        <f t="shared" ref="E1413:E1476" si="44">STDEVA(D1413:D1472)*SQRT(250)*100</f>
        <v>128.8728471619996</v>
      </c>
      <c r="F1413" s="27">
        <f>LN(CurrentMtgRatesDataTable8[[#This Row],[Combined with Bloomberg Coupon]]/C1414)</f>
        <v>3.9431875899084978E-3</v>
      </c>
      <c r="G1413" s="37">
        <f t="shared" ref="G1413:G1476" si="45">STDEVA(F1413:F1472)*SQRT(250)*100</f>
        <v>40.14472087086677</v>
      </c>
      <c r="I1413" s="26" t="s">
        <v>1548</v>
      </c>
      <c r="J1413" s="27">
        <v>68.817617584000104</v>
      </c>
      <c r="K1413" s="27" t="s">
        <v>1502</v>
      </c>
      <c r="N1413" s="26" t="s">
        <v>1548</v>
      </c>
      <c r="O1413" s="28">
        <v>76.512452800000005</v>
      </c>
      <c r="P1413" s="28" t="s">
        <v>1501</v>
      </c>
      <c r="Q1413" s="27">
        <f>VLOOKUP(CurrentMtgRatesDataTable824[[#This Row],[asOfDate]],CurrentMtgRatesDataTable8[],5,0)</f>
        <v>74.95284783652545</v>
      </c>
      <c r="R1413" s="27">
        <f>CurrentMtgRatesDataTable824[[#This Row],[Realized Current Coupon Vol]]/CurrentMtgRatesDataTable824[[#This Row],[SeriesNumValue]]</f>
        <v>0.97961632510264318</v>
      </c>
    </row>
    <row r="1414" spans="1:18">
      <c r="A1414" s="26" t="s">
        <v>870</v>
      </c>
      <c r="B1414" s="28">
        <v>3.1279977145133802</v>
      </c>
      <c r="C14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3.1279977145133802</v>
      </c>
      <c r="D1414" s="27">
        <f>CurrentMtgRatesDataTable8[[#This Row],[Combined with Bloomberg Coupon]]-C1415</f>
        <v>-0.12357928338321988</v>
      </c>
      <c r="E1414" s="37">
        <f t="shared" si="44"/>
        <v>130.94891981657378</v>
      </c>
      <c r="F1414" s="27">
        <f>LN(CurrentMtgRatesDataTable8[[#This Row],[Combined with Bloomberg Coupon]]/C1415)</f>
        <v>-3.874701674910204E-2</v>
      </c>
      <c r="G1414" s="37">
        <f t="shared" si="45"/>
        <v>40.654533484703691</v>
      </c>
      <c r="I1414" s="26" t="s">
        <v>1584</v>
      </c>
      <c r="J1414" s="27">
        <v>69.945654688000005</v>
      </c>
      <c r="K1414" s="27" t="s">
        <v>1502</v>
      </c>
      <c r="N1414" s="26" t="s">
        <v>1584</v>
      </c>
      <c r="O1414" s="28">
        <v>76.301917087999996</v>
      </c>
      <c r="P1414" s="28" t="s">
        <v>1501</v>
      </c>
      <c r="Q1414" s="27">
        <f>VLOOKUP(CurrentMtgRatesDataTable824[[#This Row],[asOfDate]],CurrentMtgRatesDataTable8[],5,0)</f>
        <v>73.852002511090049</v>
      </c>
      <c r="R1414" s="27">
        <f>CurrentMtgRatesDataTable824[[#This Row],[Realized Current Coupon Vol]]/CurrentMtgRatesDataTable824[[#This Row],[SeriesNumValue]]</f>
        <v>0.96789183456446537</v>
      </c>
    </row>
    <row r="1415" spans="1:18">
      <c r="A1415" s="26" t="s">
        <v>871</v>
      </c>
      <c r="B1415" s="28">
        <v>3.2515769978966</v>
      </c>
      <c r="C14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3.2515769978966</v>
      </c>
      <c r="D1415" s="27">
        <f>CurrentMtgRatesDataTable8[[#This Row],[Combined with Bloomberg Coupon]]-C1416</f>
        <v>-0.10863390760804981</v>
      </c>
      <c r="E1415" s="37">
        <f t="shared" si="44"/>
        <v>133.33090452113493</v>
      </c>
      <c r="F1415" s="27">
        <f>LN(CurrentMtgRatesDataTable8[[#This Row],[Combined with Bloomberg Coupon]]/C1416)</f>
        <v>-3.2863632723012411E-2</v>
      </c>
      <c r="G1415" s="37">
        <f t="shared" si="45"/>
        <v>41.119505382360032</v>
      </c>
      <c r="I1415" s="26" t="s">
        <v>1583</v>
      </c>
      <c r="J1415" s="27">
        <v>72.374951773999896</v>
      </c>
      <c r="K1415" s="27" t="s">
        <v>1502</v>
      </c>
      <c r="N1415" s="26" t="s">
        <v>1583</v>
      </c>
      <c r="O1415" s="28">
        <v>78.018200703999995</v>
      </c>
      <c r="P1415" s="28" t="s">
        <v>1501</v>
      </c>
      <c r="Q1415" s="27">
        <f>VLOOKUP(CurrentMtgRatesDataTable824[[#This Row],[asOfDate]],CurrentMtgRatesDataTable8[],5,0)</f>
        <v>74.596894955419415</v>
      </c>
      <c r="R1415" s="27">
        <f>CurrentMtgRatesDataTable824[[#This Row],[Realized Current Coupon Vol]]/CurrentMtgRatesDataTable824[[#This Row],[SeriesNumValue]]</f>
        <v>0.95614733847091693</v>
      </c>
    </row>
    <row r="1416" spans="1:18">
      <c r="A1416" s="26" t="s">
        <v>872</v>
      </c>
      <c r="B1416" s="28">
        <v>3.3602109055046498</v>
      </c>
      <c r="C14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3.3602109055046498</v>
      </c>
      <c r="D1416" s="27">
        <f>CurrentMtgRatesDataTable8[[#This Row],[Combined with Bloomberg Coupon]]-C1417</f>
        <v>-8.0705356032720221E-2</v>
      </c>
      <c r="E1416" s="37">
        <f t="shared" si="44"/>
        <v>134.04729900786589</v>
      </c>
      <c r="F1416" s="27">
        <f>LN(CurrentMtgRatesDataTable8[[#This Row],[Combined with Bloomberg Coupon]]/C1417)</f>
        <v>-2.3734049516536064E-2</v>
      </c>
      <c r="G1416" s="37">
        <f t="shared" si="45"/>
        <v>41.232575428757599</v>
      </c>
      <c r="I1416" s="26" t="s">
        <v>1582</v>
      </c>
      <c r="J1416" s="27">
        <v>74.0538080183332</v>
      </c>
      <c r="K1416" s="27" t="s">
        <v>1502</v>
      </c>
      <c r="N1416" s="26" t="s">
        <v>1582</v>
      </c>
      <c r="O1416" s="28">
        <v>78.344438468999996</v>
      </c>
      <c r="P1416" s="28" t="s">
        <v>1501</v>
      </c>
      <c r="Q1416" s="27">
        <f>VLOOKUP(CurrentMtgRatesDataTable824[[#This Row],[asOfDate]],CurrentMtgRatesDataTable8[],5,0)</f>
        <v>72.996939528838752</v>
      </c>
      <c r="R1416" s="27">
        <f>CurrentMtgRatesDataTable824[[#This Row],[Realized Current Coupon Vol]]/CurrentMtgRatesDataTable824[[#This Row],[SeriesNumValue]]</f>
        <v>0.93174373261635934</v>
      </c>
    </row>
    <row r="1417" spans="1:18">
      <c r="A1417" s="26" t="s">
        <v>873</v>
      </c>
      <c r="B1417" s="28">
        <v>3.4409162615373701</v>
      </c>
      <c r="C14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3.4409162615373701</v>
      </c>
      <c r="D1417" s="27">
        <f>CurrentMtgRatesDataTable8[[#This Row],[Combined with Bloomberg Coupon]]-C1418</f>
        <v>0.11911808432158999</v>
      </c>
      <c r="E1417" s="37">
        <f t="shared" si="44"/>
        <v>133.34400649191733</v>
      </c>
      <c r="F1417" s="27">
        <f>LN(CurrentMtgRatesDataTable8[[#This Row],[Combined with Bloomberg Coupon]]/C1418)</f>
        <v>3.5231535068432525E-2</v>
      </c>
      <c r="G1417" s="37">
        <f t="shared" si="45"/>
        <v>41.025444284283083</v>
      </c>
      <c r="I1417" s="26" t="s">
        <v>1581</v>
      </c>
      <c r="J1417" s="27">
        <v>75.680792050666795</v>
      </c>
      <c r="K1417" s="27" t="s">
        <v>1502</v>
      </c>
      <c r="N1417" s="26" t="s">
        <v>1581</v>
      </c>
      <c r="O1417" s="28">
        <v>80.598338928000004</v>
      </c>
      <c r="P1417" s="28" t="s">
        <v>1501</v>
      </c>
      <c r="Q1417" s="27">
        <f>VLOOKUP(CurrentMtgRatesDataTable824[[#This Row],[asOfDate]],CurrentMtgRatesDataTable8[],5,0)</f>
        <v>72.825850489087102</v>
      </c>
      <c r="R1417" s="27">
        <f>CurrentMtgRatesDataTable824[[#This Row],[Realized Current Coupon Vol]]/CurrentMtgRatesDataTable824[[#This Row],[SeriesNumValue]]</f>
        <v>0.90356515354669764</v>
      </c>
    </row>
    <row r="1418" spans="1:18">
      <c r="A1418" s="26" t="s">
        <v>874</v>
      </c>
      <c r="B1418" s="28">
        <v>3.3217981772157801</v>
      </c>
      <c r="C14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3.3217981772157801</v>
      </c>
      <c r="D1418" s="27">
        <f>CurrentMtgRatesDataTable8[[#This Row],[Combined with Bloomberg Coupon]]-C1419</f>
        <v>5.7133086378640119E-2</v>
      </c>
      <c r="E1418" s="37">
        <f t="shared" si="44"/>
        <v>132.52393488369435</v>
      </c>
      <c r="F1418" s="27">
        <f>LN(CurrentMtgRatesDataTable8[[#This Row],[Combined with Bloomberg Coupon]]/C1419)</f>
        <v>1.7349074029145897E-2</v>
      </c>
      <c r="G1418" s="37">
        <f t="shared" si="45"/>
        <v>40.712996859563049</v>
      </c>
      <c r="I1418" s="26" t="s">
        <v>1580</v>
      </c>
      <c r="J1418" s="27">
        <v>77.783707339999907</v>
      </c>
      <c r="K1418" s="27" t="s">
        <v>1502</v>
      </c>
      <c r="N1418" s="26" t="s">
        <v>1580</v>
      </c>
      <c r="O1418" s="28">
        <v>82.915425863999999</v>
      </c>
      <c r="P1418" s="28" t="s">
        <v>1501</v>
      </c>
      <c r="Q1418" s="27">
        <f>VLOOKUP(CurrentMtgRatesDataTable824[[#This Row],[asOfDate]],CurrentMtgRatesDataTable8[],5,0)</f>
        <v>73.660774319600293</v>
      </c>
      <c r="R1418" s="27">
        <f>CurrentMtgRatesDataTable824[[#This Row],[Realized Current Coupon Vol]]/CurrentMtgRatesDataTable824[[#This Row],[SeriesNumValue]]</f>
        <v>0.88838444176142295</v>
      </c>
    </row>
    <row r="1419" spans="1:18">
      <c r="A1419" s="26" t="s">
        <v>875</v>
      </c>
      <c r="B1419" s="28">
        <v>3.26466509083714</v>
      </c>
      <c r="C14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3.26466509083714</v>
      </c>
      <c r="D1419" s="27">
        <f>CurrentMtgRatesDataTable8[[#This Row],[Combined with Bloomberg Coupon]]-C1420</f>
        <v>-9.8830976291929939E-2</v>
      </c>
      <c r="E1419" s="37">
        <f t="shared" si="44"/>
        <v>132.0489194734221</v>
      </c>
      <c r="F1419" s="27">
        <f>LN(CurrentMtgRatesDataTable8[[#This Row],[Combined with Bloomberg Coupon]]/C1420)</f>
        <v>-2.9823747283958865E-2</v>
      </c>
      <c r="G1419" s="37">
        <f t="shared" si="45"/>
        <v>40.557079169123242</v>
      </c>
      <c r="I1419" s="26" t="s">
        <v>1579</v>
      </c>
      <c r="J1419" s="27">
        <v>84.552105764333504</v>
      </c>
      <c r="K1419" s="27" t="s">
        <v>1502</v>
      </c>
      <c r="N1419" s="26" t="s">
        <v>1579</v>
      </c>
      <c r="O1419" s="28">
        <v>85.268828829</v>
      </c>
      <c r="P1419" s="28" t="s">
        <v>1501</v>
      </c>
      <c r="Q1419" s="27">
        <f>VLOOKUP(CurrentMtgRatesDataTable824[[#This Row],[asOfDate]],CurrentMtgRatesDataTable8[],5,0)</f>
        <v>70.231177361323034</v>
      </c>
      <c r="R1419" s="27">
        <f>CurrentMtgRatesDataTable824[[#This Row],[Realized Current Coupon Vol]]/CurrentMtgRatesDataTable824[[#This Row],[SeriesNumValue]]</f>
        <v>0.82364421237878371</v>
      </c>
    </row>
    <row r="1420" spans="1:18">
      <c r="A1420" s="26" t="s">
        <v>876</v>
      </c>
      <c r="B1420" s="28">
        <v>3.3634960671290699</v>
      </c>
      <c r="C14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3.3634960671290699</v>
      </c>
      <c r="D1420" s="27">
        <f>CurrentMtgRatesDataTable8[[#This Row],[Combined with Bloomberg Coupon]]-C1421</f>
        <v>3.2838909680109829E-2</v>
      </c>
      <c r="E1420" s="37">
        <f t="shared" si="44"/>
        <v>132.85695115571318</v>
      </c>
      <c r="F1420" s="27">
        <f>LN(CurrentMtgRatesDataTable8[[#This Row],[Combined with Bloomberg Coupon]]/C1421)</f>
        <v>9.8113001017988387E-3</v>
      </c>
      <c r="G1420" s="37">
        <f t="shared" si="45"/>
        <v>40.619514031896117</v>
      </c>
      <c r="I1420" s="26" t="s">
        <v>1578</v>
      </c>
      <c r="J1420" s="27">
        <v>90.956011799999999</v>
      </c>
      <c r="K1420" s="27" t="s">
        <v>1502</v>
      </c>
      <c r="N1420" s="26" t="s">
        <v>1578</v>
      </c>
      <c r="O1420" s="28">
        <v>86.269758371999998</v>
      </c>
      <c r="P1420" s="28" t="s">
        <v>1501</v>
      </c>
      <c r="Q1420" s="27">
        <f>VLOOKUP(CurrentMtgRatesDataTable824[[#This Row],[asOfDate]],CurrentMtgRatesDataTable8[],5,0)</f>
        <v>70.502023240222499</v>
      </c>
      <c r="R1420" s="27">
        <f>CurrentMtgRatesDataTable824[[#This Row],[Realized Current Coupon Vol]]/CurrentMtgRatesDataTable824[[#This Row],[SeriesNumValue]]</f>
        <v>0.81722754961493982</v>
      </c>
    </row>
    <row r="1421" spans="1:18">
      <c r="A1421" s="26" t="s">
        <v>877</v>
      </c>
      <c r="B1421" s="28">
        <v>3.3306571574489601</v>
      </c>
      <c r="C14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3.3306571574489601</v>
      </c>
      <c r="D1421" s="27">
        <f>CurrentMtgRatesDataTable8[[#This Row],[Combined with Bloomberg Coupon]]-C1422</f>
        <v>3.6694076827701316E-3</v>
      </c>
      <c r="E1421" s="37">
        <f t="shared" si="44"/>
        <v>132.72098177223734</v>
      </c>
      <c r="F1421" s="27">
        <f>LN(CurrentMtgRatesDataTable8[[#This Row],[Combined with Bloomberg Coupon]]/C1422)</f>
        <v>1.102314138247344E-3</v>
      </c>
      <c r="G1421" s="37">
        <f t="shared" si="45"/>
        <v>40.568176877057638</v>
      </c>
      <c r="I1421" s="26" t="s">
        <v>1577</v>
      </c>
      <c r="J1421" s="27">
        <v>88.017871103999994</v>
      </c>
      <c r="K1421" s="27" t="s">
        <v>1502</v>
      </c>
      <c r="N1421" s="26" t="s">
        <v>1577</v>
      </c>
      <c r="O1421" s="28">
        <v>87.1158456</v>
      </c>
      <c r="P1421" s="28" t="s">
        <v>1501</v>
      </c>
      <c r="Q1421" s="27">
        <f>VLOOKUP(CurrentMtgRatesDataTable824[[#This Row],[asOfDate]],CurrentMtgRatesDataTable8[],5,0)</f>
        <v>70.041779358121417</v>
      </c>
      <c r="R1421" s="27">
        <f>CurrentMtgRatesDataTable824[[#This Row],[Realized Current Coupon Vol]]/CurrentMtgRatesDataTable824[[#This Row],[SeriesNumValue]]</f>
        <v>0.80400734075089342</v>
      </c>
    </row>
    <row r="1422" spans="1:18">
      <c r="A1422" s="26" t="s">
        <v>878</v>
      </c>
      <c r="B1422" s="28">
        <v>3.3269877497661899</v>
      </c>
      <c r="C14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3.3269877497661899</v>
      </c>
      <c r="D1422" s="27">
        <f>CurrentMtgRatesDataTable8[[#This Row],[Combined with Bloomberg Coupon]]-C1423</f>
        <v>2.5275964683010077E-2</v>
      </c>
      <c r="E1422" s="37">
        <f t="shared" si="44"/>
        <v>133.13086230070061</v>
      </c>
      <c r="F1422" s="27">
        <f>LN(CurrentMtgRatesDataTable8[[#This Row],[Combined with Bloomberg Coupon]]/C1423)</f>
        <v>7.6262582287193181E-3</v>
      </c>
      <c r="G1422" s="37">
        <f t="shared" si="45"/>
        <v>40.655695777336938</v>
      </c>
      <c r="I1422" s="26" t="s">
        <v>1576</v>
      </c>
      <c r="J1422" s="27">
        <v>85.635202762999796</v>
      </c>
      <c r="K1422" s="27" t="s">
        <v>1502</v>
      </c>
      <c r="N1422" s="26" t="s">
        <v>1576</v>
      </c>
      <c r="O1422" s="28">
        <v>86.481356849999997</v>
      </c>
      <c r="P1422" s="28" t="s">
        <v>1501</v>
      </c>
      <c r="Q1422" s="27">
        <f>VLOOKUP(CurrentMtgRatesDataTable824[[#This Row],[asOfDate]],CurrentMtgRatesDataTable8[],5,0)</f>
        <v>71.101208011482328</v>
      </c>
      <c r="R1422" s="27">
        <f>CurrentMtgRatesDataTable824[[#This Row],[Realized Current Coupon Vol]]/CurrentMtgRatesDataTable824[[#This Row],[SeriesNumValue]]</f>
        <v>0.82215648090265048</v>
      </c>
    </row>
    <row r="1423" spans="1:18">
      <c r="A1423" s="26" t="s">
        <v>879</v>
      </c>
      <c r="B1423" s="28">
        <v>3.3017117850831799</v>
      </c>
      <c r="C14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3.3017117850831799</v>
      </c>
      <c r="D1423" s="27">
        <f>CurrentMtgRatesDataTable8[[#This Row],[Combined with Bloomberg Coupon]]-C1424</f>
        <v>7.9702904927496654E-3</v>
      </c>
      <c r="E1423" s="37">
        <f t="shared" si="44"/>
        <v>132.97911849966167</v>
      </c>
      <c r="F1423" s="27">
        <f>LN(CurrentMtgRatesDataTable8[[#This Row],[Combined with Bloomberg Coupon]]/C1424)</f>
        <v>2.4169057181072074E-3</v>
      </c>
      <c r="G1423" s="37">
        <f t="shared" si="45"/>
        <v>40.607734019487431</v>
      </c>
      <c r="I1423" s="26" t="s">
        <v>1575</v>
      </c>
      <c r="J1423" s="27">
        <v>77.116427637999905</v>
      </c>
      <c r="K1423" s="27" t="s">
        <v>1502</v>
      </c>
      <c r="N1423" s="26" t="s">
        <v>1575</v>
      </c>
      <c r="O1423" s="28">
        <v>81.884319763999997</v>
      </c>
      <c r="P1423" s="28" t="s">
        <v>1501</v>
      </c>
      <c r="Q1423" s="27">
        <f>VLOOKUP(CurrentMtgRatesDataTable824[[#This Row],[asOfDate]],CurrentMtgRatesDataTable8[],5,0)</f>
        <v>71.839224529583262</v>
      </c>
      <c r="R1423" s="27">
        <f>CurrentMtgRatesDataTable824[[#This Row],[Realized Current Coupon Vol]]/CurrentMtgRatesDataTable824[[#This Row],[SeriesNumValue]]</f>
        <v>0.87732577783673538</v>
      </c>
    </row>
    <row r="1424" spans="1:18">
      <c r="A1424" s="26" t="s">
        <v>880</v>
      </c>
      <c r="B1424" s="28">
        <v>3.2937414945904302</v>
      </c>
      <c r="C14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3.2937414945904302</v>
      </c>
      <c r="D1424" s="27">
        <f>CurrentMtgRatesDataTable8[[#This Row],[Combined with Bloomberg Coupon]]-C1425</f>
        <v>-4.4021580599498122E-3</v>
      </c>
      <c r="E1424" s="37">
        <f t="shared" si="44"/>
        <v>133.25369287224265</v>
      </c>
      <c r="F1424" s="27">
        <f>LN(CurrentMtgRatesDataTable8[[#This Row],[Combined with Bloomberg Coupon]]/C1425)</f>
        <v>-1.3356296768041553E-3</v>
      </c>
      <c r="G1424" s="37">
        <f t="shared" si="45"/>
        <v>40.665221605761722</v>
      </c>
      <c r="I1424" s="26" t="s">
        <v>1574</v>
      </c>
      <c r="J1424" s="27">
        <v>85.039616432000003</v>
      </c>
      <c r="K1424" s="27" t="s">
        <v>1502</v>
      </c>
      <c r="N1424" s="26" t="s">
        <v>1574</v>
      </c>
      <c r="O1424" s="28">
        <v>85.983520967999993</v>
      </c>
      <c r="P1424" s="28" t="s">
        <v>1501</v>
      </c>
      <c r="Q1424" s="27">
        <f>VLOOKUP(CurrentMtgRatesDataTable824[[#This Row],[asOfDate]],CurrentMtgRatesDataTable8[],5,0)</f>
        <v>75.067622550486718</v>
      </c>
      <c r="R1424" s="27">
        <f>CurrentMtgRatesDataTable824[[#This Row],[Realized Current Coupon Vol]]/CurrentMtgRatesDataTable824[[#This Row],[SeriesNumValue]]</f>
        <v>0.87304662225246876</v>
      </c>
    </row>
    <row r="1425" spans="1:18">
      <c r="A1425" s="26" t="s">
        <v>881</v>
      </c>
      <c r="B1425" s="28">
        <v>3.29814365265038</v>
      </c>
      <c r="C14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3.29814365265038</v>
      </c>
      <c r="D1425" s="27">
        <f>CurrentMtgRatesDataTable8[[#This Row],[Combined with Bloomberg Coupon]]-C1426</f>
        <v>-6.6311788347659828E-2</v>
      </c>
      <c r="E1425" s="37">
        <f t="shared" si="44"/>
        <v>133.27883549348499</v>
      </c>
      <c r="F1425" s="27">
        <f>LN(CurrentMtgRatesDataTable8[[#This Row],[Combined with Bloomberg Coupon]]/C1426)</f>
        <v>-1.990633899466502E-2</v>
      </c>
      <c r="G1425" s="37">
        <f t="shared" si="45"/>
        <v>40.669587863781878</v>
      </c>
      <c r="I1425" s="26" t="s">
        <v>1573</v>
      </c>
      <c r="J1425" s="27">
        <v>89.052815296666495</v>
      </c>
      <c r="K1425" s="27" t="s">
        <v>1502</v>
      </c>
      <c r="N1425" s="26" t="s">
        <v>1573</v>
      </c>
      <c r="O1425" s="28">
        <v>87.309982194</v>
      </c>
      <c r="P1425" s="28" t="s">
        <v>1501</v>
      </c>
      <c r="Q1425" s="27">
        <f>VLOOKUP(CurrentMtgRatesDataTable824[[#This Row],[asOfDate]],CurrentMtgRatesDataTable8[],5,0)</f>
        <v>71.038180002213949</v>
      </c>
      <c r="R1425" s="27">
        <f>CurrentMtgRatesDataTable824[[#This Row],[Realized Current Coupon Vol]]/CurrentMtgRatesDataTable824[[#This Row],[SeriesNumValue]]</f>
        <v>0.81363182327044092</v>
      </c>
    </row>
    <row r="1426" spans="1:18">
      <c r="A1426" s="26" t="s">
        <v>882</v>
      </c>
      <c r="B1426" s="28">
        <v>3.3644554409980398</v>
      </c>
      <c r="C14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3.3644554409980398</v>
      </c>
      <c r="D1426" s="27">
        <f>CurrentMtgRatesDataTable8[[#This Row],[Combined with Bloomberg Coupon]]-C1427</f>
        <v>5.7733789702709704E-2</v>
      </c>
      <c r="E1426" s="37">
        <f t="shared" si="44"/>
        <v>133.10745995819894</v>
      </c>
      <c r="F1426" s="27">
        <f>LN(CurrentMtgRatesDataTable8[[#This Row],[Combined with Bloomberg Coupon]]/C1427)</f>
        <v>1.7308858781787385E-2</v>
      </c>
      <c r="G1426" s="37">
        <f t="shared" si="45"/>
        <v>40.589573192904744</v>
      </c>
      <c r="I1426" s="26" t="s">
        <v>1572</v>
      </c>
      <c r="J1426" s="27">
        <v>82.412039957333207</v>
      </c>
      <c r="K1426" s="27" t="s">
        <v>1502</v>
      </c>
      <c r="N1426" s="26" t="s">
        <v>1572</v>
      </c>
      <c r="O1426" s="28">
        <v>84.221021055999998</v>
      </c>
      <c r="P1426" s="28" t="s">
        <v>1501</v>
      </c>
      <c r="Q1426" s="27">
        <f>VLOOKUP(CurrentMtgRatesDataTable824[[#This Row],[asOfDate]],CurrentMtgRatesDataTable8[],5,0)</f>
        <v>70.083942051624561</v>
      </c>
      <c r="R1426" s="27">
        <f>CurrentMtgRatesDataTable824[[#This Row],[Realized Current Coupon Vol]]/CurrentMtgRatesDataTable824[[#This Row],[SeriesNumValue]]</f>
        <v>0.83214310599517127</v>
      </c>
    </row>
    <row r="1427" spans="1:18">
      <c r="A1427" s="26" t="s">
        <v>883</v>
      </c>
      <c r="B1427" s="28">
        <v>3.3067216512953301</v>
      </c>
      <c r="C14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3.3067216512953301</v>
      </c>
      <c r="D1427" s="27">
        <f>CurrentMtgRatesDataTable8[[#This Row],[Combined with Bloomberg Coupon]]-C1428</f>
        <v>-3.1088015075519948E-2</v>
      </c>
      <c r="E1427" s="37">
        <f t="shared" si="44"/>
        <v>132.45796964269653</v>
      </c>
      <c r="F1427" s="27">
        <f>LN(CurrentMtgRatesDataTable8[[#This Row],[Combined with Bloomberg Coupon]]/C1428)</f>
        <v>-9.3575424471984865E-3</v>
      </c>
      <c r="G1427" s="37">
        <f t="shared" si="45"/>
        <v>40.398097804394681</v>
      </c>
      <c r="I1427" s="26" t="s">
        <v>1571</v>
      </c>
      <c r="J1427" s="27">
        <v>79.086431402666804</v>
      </c>
      <c r="K1427" s="27" t="s">
        <v>1502</v>
      </c>
      <c r="N1427" s="26" t="s">
        <v>1571</v>
      </c>
      <c r="O1427" s="28">
        <v>82.535149575999995</v>
      </c>
      <c r="P1427" s="28" t="s">
        <v>1501</v>
      </c>
      <c r="Q1427" s="27">
        <f>VLOOKUP(CurrentMtgRatesDataTable824[[#This Row],[asOfDate]],CurrentMtgRatesDataTable8[],5,0)</f>
        <v>70.795711113790418</v>
      </c>
      <c r="R1427" s="27">
        <f>CurrentMtgRatesDataTable824[[#This Row],[Realized Current Coupon Vol]]/CurrentMtgRatesDataTable824[[#This Row],[SeriesNumValue]]</f>
        <v>0.85776437648059667</v>
      </c>
    </row>
    <row r="1428" spans="1:18">
      <c r="A1428" s="26" t="s">
        <v>884</v>
      </c>
      <c r="B1428" s="28">
        <v>3.3378096663708501</v>
      </c>
      <c r="C14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3.3378096663708501</v>
      </c>
      <c r="D1428" s="27">
        <f>CurrentMtgRatesDataTable8[[#This Row],[Combined with Bloomberg Coupon]]-C1429</f>
        <v>2.1006187232550211E-2</v>
      </c>
      <c r="E1428" s="37">
        <f t="shared" si="44"/>
        <v>132.38570433150423</v>
      </c>
      <c r="F1428" s="27">
        <f>LN(CurrentMtgRatesDataTable8[[#This Row],[Combined with Bloomberg Coupon]]/C1429)</f>
        <v>6.3132917104646909E-3</v>
      </c>
      <c r="G1428" s="37">
        <f t="shared" si="45"/>
        <v>40.37493267815249</v>
      </c>
      <c r="I1428" s="26" t="s">
        <v>1570</v>
      </c>
      <c r="J1428" s="27">
        <v>78.789930665333202</v>
      </c>
      <c r="K1428" s="27" t="s">
        <v>1502</v>
      </c>
      <c r="N1428" s="26" t="s">
        <v>1570</v>
      </c>
      <c r="O1428" s="28">
        <v>81.436197934000006</v>
      </c>
      <c r="P1428" s="28" t="s">
        <v>1501</v>
      </c>
      <c r="Q1428" s="27">
        <f>VLOOKUP(CurrentMtgRatesDataTable824[[#This Row],[asOfDate]],CurrentMtgRatesDataTable8[],5,0)</f>
        <v>72.638649407403932</v>
      </c>
      <c r="R1428" s="27">
        <f>CurrentMtgRatesDataTable824[[#This Row],[Realized Current Coupon Vol]]/CurrentMtgRatesDataTable824[[#This Row],[SeriesNumValue]]</f>
        <v>0.89197004833494253</v>
      </c>
    </row>
    <row r="1429" spans="1:18">
      <c r="A1429" s="26" t="s">
        <v>885</v>
      </c>
      <c r="B1429" s="28">
        <v>3.3168034791382999</v>
      </c>
      <c r="C14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3.3168034791382999</v>
      </c>
      <c r="D1429" s="27">
        <f>CurrentMtgRatesDataTable8[[#This Row],[Combined with Bloomberg Coupon]]-C1430</f>
        <v>3.4040275581099788E-2</v>
      </c>
      <c r="E1429" s="37">
        <f t="shared" si="44"/>
        <v>132.50424227003313</v>
      </c>
      <c r="F1429" s="27">
        <f>LN(CurrentMtgRatesDataTable8[[#This Row],[Combined with Bloomberg Coupon]]/C1430)</f>
        <v>1.0316003791626156E-2</v>
      </c>
      <c r="G1429" s="37">
        <f t="shared" si="45"/>
        <v>40.392822149834899</v>
      </c>
      <c r="I1429" s="26" t="s">
        <v>1569</v>
      </c>
      <c r="J1429" s="27">
        <v>86.447630774000004</v>
      </c>
      <c r="K1429" s="27" t="s">
        <v>1502</v>
      </c>
      <c r="N1429" s="26" t="s">
        <v>1569</v>
      </c>
      <c r="O1429" s="28">
        <v>83.872320028000004</v>
      </c>
      <c r="P1429" s="28" t="s">
        <v>1501</v>
      </c>
      <c r="Q1429" s="27">
        <f>VLOOKUP(CurrentMtgRatesDataTable824[[#This Row],[asOfDate]],CurrentMtgRatesDataTable8[],5,0)</f>
        <v>73.201311503259248</v>
      </c>
      <c r="R1429" s="27">
        <f>CurrentMtgRatesDataTable824[[#This Row],[Realized Current Coupon Vol]]/CurrentMtgRatesDataTable824[[#This Row],[SeriesNumValue]]</f>
        <v>0.87277079588142625</v>
      </c>
    </row>
    <row r="1430" spans="1:18">
      <c r="A1430" s="26" t="s">
        <v>886</v>
      </c>
      <c r="B1430" s="28">
        <v>3.2827632035572001</v>
      </c>
      <c r="C14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3.2827632035572001</v>
      </c>
      <c r="D1430" s="27">
        <f>CurrentMtgRatesDataTable8[[#This Row],[Combined with Bloomberg Coupon]]-C1431</f>
        <v>9.6803828228249955E-2</v>
      </c>
      <c r="E1430" s="37">
        <f t="shared" si="44"/>
        <v>132.20120881520418</v>
      </c>
      <c r="F1430" s="27">
        <f>LN(CurrentMtgRatesDataTable8[[#This Row],[Combined with Bloomberg Coupon]]/C1431)</f>
        <v>2.9932047440200657E-2</v>
      </c>
      <c r="G1430" s="37">
        <f t="shared" si="45"/>
        <v>40.304078568982398</v>
      </c>
      <c r="I1430" s="26" t="s">
        <v>1568</v>
      </c>
      <c r="J1430" s="27">
        <v>87.428216228000196</v>
      </c>
      <c r="K1430" s="27" t="s">
        <v>1502</v>
      </c>
      <c r="N1430" s="26" t="s">
        <v>1568</v>
      </c>
      <c r="O1430" s="28">
        <v>84.808556129999999</v>
      </c>
      <c r="P1430" s="28" t="s">
        <v>1501</v>
      </c>
      <c r="Q1430" s="27">
        <f>VLOOKUP(CurrentMtgRatesDataTable824[[#This Row],[asOfDate]],CurrentMtgRatesDataTable8[],5,0)</f>
        <v>72.349758164843394</v>
      </c>
      <c r="R1430" s="27">
        <f>CurrentMtgRatesDataTable824[[#This Row],[Realized Current Coupon Vol]]/CurrentMtgRatesDataTable824[[#This Row],[SeriesNumValue]]</f>
        <v>0.85309503505685247</v>
      </c>
    </row>
    <row r="1431" spans="1:18">
      <c r="A1431" s="26" t="s">
        <v>887</v>
      </c>
      <c r="B1431" s="28">
        <v>3.1859593753289501</v>
      </c>
      <c r="C14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3.1859593753289501</v>
      </c>
      <c r="D1431" s="27">
        <f>CurrentMtgRatesDataTable8[[#This Row],[Combined with Bloomberg Coupon]]-C1432</f>
        <v>6.7581302639170282E-2</v>
      </c>
      <c r="E1431" s="37">
        <f t="shared" si="44"/>
        <v>130.66174203311135</v>
      </c>
      <c r="F1431" s="27">
        <f>LN(CurrentMtgRatesDataTable8[[#This Row],[Combined with Bloomberg Coupon]]/C1432)</f>
        <v>2.1440442254805517E-2</v>
      </c>
      <c r="G1431" s="37">
        <f t="shared" si="45"/>
        <v>39.803343274747974</v>
      </c>
      <c r="I1431" s="26" t="s">
        <v>1567</v>
      </c>
      <c r="J1431" s="27">
        <v>84.152966618999798</v>
      </c>
      <c r="K1431" s="27" t="s">
        <v>1502</v>
      </c>
      <c r="N1431" s="26" t="s">
        <v>1567</v>
      </c>
      <c r="O1431" s="28">
        <v>83.845313094999995</v>
      </c>
      <c r="P1431" s="28" t="s">
        <v>1501</v>
      </c>
      <c r="Q1431" s="27">
        <f>VLOOKUP(CurrentMtgRatesDataTable824[[#This Row],[asOfDate]],CurrentMtgRatesDataTable8[],5,0)</f>
        <v>72.261095372853418</v>
      </c>
      <c r="R1431" s="27">
        <f>CurrentMtgRatesDataTable824[[#This Row],[Realized Current Coupon Vol]]/CurrentMtgRatesDataTable824[[#This Row],[SeriesNumValue]]</f>
        <v>0.86183821975807751</v>
      </c>
    </row>
    <row r="1432" spans="1:18">
      <c r="A1432" s="26" t="s">
        <v>888</v>
      </c>
      <c r="B1432" s="28">
        <v>3.1183780726897798</v>
      </c>
      <c r="C14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3.1183780726897798</v>
      </c>
      <c r="D1432" s="27">
        <f>CurrentMtgRatesDataTable8[[#This Row],[Combined with Bloomberg Coupon]]-C1433</f>
        <v>7.5562482645979756E-2</v>
      </c>
      <c r="E1432" s="37">
        <f t="shared" si="44"/>
        <v>129.71240691793</v>
      </c>
      <c r="F1432" s="27">
        <f>LN(CurrentMtgRatesDataTable8[[#This Row],[Combined with Bloomberg Coupon]]/C1433)</f>
        <v>2.4529750443775269E-2</v>
      </c>
      <c r="G1432" s="37">
        <f t="shared" si="45"/>
        <v>39.488264264606983</v>
      </c>
      <c r="I1432" s="26" t="s">
        <v>1566</v>
      </c>
      <c r="J1432" s="27">
        <v>82.717636020666802</v>
      </c>
      <c r="K1432" s="27" t="s">
        <v>1502</v>
      </c>
      <c r="N1432" s="26" t="s">
        <v>1566</v>
      </c>
      <c r="O1432" s="28">
        <v>82.882631423999996</v>
      </c>
      <c r="P1432" s="28" t="s">
        <v>1501</v>
      </c>
      <c r="Q1432" s="27">
        <f>VLOOKUP(CurrentMtgRatesDataTable824[[#This Row],[asOfDate]],CurrentMtgRatesDataTable8[],5,0)</f>
        <v>72.699414439137058</v>
      </c>
      <c r="R1432" s="27">
        <f>CurrentMtgRatesDataTable824[[#This Row],[Realized Current Coupon Vol]]/CurrentMtgRatesDataTable824[[#This Row],[SeriesNumValue]]</f>
        <v>0.87713690057970062</v>
      </c>
    </row>
    <row r="1433" spans="1:18">
      <c r="A1433" s="26" t="s">
        <v>889</v>
      </c>
      <c r="B1433" s="28">
        <v>3.0428155900438001</v>
      </c>
      <c r="C14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3.0428155900438001</v>
      </c>
      <c r="D1433" s="27">
        <f>CurrentMtgRatesDataTable8[[#This Row],[Combined with Bloomberg Coupon]]-C1434</f>
        <v>7.6997539975649953E-2</v>
      </c>
      <c r="E1433" s="37">
        <f t="shared" si="44"/>
        <v>128.40283656338926</v>
      </c>
      <c r="F1433" s="27">
        <f>LN(CurrentMtgRatesDataTable8[[#This Row],[Combined with Bloomberg Coupon]]/C1434)</f>
        <v>2.56303711017744E-2</v>
      </c>
      <c r="G1433" s="37">
        <f t="shared" si="45"/>
        <v>39.050637852791247</v>
      </c>
      <c r="I1433" s="26" t="s">
        <v>1565</v>
      </c>
      <c r="J1433" s="27">
        <v>84.715142331333496</v>
      </c>
      <c r="K1433" s="27" t="s">
        <v>1502</v>
      </c>
      <c r="N1433" s="26" t="s">
        <v>1565</v>
      </c>
      <c r="O1433" s="28">
        <v>83.553889527999999</v>
      </c>
      <c r="P1433" s="28" t="s">
        <v>1501</v>
      </c>
      <c r="Q1433" s="27">
        <f>VLOOKUP(CurrentMtgRatesDataTable824[[#This Row],[asOfDate]],CurrentMtgRatesDataTable8[],5,0)</f>
        <v>72.695470484818046</v>
      </c>
      <c r="R1433" s="27">
        <f>CurrentMtgRatesDataTable824[[#This Row],[Realized Current Coupon Vol]]/CurrentMtgRatesDataTable824[[#This Row],[SeriesNumValue]]</f>
        <v>0.87004292553558316</v>
      </c>
    </row>
    <row r="1434" spans="1:18">
      <c r="A1434" s="26" t="s">
        <v>890</v>
      </c>
      <c r="B1434" s="28">
        <v>2.9658180500681501</v>
      </c>
      <c r="C14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2.9658180500681501</v>
      </c>
      <c r="D1434" s="27">
        <f>CurrentMtgRatesDataTable8[[#This Row],[Combined with Bloomberg Coupon]]-C1435</f>
        <v>-7.2708102721459777E-2</v>
      </c>
      <c r="E1434" s="37">
        <f t="shared" si="44"/>
        <v>127.11470508253751</v>
      </c>
      <c r="F1434" s="27">
        <f>LN(CurrentMtgRatesDataTable8[[#This Row],[Combined with Bloomberg Coupon]]/C1435)</f>
        <v>-2.4219683083594328E-2</v>
      </c>
      <c r="G1434" s="37">
        <f t="shared" si="45"/>
        <v>38.578873598164648</v>
      </c>
      <c r="I1434" s="26" t="s">
        <v>1564</v>
      </c>
      <c r="J1434" s="27">
        <v>88.430582898999802</v>
      </c>
      <c r="K1434" s="27" t="s">
        <v>1502</v>
      </c>
      <c r="N1434" s="26" t="s">
        <v>1564</v>
      </c>
      <c r="O1434" s="28">
        <v>85.448385014999999</v>
      </c>
      <c r="P1434" s="28" t="s">
        <v>1501</v>
      </c>
      <c r="Q1434" s="27">
        <f>VLOOKUP(CurrentMtgRatesDataTable824[[#This Row],[asOfDate]],CurrentMtgRatesDataTable8[],5,0)</f>
        <v>72.412879446975282</v>
      </c>
      <c r="R1434" s="27">
        <f>CurrentMtgRatesDataTable824[[#This Row],[Realized Current Coupon Vol]]/CurrentMtgRatesDataTable824[[#This Row],[SeriesNumValue]]</f>
        <v>0.84744585206921808</v>
      </c>
    </row>
    <row r="1435" spans="1:18">
      <c r="A1435" s="26" t="s">
        <v>891</v>
      </c>
      <c r="B1435" s="28">
        <v>3.0385261527896099</v>
      </c>
      <c r="C14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3.0385261527896099</v>
      </c>
      <c r="D1435" s="27">
        <f>CurrentMtgRatesDataTable8[[#This Row],[Combined with Bloomberg Coupon]]-C1436</f>
        <v>-4.2502314371930083E-2</v>
      </c>
      <c r="E1435" s="37">
        <f t="shared" si="44"/>
        <v>127.72609633995235</v>
      </c>
      <c r="F1435" s="27">
        <f>LN(CurrentMtgRatesDataTable8[[#This Row],[Combined with Bloomberg Coupon]]/C1436)</f>
        <v>-1.3890879462402599E-2</v>
      </c>
      <c r="G1435" s="37">
        <f t="shared" si="45"/>
        <v>38.590987729682162</v>
      </c>
      <c r="I1435" s="26" t="s">
        <v>1563</v>
      </c>
      <c r="J1435" s="27">
        <v>84.003901904000003</v>
      </c>
      <c r="K1435" s="27" t="s">
        <v>1502</v>
      </c>
      <c r="N1435" s="26" t="s">
        <v>1563</v>
      </c>
      <c r="O1435" s="28">
        <v>84.813400951999995</v>
      </c>
      <c r="P1435" s="28" t="s">
        <v>1501</v>
      </c>
      <c r="Q1435" s="27">
        <f>VLOOKUP(CurrentMtgRatesDataTable824[[#This Row],[asOfDate]],CurrentMtgRatesDataTable8[],5,0)</f>
        <v>71.901642707522441</v>
      </c>
      <c r="R1435" s="27">
        <f>CurrentMtgRatesDataTable824[[#This Row],[Realized Current Coupon Vol]]/CurrentMtgRatesDataTable824[[#This Row],[SeriesNumValue]]</f>
        <v>0.8477627580129119</v>
      </c>
    </row>
    <row r="1436" spans="1:18">
      <c r="A1436" s="26" t="s">
        <v>892</v>
      </c>
      <c r="B1436" s="28">
        <v>3.08102846716154</v>
      </c>
      <c r="C14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3.08102846716154</v>
      </c>
      <c r="D1436" s="27">
        <f>CurrentMtgRatesDataTable8[[#This Row],[Combined with Bloomberg Coupon]]-C1437</f>
        <v>-8.2704861537099994E-2</v>
      </c>
      <c r="E1436" s="37">
        <f t="shared" si="44"/>
        <v>128.43766155920511</v>
      </c>
      <c r="F1436" s="27">
        <f>LN(CurrentMtgRatesDataTable8[[#This Row],[Combined with Bloomberg Coupon]]/C1437)</f>
        <v>-2.6489304231470653E-2</v>
      </c>
      <c r="G1436" s="37">
        <f t="shared" si="45"/>
        <v>38.723550101993531</v>
      </c>
      <c r="I1436" s="26" t="s">
        <v>1562</v>
      </c>
      <c r="J1436" s="27">
        <v>82.655167807333498</v>
      </c>
      <c r="K1436" s="27" t="s">
        <v>1502</v>
      </c>
      <c r="N1436" s="26" t="s">
        <v>1562</v>
      </c>
      <c r="O1436" s="28">
        <v>83.961663005999995</v>
      </c>
      <c r="P1436" s="28" t="s">
        <v>1501</v>
      </c>
      <c r="Q1436" s="27">
        <f>VLOOKUP(CurrentMtgRatesDataTable824[[#This Row],[asOfDate]],CurrentMtgRatesDataTable8[],5,0)</f>
        <v>71.87782583927806</v>
      </c>
      <c r="R1436" s="27">
        <f>CurrentMtgRatesDataTable824[[#This Row],[Realized Current Coupon Vol]]/CurrentMtgRatesDataTable824[[#This Row],[SeriesNumValue]]</f>
        <v>0.85607911117889113</v>
      </c>
    </row>
    <row r="1437" spans="1:18">
      <c r="A1437" s="26" t="s">
        <v>893</v>
      </c>
      <c r="B1437" s="28">
        <v>3.16373332869864</v>
      </c>
      <c r="C14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3.16373332869864</v>
      </c>
      <c r="D1437" s="27">
        <f>CurrentMtgRatesDataTable8[[#This Row],[Combined with Bloomberg Coupon]]-C1438</f>
        <v>-2.7892465981909975E-2</v>
      </c>
      <c r="E1437" s="37">
        <f t="shared" si="44"/>
        <v>127.67649466872018</v>
      </c>
      <c r="F1437" s="27">
        <f>LN(CurrentMtgRatesDataTable8[[#This Row],[Combined with Bloomberg Coupon]]/C1438)</f>
        <v>-8.7776770840232426E-3</v>
      </c>
      <c r="G1437" s="37">
        <f t="shared" si="45"/>
        <v>38.451076116477971</v>
      </c>
      <c r="I1437" s="26" t="s">
        <v>1561</v>
      </c>
      <c r="J1437" s="27">
        <v>80.724074293333501</v>
      </c>
      <c r="K1437" s="27" t="s">
        <v>1502</v>
      </c>
      <c r="N1437" s="26" t="s">
        <v>1561</v>
      </c>
      <c r="O1437" s="28">
        <v>83.565137640000003</v>
      </c>
      <c r="P1437" s="28" t="s">
        <v>1501</v>
      </c>
      <c r="Q1437" s="27">
        <f>VLOOKUP(CurrentMtgRatesDataTable824[[#This Row],[asOfDate]],CurrentMtgRatesDataTable8[],5,0)</f>
        <v>72.101594310535717</v>
      </c>
      <c r="R1437" s="27">
        <f>CurrentMtgRatesDataTable824[[#This Row],[Realized Current Coupon Vol]]/CurrentMtgRatesDataTable824[[#This Row],[SeriesNumValue]]</f>
        <v>0.86281906961190658</v>
      </c>
    </row>
    <row r="1438" spans="1:18">
      <c r="A1438" s="26" t="s">
        <v>894</v>
      </c>
      <c r="B1438" s="28">
        <v>3.19162579468055</v>
      </c>
      <c r="C14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3.19162579468055</v>
      </c>
      <c r="D1438" s="27">
        <f>CurrentMtgRatesDataTable8[[#This Row],[Combined with Bloomberg Coupon]]-C1439</f>
        <v>0.12090718365982012</v>
      </c>
      <c r="E1438" s="37">
        <f t="shared" si="44"/>
        <v>127.74380680637354</v>
      </c>
      <c r="F1438" s="27">
        <f>LN(CurrentMtgRatesDataTable8[[#This Row],[Combined with Bloomberg Coupon]]/C1439)</f>
        <v>3.8618831013569728E-2</v>
      </c>
      <c r="G1438" s="37">
        <f t="shared" si="45"/>
        <v>38.45561423322448</v>
      </c>
      <c r="I1438" s="26" t="s">
        <v>1560</v>
      </c>
      <c r="J1438" s="27">
        <v>85.569194656666795</v>
      </c>
      <c r="K1438" s="27" t="s">
        <v>1502</v>
      </c>
      <c r="N1438" s="26" t="s">
        <v>1560</v>
      </c>
      <c r="O1438" s="28">
        <v>84.646111443999999</v>
      </c>
      <c r="P1438" s="28" t="s">
        <v>1501</v>
      </c>
      <c r="Q1438" s="27">
        <f>VLOOKUP(CurrentMtgRatesDataTable824[[#This Row],[asOfDate]],CurrentMtgRatesDataTable8[],5,0)</f>
        <v>69.829051213317356</v>
      </c>
      <c r="R1438" s="27">
        <f>CurrentMtgRatesDataTable824[[#This Row],[Realized Current Coupon Vol]]/CurrentMtgRatesDataTable824[[#This Row],[SeriesNumValue]]</f>
        <v>0.82495285397149898</v>
      </c>
    </row>
    <row r="1439" spans="1:18">
      <c r="A1439" s="26" t="s">
        <v>895</v>
      </c>
      <c r="B1439" s="28">
        <v>3.0707186110207298</v>
      </c>
      <c r="C14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3.0707186110207298</v>
      </c>
      <c r="D1439" s="27">
        <f>CurrentMtgRatesDataTable8[[#This Row],[Combined with Bloomberg Coupon]]-C1440</f>
        <v>9.1922503830550006E-2</v>
      </c>
      <c r="E1439" s="37">
        <f t="shared" si="44"/>
        <v>124.961455444772</v>
      </c>
      <c r="F1439" s="27">
        <f>LN(CurrentMtgRatesDataTable8[[#This Row],[Combined with Bloomberg Coupon]]/C1440)</f>
        <v>3.0392381443584852E-2</v>
      </c>
      <c r="G1439" s="37">
        <f t="shared" si="45"/>
        <v>37.502425550998062</v>
      </c>
      <c r="I1439" s="26" t="s">
        <v>1559</v>
      </c>
      <c r="J1439" s="27">
        <v>90.004260536666806</v>
      </c>
      <c r="K1439" s="27" t="s">
        <v>1502</v>
      </c>
      <c r="N1439" s="26" t="s">
        <v>1559</v>
      </c>
      <c r="O1439" s="28">
        <v>85.856966565999997</v>
      </c>
      <c r="P1439" s="28" t="s">
        <v>1501</v>
      </c>
      <c r="Q1439" s="27">
        <f>VLOOKUP(CurrentMtgRatesDataTable824[[#This Row],[asOfDate]],CurrentMtgRatesDataTable8[],5,0)</f>
        <v>71.225600395132531</v>
      </c>
      <c r="R1439" s="27">
        <f>CurrentMtgRatesDataTable824[[#This Row],[Realized Current Coupon Vol]]/CurrentMtgRatesDataTable824[[#This Row],[SeriesNumValue]]</f>
        <v>0.82958440350184004</v>
      </c>
    </row>
    <row r="1440" spans="1:18">
      <c r="A1440" s="26" t="s">
        <v>896</v>
      </c>
      <c r="B1440" s="28">
        <v>2.9787961071901798</v>
      </c>
      <c r="C14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2.9787961071901798</v>
      </c>
      <c r="D1440" s="27">
        <f>CurrentMtgRatesDataTable8[[#This Row],[Combined with Bloomberg Coupon]]-C1441</f>
        <v>0.1274288695229</v>
      </c>
      <c r="E1440" s="37">
        <f t="shared" si="44"/>
        <v>123.34283384865674</v>
      </c>
      <c r="F1440" s="27">
        <f>LN(CurrentMtgRatesDataTable8[[#This Row],[Combined with Bloomberg Coupon]]/C1441)</f>
        <v>4.3720616254695199E-2</v>
      </c>
      <c r="G1440" s="37">
        <f t="shared" si="45"/>
        <v>36.889402146103059</v>
      </c>
      <c r="I1440" s="26" t="s">
        <v>1558</v>
      </c>
      <c r="J1440" s="27">
        <v>92.482411839999997</v>
      </c>
      <c r="K1440" s="27" t="s">
        <v>1502</v>
      </c>
      <c r="N1440" s="26" t="s">
        <v>1558</v>
      </c>
      <c r="O1440" s="28">
        <v>89.148809736000004</v>
      </c>
      <c r="P1440" s="28" t="s">
        <v>1501</v>
      </c>
      <c r="Q1440" s="27">
        <f>VLOOKUP(CurrentMtgRatesDataTable824[[#This Row],[asOfDate]],CurrentMtgRatesDataTable8[],5,0)</f>
        <v>73.819314598340497</v>
      </c>
      <c r="R1440" s="27">
        <f>CurrentMtgRatesDataTable824[[#This Row],[Realized Current Coupon Vol]]/CurrentMtgRatesDataTable824[[#This Row],[SeriesNumValue]]</f>
        <v>0.8280459920546851</v>
      </c>
    </row>
    <row r="1441" spans="1:18">
      <c r="A1441" s="26" t="s">
        <v>897</v>
      </c>
      <c r="B1441" s="28">
        <v>2.8513672376672798</v>
      </c>
      <c r="C14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2.8513672376672798</v>
      </c>
      <c r="D1441" s="27">
        <f>CurrentMtgRatesDataTable8[[#This Row],[Combined with Bloomberg Coupon]]-C1442</f>
        <v>-0.16797775922024005</v>
      </c>
      <c r="E1441" s="37">
        <f t="shared" si="44"/>
        <v>119.99979752940013</v>
      </c>
      <c r="F1441" s="27">
        <f>LN(CurrentMtgRatesDataTable8[[#This Row],[Combined with Bloomberg Coupon]]/C1442)</f>
        <v>-5.7241307654695928E-2</v>
      </c>
      <c r="G1441" s="37">
        <f t="shared" si="45"/>
        <v>35.569420223078062</v>
      </c>
      <c r="I1441" s="26" t="s">
        <v>1557</v>
      </c>
      <c r="J1441" s="27">
        <v>91.058477104000005</v>
      </c>
      <c r="K1441" s="27" t="s">
        <v>1502</v>
      </c>
      <c r="N1441" s="26" t="s">
        <v>1557</v>
      </c>
      <c r="O1441" s="28">
        <v>89.904396129999995</v>
      </c>
      <c r="P1441" s="28" t="s">
        <v>1501</v>
      </c>
      <c r="Q1441" s="27">
        <f>VLOOKUP(CurrentMtgRatesDataTable824[[#This Row],[asOfDate]],CurrentMtgRatesDataTable8[],5,0)</f>
        <v>74.461501025352632</v>
      </c>
      <c r="R1441" s="27">
        <f>CurrentMtgRatesDataTable824[[#This Row],[Realized Current Coupon Vol]]/CurrentMtgRatesDataTable824[[#This Row],[SeriesNumValue]]</f>
        <v>0.82822981111716454</v>
      </c>
    </row>
    <row r="1442" spans="1:18">
      <c r="A1442" s="26" t="s">
        <v>898</v>
      </c>
      <c r="B1442" s="28">
        <v>3.0193449968875199</v>
      </c>
      <c r="C14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3.0193449968875199</v>
      </c>
      <c r="D1442" s="27">
        <f>CurrentMtgRatesDataTable8[[#This Row],[Combined with Bloomberg Coupon]]-C1443</f>
        <v>-0.23991753715537012</v>
      </c>
      <c r="E1442" s="37">
        <f t="shared" si="44"/>
        <v>117.5479947680256</v>
      </c>
      <c r="F1442" s="27">
        <f>LN(CurrentMtgRatesDataTable8[[#This Row],[Combined with Bloomberg Coupon]]/C1443)</f>
        <v>-7.6461033821295682E-2</v>
      </c>
      <c r="G1442" s="37">
        <f t="shared" si="45"/>
        <v>34.286107125108941</v>
      </c>
      <c r="I1442" s="26" t="s">
        <v>1556</v>
      </c>
      <c r="J1442" s="27">
        <v>89.094208046999995</v>
      </c>
      <c r="K1442" s="27" t="s">
        <v>1502</v>
      </c>
      <c r="N1442" s="26" t="s">
        <v>1556</v>
      </c>
      <c r="O1442" s="28">
        <v>88.32492834</v>
      </c>
      <c r="P1442" s="28" t="s">
        <v>1501</v>
      </c>
      <c r="Q1442" s="27">
        <f>VLOOKUP(CurrentMtgRatesDataTable824[[#This Row],[asOfDate]],CurrentMtgRatesDataTable8[],5,0)</f>
        <v>76.574603463320088</v>
      </c>
      <c r="R1442" s="27">
        <f>CurrentMtgRatesDataTable824[[#This Row],[Realized Current Coupon Vol]]/CurrentMtgRatesDataTable824[[#This Row],[SeriesNumValue]]</f>
        <v>0.86696479581112207</v>
      </c>
    </row>
    <row r="1443" spans="1:18">
      <c r="A1443" s="26" t="s">
        <v>899</v>
      </c>
      <c r="B1443" s="28">
        <v>3.25926253404289</v>
      </c>
      <c r="C14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3.25926253404289</v>
      </c>
      <c r="D1443" s="27">
        <f>CurrentMtgRatesDataTable8[[#This Row],[Combined with Bloomberg Coupon]]-C1444</f>
        <v>2.1121337324140121E-2</v>
      </c>
      <c r="E1443" s="37">
        <f t="shared" si="44"/>
        <v>108.39778356600948</v>
      </c>
      <c r="F1443" s="27">
        <f>LN(CurrentMtgRatesDataTable8[[#This Row],[Combined with Bloomberg Coupon]]/C1444)</f>
        <v>6.5014927802496871E-3</v>
      </c>
      <c r="G1443" s="37">
        <f t="shared" si="45"/>
        <v>30.969206293338729</v>
      </c>
      <c r="I1443" s="26" t="s">
        <v>1555</v>
      </c>
      <c r="J1443" s="27">
        <v>89.491853814666499</v>
      </c>
      <c r="K1443" s="27" t="s">
        <v>1502</v>
      </c>
      <c r="N1443" s="26" t="s">
        <v>1555</v>
      </c>
      <c r="O1443" s="28">
        <v>88.103433420000002</v>
      </c>
      <c r="P1443" s="28" t="s">
        <v>1501</v>
      </c>
      <c r="Q1443" s="27">
        <f>VLOOKUP(CurrentMtgRatesDataTable824[[#This Row],[asOfDate]],CurrentMtgRatesDataTable8[],5,0)</f>
        <v>76.925579759670825</v>
      </c>
      <c r="R1443" s="27">
        <f>CurrentMtgRatesDataTable824[[#This Row],[Realized Current Coupon Vol]]/CurrentMtgRatesDataTable824[[#This Row],[SeriesNumValue]]</f>
        <v>0.87312805839197027</v>
      </c>
    </row>
    <row r="1444" spans="1:18">
      <c r="A1444" s="26" t="s">
        <v>900</v>
      </c>
      <c r="B1444" s="28">
        <v>3.2381411967187499</v>
      </c>
      <c r="C14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3.2381411967187499</v>
      </c>
      <c r="D1444" s="27">
        <f>CurrentMtgRatesDataTable8[[#This Row],[Combined with Bloomberg Coupon]]-C1445</f>
        <v>-0.10874915917429018</v>
      </c>
      <c r="E1444" s="37">
        <f t="shared" si="44"/>
        <v>108.22509621390456</v>
      </c>
      <c r="F1444" s="27">
        <f>LN(CurrentMtgRatesDataTable8[[#This Row],[Combined with Bloomberg Coupon]]/C1445)</f>
        <v>-3.3032202315808182E-2</v>
      </c>
      <c r="G1444" s="37">
        <f t="shared" si="45"/>
        <v>30.914410733257334</v>
      </c>
      <c r="I1444" s="26" t="s">
        <v>1554</v>
      </c>
      <c r="J1444" s="27">
        <v>88.658514125000195</v>
      </c>
      <c r="K1444" s="27" t="s">
        <v>1502</v>
      </c>
      <c r="N1444" s="26" t="s">
        <v>1554</v>
      </c>
      <c r="O1444" s="28">
        <v>87.078996290000006</v>
      </c>
      <c r="P1444" s="28" t="s">
        <v>1501</v>
      </c>
      <c r="Q1444" s="27">
        <f>VLOOKUP(CurrentMtgRatesDataTable824[[#This Row],[asOfDate]],CurrentMtgRatesDataTable8[],5,0)</f>
        <v>77.312894743964335</v>
      </c>
      <c r="R1444" s="27">
        <f>CurrentMtgRatesDataTable824[[#This Row],[Realized Current Coupon Vol]]/CurrentMtgRatesDataTable824[[#This Row],[SeriesNumValue]]</f>
        <v>0.88784779381802326</v>
      </c>
    </row>
    <row r="1445" spans="1:18">
      <c r="A1445" s="26" t="s">
        <v>901</v>
      </c>
      <c r="B1445" s="28">
        <v>3.3468903558930401</v>
      </c>
      <c r="C14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3.3468903558930401</v>
      </c>
      <c r="D1445" s="27">
        <f>CurrentMtgRatesDataTable8[[#This Row],[Combined with Bloomberg Coupon]]-C1446</f>
        <v>-3.6578230684014557E-4</v>
      </c>
      <c r="E1445" s="37">
        <f t="shared" si="44"/>
        <v>106.96248277943481</v>
      </c>
      <c r="F1445" s="27">
        <f>LN(CurrentMtgRatesDataTable8[[#This Row],[Combined with Bloomberg Coupon]]/C1446)</f>
        <v>-1.0928422541299414E-4</v>
      </c>
      <c r="G1445" s="37">
        <f t="shared" si="45"/>
        <v>30.431443915166589</v>
      </c>
      <c r="I1445" s="26" t="s">
        <v>1553</v>
      </c>
      <c r="J1445" s="27">
        <v>92.910010389000007</v>
      </c>
      <c r="K1445" s="27" t="s">
        <v>1502</v>
      </c>
      <c r="N1445" s="26" t="s">
        <v>1553</v>
      </c>
      <c r="O1445" s="28">
        <v>88.547648331999994</v>
      </c>
      <c r="P1445" s="28" t="s">
        <v>1501</v>
      </c>
      <c r="Q1445" s="27">
        <f>VLOOKUP(CurrentMtgRatesDataTable824[[#This Row],[asOfDate]],CurrentMtgRatesDataTable8[],5,0)</f>
        <v>77.485706812092431</v>
      </c>
      <c r="R1445" s="27">
        <f>CurrentMtgRatesDataTable824[[#This Row],[Realized Current Coupon Vol]]/CurrentMtgRatesDataTable824[[#This Row],[SeriesNumValue]]</f>
        <v>0.87507357080301007</v>
      </c>
    </row>
    <row r="1446" spans="1:18">
      <c r="A1446" s="26" t="s">
        <v>902</v>
      </c>
      <c r="B1446" s="28">
        <v>3.3472561381998802</v>
      </c>
      <c r="C14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3.3472561381998802</v>
      </c>
      <c r="D1446" s="27">
        <f>CurrentMtgRatesDataTable8[[#This Row],[Combined with Bloomberg Coupon]]-C1447</f>
        <v>4.675524920547014E-2</v>
      </c>
      <c r="E1446" s="37">
        <f t="shared" si="44"/>
        <v>106.98157049275837</v>
      </c>
      <c r="F1446" s="27">
        <f>LN(CurrentMtgRatesDataTable8[[#This Row],[Combined with Bloomberg Coupon]]/C1447)</f>
        <v>1.4066705499416854E-2</v>
      </c>
      <c r="G1446" s="37">
        <f t="shared" si="45"/>
        <v>30.434264098647102</v>
      </c>
      <c r="I1446" s="26" t="s">
        <v>1552</v>
      </c>
      <c r="J1446" s="27">
        <v>87.754946198666502</v>
      </c>
      <c r="K1446" s="27" t="s">
        <v>1502</v>
      </c>
      <c r="N1446" s="26" t="s">
        <v>1552</v>
      </c>
      <c r="O1446" s="28">
        <v>86.881508122</v>
      </c>
      <c r="P1446" s="28" t="s">
        <v>1501</v>
      </c>
      <c r="Q1446" s="27">
        <f>VLOOKUP(CurrentMtgRatesDataTable824[[#This Row],[asOfDate]],CurrentMtgRatesDataTable8[],5,0)</f>
        <v>77.381062935788265</v>
      </c>
      <c r="R1446" s="27">
        <f>CurrentMtgRatesDataTable824[[#This Row],[Realized Current Coupon Vol]]/CurrentMtgRatesDataTable824[[#This Row],[SeriesNumValue]]</f>
        <v>0.89065054933356935</v>
      </c>
    </row>
    <row r="1447" spans="1:18">
      <c r="A1447" s="26" t="s">
        <v>903</v>
      </c>
      <c r="B1447" s="28">
        <v>3.3005008889944101</v>
      </c>
      <c r="C14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3.3005008889944101</v>
      </c>
      <c r="D1447" s="27">
        <f>CurrentMtgRatesDataTable8[[#This Row],[Combined with Bloomberg Coupon]]-C1448</f>
        <v>-6.1742046875012946E-4</v>
      </c>
      <c r="E1447" s="37">
        <f t="shared" si="44"/>
        <v>106.3998312889024</v>
      </c>
      <c r="F1447" s="27">
        <f>LN(CurrentMtgRatesDataTable8[[#This Row],[Combined with Bloomberg Coupon]]/C1448)</f>
        <v>-1.8705122243181514E-4</v>
      </c>
      <c r="G1447" s="37">
        <f t="shared" si="45"/>
        <v>30.250926831325646</v>
      </c>
      <c r="I1447" s="26" t="s">
        <v>1611</v>
      </c>
      <c r="J1447" s="27">
        <v>86.559247075000201</v>
      </c>
      <c r="K1447" s="27" t="s">
        <v>1502</v>
      </c>
      <c r="N1447" s="26" t="s">
        <v>1611</v>
      </c>
      <c r="O1447" s="28">
        <v>84.922573319999998</v>
      </c>
      <c r="P1447" s="28" t="s">
        <v>1501</v>
      </c>
      <c r="Q1447" s="27">
        <f>VLOOKUP(CurrentMtgRatesDataTable824[[#This Row],[asOfDate]],CurrentMtgRatesDataTable8[],5,0)</f>
        <v>77.37628363487643</v>
      </c>
      <c r="R1447" s="27">
        <f>CurrentMtgRatesDataTable824[[#This Row],[Realized Current Coupon Vol]]/CurrentMtgRatesDataTable824[[#This Row],[SeriesNumValue]]</f>
        <v>0.91113917784040643</v>
      </c>
    </row>
    <row r="1448" spans="1:18">
      <c r="A1448" s="26" t="s">
        <v>904</v>
      </c>
      <c r="B1448" s="28">
        <v>3.3011183094631602</v>
      </c>
      <c r="C14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3.3011183094631602</v>
      </c>
      <c r="D1448" s="27">
        <f>CurrentMtgRatesDataTable8[[#This Row],[Combined with Bloomberg Coupon]]-C1449</f>
        <v>3.5013564895620242E-2</v>
      </c>
      <c r="E1448" s="37">
        <f t="shared" si="44"/>
        <v>106.57054544036268</v>
      </c>
      <c r="F1448" s="27">
        <f>LN(CurrentMtgRatesDataTable8[[#This Row],[Combined with Bloomberg Coupon]]/C1449)</f>
        <v>1.0663227477838079E-2</v>
      </c>
      <c r="G1448" s="37">
        <f t="shared" si="45"/>
        <v>30.291943987501195</v>
      </c>
      <c r="I1448" s="26" t="s">
        <v>1610</v>
      </c>
      <c r="J1448" s="27">
        <v>86.546598478666795</v>
      </c>
      <c r="K1448" s="27" t="s">
        <v>1502</v>
      </c>
      <c r="N1448" s="26" t="s">
        <v>1610</v>
      </c>
      <c r="O1448" s="28">
        <v>84.286754783999996</v>
      </c>
      <c r="P1448" s="28" t="s">
        <v>1501</v>
      </c>
      <c r="Q1448" s="27">
        <f>VLOOKUP(CurrentMtgRatesDataTable824[[#This Row],[asOfDate]],CurrentMtgRatesDataTable8[],5,0)</f>
        <v>76.886194683507185</v>
      </c>
      <c r="R1448" s="27">
        <f>CurrentMtgRatesDataTable824[[#This Row],[Realized Current Coupon Vol]]/CurrentMtgRatesDataTable824[[#This Row],[SeriesNumValue]]</f>
        <v>0.91219782847900499</v>
      </c>
    </row>
    <row r="1449" spans="1:18">
      <c r="A1449" s="26" t="s">
        <v>905</v>
      </c>
      <c r="B1449" s="28">
        <v>3.26610474456754</v>
      </c>
      <c r="C14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3.26610474456754</v>
      </c>
      <c r="D1449" s="27">
        <f>CurrentMtgRatesDataTable8[[#This Row],[Combined with Bloomberg Coupon]]-C1450</f>
        <v>4.8189350222210159E-2</v>
      </c>
      <c r="E1449" s="37">
        <f t="shared" si="44"/>
        <v>106.36129543022525</v>
      </c>
      <c r="F1449" s="27">
        <f>LN(CurrentMtgRatesDataTable8[[#This Row],[Combined with Bloomberg Coupon]]/C1450)</f>
        <v>1.4864308396196031E-2</v>
      </c>
      <c r="G1449" s="37">
        <f t="shared" si="45"/>
        <v>30.212564892454282</v>
      </c>
      <c r="I1449" s="26" t="s">
        <v>1609</v>
      </c>
      <c r="J1449" s="27">
        <v>84.784393000999799</v>
      </c>
      <c r="K1449" s="27" t="s">
        <v>1502</v>
      </c>
      <c r="N1449" s="26" t="s">
        <v>1609</v>
      </c>
      <c r="O1449" s="28">
        <v>84.151258322999993</v>
      </c>
      <c r="P1449" s="28" t="s">
        <v>1501</v>
      </c>
      <c r="Q1449" s="27">
        <f>VLOOKUP(CurrentMtgRatesDataTable824[[#This Row],[asOfDate]],CurrentMtgRatesDataTable8[],5,0)</f>
        <v>77.158920268366131</v>
      </c>
      <c r="R1449" s="27">
        <f>CurrentMtgRatesDataTable824[[#This Row],[Realized Current Coupon Vol]]/CurrentMtgRatesDataTable824[[#This Row],[SeriesNumValue]]</f>
        <v>0.91690750448680181</v>
      </c>
    </row>
    <row r="1450" spans="1:18">
      <c r="A1450" s="26" t="s">
        <v>906</v>
      </c>
      <c r="B1450" s="28">
        <v>3.2179153943453298</v>
      </c>
      <c r="C14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3.2179153943453298</v>
      </c>
      <c r="D1450" s="27">
        <f>CurrentMtgRatesDataTable8[[#This Row],[Combined with Bloomberg Coupon]]-C1451</f>
        <v>-6.7138699098780119E-2</v>
      </c>
      <c r="E1450" s="37">
        <f t="shared" si="44"/>
        <v>105.68752544004387</v>
      </c>
      <c r="F1450" s="27">
        <f>LN(CurrentMtgRatesDataTable8[[#This Row],[Combined with Bloomberg Coupon]]/C1451)</f>
        <v>-2.0649361756373052E-2</v>
      </c>
      <c r="G1450" s="37">
        <f t="shared" si="45"/>
        <v>29.990945290356912</v>
      </c>
      <c r="I1450" s="26" t="s">
        <v>1608</v>
      </c>
      <c r="J1450" s="27">
        <v>81.412200767666803</v>
      </c>
      <c r="K1450" s="27" t="s">
        <v>1502</v>
      </c>
      <c r="N1450" s="26" t="s">
        <v>1608</v>
      </c>
      <c r="O1450" s="28">
        <v>81.453517973999993</v>
      </c>
      <c r="P1450" s="28" t="s">
        <v>1501</v>
      </c>
      <c r="Q1450" s="27">
        <f>VLOOKUP(CurrentMtgRatesDataTable824[[#This Row],[asOfDate]],CurrentMtgRatesDataTable8[],5,0)</f>
        <v>76.562988098298817</v>
      </c>
      <c r="R1450" s="27">
        <f>CurrentMtgRatesDataTable824[[#This Row],[Realized Current Coupon Vol]]/CurrentMtgRatesDataTable824[[#This Row],[SeriesNumValue]]</f>
        <v>0.93995925532323554</v>
      </c>
    </row>
    <row r="1451" spans="1:18">
      <c r="A1451" s="26" t="s">
        <v>907</v>
      </c>
      <c r="B1451" s="28">
        <v>3.2850540934441099</v>
      </c>
      <c r="C14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3.2850540934441099</v>
      </c>
      <c r="D1451" s="27">
        <f>CurrentMtgRatesDataTable8[[#This Row],[Combined with Bloomberg Coupon]]-C1452</f>
        <v>-3.1085744264550019E-2</v>
      </c>
      <c r="E1451" s="37">
        <f t="shared" si="44"/>
        <v>105.73992544277546</v>
      </c>
      <c r="F1451" s="27">
        <f>LN(CurrentMtgRatesDataTable8[[#This Row],[Combined with Bloomberg Coupon]]/C1452)</f>
        <v>-9.4182883807528098E-3</v>
      </c>
      <c r="G1451" s="37">
        <f t="shared" si="45"/>
        <v>29.922725704277287</v>
      </c>
      <c r="I1451" s="26" t="s">
        <v>1607</v>
      </c>
      <c r="J1451" s="27">
        <v>78.415401481000004</v>
      </c>
      <c r="K1451" s="27" t="s">
        <v>1502</v>
      </c>
      <c r="N1451" s="26" t="s">
        <v>1607</v>
      </c>
      <c r="O1451" s="28">
        <v>84.672240406</v>
      </c>
      <c r="P1451" s="28" t="s">
        <v>1501</v>
      </c>
      <c r="Q1451" s="27">
        <f>VLOOKUP(CurrentMtgRatesDataTable824[[#This Row],[asOfDate]],CurrentMtgRatesDataTable8[],5,0)</f>
        <v>75.950582635712848</v>
      </c>
      <c r="R1451" s="27">
        <f>CurrentMtgRatesDataTable824[[#This Row],[Realized Current Coupon Vol]]/CurrentMtgRatesDataTable824[[#This Row],[SeriesNumValue]]</f>
        <v>0.89699507502733888</v>
      </c>
    </row>
    <row r="1452" spans="1:18">
      <c r="A1452" s="26" t="s">
        <v>908</v>
      </c>
      <c r="B1452" s="28">
        <v>3.3161398377086599</v>
      </c>
      <c r="C14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3.3161398377086599</v>
      </c>
      <c r="D1452" s="27">
        <f>CurrentMtgRatesDataTable8[[#This Row],[Combined with Bloomberg Coupon]]-C1453</f>
        <v>5.3122315635649731E-2</v>
      </c>
      <c r="E1452" s="37">
        <f t="shared" si="44"/>
        <v>106.90781095676938</v>
      </c>
      <c r="F1452" s="27">
        <f>LN(CurrentMtgRatesDataTable8[[#This Row],[Combined with Bloomberg Coupon]]/C1453)</f>
        <v>1.6149019459474178E-2</v>
      </c>
      <c r="G1452" s="37">
        <f t="shared" si="45"/>
        <v>30.185253298755338</v>
      </c>
      <c r="I1452" s="26" t="s">
        <v>1606</v>
      </c>
      <c r="J1452" s="27">
        <v>81.090205940333206</v>
      </c>
      <c r="K1452" s="27" t="s">
        <v>1502</v>
      </c>
      <c r="N1452" s="26" t="s">
        <v>1606</v>
      </c>
      <c r="O1452" s="28">
        <v>84.607728062000007</v>
      </c>
      <c r="P1452" s="28" t="s">
        <v>1501</v>
      </c>
      <c r="Q1452" s="27">
        <f>VLOOKUP(CurrentMtgRatesDataTable824[[#This Row],[asOfDate]],CurrentMtgRatesDataTable8[],5,0)</f>
        <v>75.394522369056347</v>
      </c>
      <c r="R1452" s="27">
        <f>CurrentMtgRatesDataTable824[[#This Row],[Realized Current Coupon Vol]]/CurrentMtgRatesDataTable824[[#This Row],[SeriesNumValue]]</f>
        <v>0.89110680662418584</v>
      </c>
    </row>
    <row r="1453" spans="1:18">
      <c r="A1453" s="26" t="s">
        <v>909</v>
      </c>
      <c r="B1453" s="28">
        <v>3.2630175220730102</v>
      </c>
      <c r="C14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3.2630175220730102</v>
      </c>
      <c r="D1453" s="27">
        <f>CurrentMtgRatesDataTable8[[#This Row],[Combined with Bloomberg Coupon]]-C1454</f>
        <v>-4.0519875902989E-4</v>
      </c>
      <c r="E1453" s="37">
        <f t="shared" si="44"/>
        <v>106.1901539507431</v>
      </c>
      <c r="F1453" s="27">
        <f>LN(CurrentMtgRatesDataTable8[[#This Row],[Combined with Bloomberg Coupon]]/C1454)</f>
        <v>-1.2417144552606476E-4</v>
      </c>
      <c r="G1453" s="37">
        <f t="shared" si="45"/>
        <v>29.951303710089022</v>
      </c>
      <c r="I1453" s="26" t="s">
        <v>1605</v>
      </c>
      <c r="J1453" s="27">
        <v>83.672765292000193</v>
      </c>
      <c r="K1453" s="27" t="s">
        <v>1502</v>
      </c>
      <c r="N1453" s="26" t="s">
        <v>1605</v>
      </c>
      <c r="O1453" s="28">
        <v>85.735735469999995</v>
      </c>
      <c r="P1453" s="28" t="s">
        <v>1501</v>
      </c>
      <c r="Q1453" s="27">
        <f>VLOOKUP(CurrentMtgRatesDataTable824[[#This Row],[asOfDate]],CurrentMtgRatesDataTable8[],5,0)</f>
        <v>76.466869497560481</v>
      </c>
      <c r="R1453" s="27">
        <f>CurrentMtgRatesDataTable824[[#This Row],[Realized Current Coupon Vol]]/CurrentMtgRatesDataTable824[[#This Row],[SeriesNumValue]]</f>
        <v>0.89189028446973773</v>
      </c>
    </row>
    <row r="1454" spans="1:18">
      <c r="A1454" s="26" t="s">
        <v>910</v>
      </c>
      <c r="B1454" s="28">
        <v>3.2634227208320401</v>
      </c>
      <c r="C14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3.2634227208320401</v>
      </c>
      <c r="D1454" s="27">
        <f>CurrentMtgRatesDataTable8[[#This Row],[Combined with Bloomberg Coupon]]-C1455</f>
        <v>-0.10019704498427995</v>
      </c>
      <c r="E1454" s="37">
        <f t="shared" si="44"/>
        <v>106.19585104391803</v>
      </c>
      <c r="F1454" s="27">
        <f>LN(CurrentMtgRatesDataTable8[[#This Row],[Combined with Bloomberg Coupon]]/C1455)</f>
        <v>-3.0241146376977071E-2</v>
      </c>
      <c r="G1454" s="37">
        <f t="shared" si="45"/>
        <v>29.952833816830648</v>
      </c>
      <c r="I1454" s="26" t="s">
        <v>1604</v>
      </c>
      <c r="J1454" s="27">
        <v>83.397269344999899</v>
      </c>
      <c r="K1454" s="27" t="s">
        <v>1502</v>
      </c>
      <c r="N1454" s="26" t="s">
        <v>1604</v>
      </c>
      <c r="O1454" s="28">
        <v>85.437870930000003</v>
      </c>
      <c r="P1454" s="28" t="s">
        <v>1501</v>
      </c>
      <c r="Q1454" s="27">
        <f>VLOOKUP(CurrentMtgRatesDataTable824[[#This Row],[asOfDate]],CurrentMtgRatesDataTable8[],5,0)</f>
        <v>76.860737214856471</v>
      </c>
      <c r="R1454" s="27">
        <f>CurrentMtgRatesDataTable824[[#This Row],[Realized Current Coupon Vol]]/CurrentMtgRatesDataTable824[[#This Row],[SeriesNumValue]]</f>
        <v>0.89960969741192576</v>
      </c>
    </row>
    <row r="1455" spans="1:18">
      <c r="A1455" s="26" t="s">
        <v>911</v>
      </c>
      <c r="B1455" s="28">
        <v>3.3636197658163201</v>
      </c>
      <c r="C14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3.3636197658163201</v>
      </c>
      <c r="D1455" s="27">
        <f>CurrentMtgRatesDataTable8[[#This Row],[Combined with Bloomberg Coupon]]-C1456</f>
        <v>-6.377503673732976E-2</v>
      </c>
      <c r="E1455" s="37">
        <f t="shared" si="44"/>
        <v>105.01794649188238</v>
      </c>
      <c r="F1455" s="27">
        <f>LN(CurrentMtgRatesDataTable8[[#This Row],[Combined with Bloomberg Coupon]]/C1456)</f>
        <v>-1.8782734456853481E-2</v>
      </c>
      <c r="G1455" s="37">
        <f t="shared" si="45"/>
        <v>29.525383637394164</v>
      </c>
      <c r="I1455" s="26" t="s">
        <v>1603</v>
      </c>
      <c r="J1455" s="27">
        <v>81.429698937999902</v>
      </c>
      <c r="K1455" s="27" t="s">
        <v>1502</v>
      </c>
      <c r="N1455" s="26" t="s">
        <v>1603</v>
      </c>
      <c r="O1455" s="28">
        <v>84.230342925000002</v>
      </c>
      <c r="P1455" s="28" t="s">
        <v>1501</v>
      </c>
      <c r="Q1455" s="27">
        <f>VLOOKUP(CurrentMtgRatesDataTable824[[#This Row],[asOfDate]],CurrentMtgRatesDataTable8[],5,0)</f>
        <v>76.882479405131448</v>
      </c>
      <c r="R1455" s="27">
        <f>CurrentMtgRatesDataTable824[[#This Row],[Realized Current Coupon Vol]]/CurrentMtgRatesDataTable824[[#This Row],[SeriesNumValue]]</f>
        <v>0.91276464911924671</v>
      </c>
    </row>
    <row r="1456" spans="1:18">
      <c r="A1456" s="26" t="s">
        <v>912</v>
      </c>
      <c r="B1456" s="28">
        <v>3.4273948025536498</v>
      </c>
      <c r="C14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3.4273948025536498</v>
      </c>
      <c r="D1456" s="27">
        <f>CurrentMtgRatesDataTable8[[#This Row],[Combined with Bloomberg Coupon]]-C1457</f>
        <v>6.8497441489469679E-2</v>
      </c>
      <c r="E1456" s="37">
        <f t="shared" si="44"/>
        <v>104.5851188443075</v>
      </c>
      <c r="F1456" s="27">
        <f>LN(CurrentMtgRatesDataTable8[[#This Row],[Combined with Bloomberg Coupon]]/C1457)</f>
        <v>2.0187686036686379E-2</v>
      </c>
      <c r="G1456" s="37">
        <f t="shared" si="45"/>
        <v>29.372490408523323</v>
      </c>
      <c r="I1456" s="26" t="s">
        <v>1602</v>
      </c>
      <c r="J1456" s="27">
        <v>79.851063066666498</v>
      </c>
      <c r="K1456" s="27" t="s">
        <v>1502</v>
      </c>
      <c r="N1456" s="26" t="s">
        <v>1602</v>
      </c>
      <c r="O1456" s="28">
        <v>84.993189216000005</v>
      </c>
      <c r="P1456" s="28" t="s">
        <v>1501</v>
      </c>
      <c r="Q1456" s="27">
        <f>VLOOKUP(CurrentMtgRatesDataTable824[[#This Row],[asOfDate]],CurrentMtgRatesDataTable8[],5,0)</f>
        <v>75.612019440152096</v>
      </c>
      <c r="R1456" s="27">
        <f>CurrentMtgRatesDataTable824[[#This Row],[Realized Current Coupon Vol]]/CurrentMtgRatesDataTable824[[#This Row],[SeriesNumValue]]</f>
        <v>0.88962445270753654</v>
      </c>
    </row>
    <row r="1457" spans="1:18">
      <c r="A1457" s="26" t="s">
        <v>913</v>
      </c>
      <c r="B1457" s="28">
        <v>3.3588973610641801</v>
      </c>
      <c r="C14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3.3588973610641801</v>
      </c>
      <c r="D1457" s="27">
        <f>CurrentMtgRatesDataTable8[[#This Row],[Combined with Bloomberg Coupon]]-C1458</f>
        <v>-8.1176859515169841E-2</v>
      </c>
      <c r="E1457" s="37">
        <f t="shared" si="44"/>
        <v>103.38225240342472</v>
      </c>
      <c r="F1457" s="27">
        <f>LN(CurrentMtgRatesDataTable8[[#This Row],[Combined with Bloomberg Coupon]]/C1458)</f>
        <v>-2.3880293135558384E-2</v>
      </c>
      <c r="G1457" s="37">
        <f t="shared" si="45"/>
        <v>29.005801305754535</v>
      </c>
      <c r="I1457" s="26" t="s">
        <v>1601</v>
      </c>
      <c r="J1457" s="27">
        <v>79.4586655363332</v>
      </c>
      <c r="K1457" s="27" t="s">
        <v>1502</v>
      </c>
      <c r="N1457" s="26" t="s">
        <v>1601</v>
      </c>
      <c r="O1457" s="28">
        <v>83.034940352000007</v>
      </c>
      <c r="P1457" s="28" t="s">
        <v>1501</v>
      </c>
      <c r="Q1457" s="27">
        <f>VLOOKUP(CurrentMtgRatesDataTable824[[#This Row],[asOfDate]],CurrentMtgRatesDataTable8[],5,0)</f>
        <v>76.764318496452901</v>
      </c>
      <c r="R1457" s="27">
        <f>CurrentMtgRatesDataTable824[[#This Row],[Realized Current Coupon Vol]]/CurrentMtgRatesDataTable824[[#This Row],[SeriesNumValue]]</f>
        <v>0.92448212970389554</v>
      </c>
    </row>
    <row r="1458" spans="1:18">
      <c r="A1458" s="26" t="s">
        <v>914</v>
      </c>
      <c r="B1458" s="28">
        <v>3.44007422057935</v>
      </c>
      <c r="C14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3.44007422057935</v>
      </c>
      <c r="D1458" s="27">
        <f>CurrentMtgRatesDataTable8[[#This Row],[Combined with Bloomberg Coupon]]-C1459</f>
        <v>8.7381013820039932E-2</v>
      </c>
      <c r="E1458" s="37">
        <f t="shared" si="44"/>
        <v>102.33900123291366</v>
      </c>
      <c r="F1458" s="27">
        <f>LN(CurrentMtgRatesDataTable8[[#This Row],[Combined with Bloomberg Coupon]]/C1459)</f>
        <v>2.5729081737703899E-2</v>
      </c>
      <c r="G1458" s="37">
        <f t="shared" si="45"/>
        <v>28.675842388986506</v>
      </c>
      <c r="I1458" s="26" t="s">
        <v>1600</v>
      </c>
      <c r="J1458" s="27">
        <v>88.571467041666807</v>
      </c>
      <c r="K1458" s="27" t="s">
        <v>1502</v>
      </c>
      <c r="N1458" s="26" t="s">
        <v>1600</v>
      </c>
      <c r="O1458" s="28">
        <v>87.998253910000003</v>
      </c>
      <c r="P1458" s="28" t="s">
        <v>1501</v>
      </c>
      <c r="Q1458" s="27">
        <f>VLOOKUP(CurrentMtgRatesDataTable824[[#This Row],[asOfDate]],CurrentMtgRatesDataTable8[],5,0)</f>
        <v>79.755300758621047</v>
      </c>
      <c r="R1458" s="27">
        <f>CurrentMtgRatesDataTable824[[#This Row],[Realized Current Coupon Vol]]/CurrentMtgRatesDataTable824[[#This Row],[SeriesNumValue]]</f>
        <v>0.90632821919615114</v>
      </c>
    </row>
    <row r="1459" spans="1:18">
      <c r="A1459" s="26" t="s">
        <v>915</v>
      </c>
      <c r="B1459" s="28">
        <v>3.35269320675931</v>
      </c>
      <c r="C14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3.35269320675931</v>
      </c>
      <c r="D1459" s="27">
        <f>CurrentMtgRatesDataTable8[[#This Row],[Combined with Bloomberg Coupon]]-C1460</f>
        <v>-3.9508279900950072E-2</v>
      </c>
      <c r="E1459" s="37">
        <f t="shared" si="44"/>
        <v>100.45070722572038</v>
      </c>
      <c r="F1459" s="27">
        <f>LN(CurrentMtgRatesDataTable8[[#This Row],[Combined with Bloomberg Coupon]]/C1460)</f>
        <v>-1.1715151549278709E-2</v>
      </c>
      <c r="G1459" s="37">
        <f t="shared" si="45"/>
        <v>28.095085347957223</v>
      </c>
      <c r="I1459" s="26" t="s">
        <v>1599</v>
      </c>
      <c r="J1459" s="27">
        <v>91.267796004000004</v>
      </c>
      <c r="K1459" s="27" t="s">
        <v>1502</v>
      </c>
      <c r="N1459" s="26" t="s">
        <v>1599</v>
      </c>
      <c r="O1459" s="28">
        <v>87.437927717999997</v>
      </c>
      <c r="P1459" s="28" t="s">
        <v>1501</v>
      </c>
      <c r="Q1459" s="27">
        <f>VLOOKUP(CurrentMtgRatesDataTable824[[#This Row],[asOfDate]],CurrentMtgRatesDataTable8[],5,0)</f>
        <v>79.527890098608665</v>
      </c>
      <c r="R1459" s="27">
        <f>CurrentMtgRatesDataTable824[[#This Row],[Realized Current Coupon Vol]]/CurrentMtgRatesDataTable824[[#This Row],[SeriesNumValue]]</f>
        <v>0.90953539469848421</v>
      </c>
    </row>
    <row r="1460" spans="1:18">
      <c r="A1460" s="26" t="s">
        <v>916</v>
      </c>
      <c r="B1460" s="28">
        <v>3.3922014866602601</v>
      </c>
      <c r="C14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3.3922014866602601</v>
      </c>
      <c r="D1460" s="27">
        <f>CurrentMtgRatesDataTable8[[#This Row],[Combined with Bloomberg Coupon]]-C1461</f>
        <v>8.40330797137403E-2</v>
      </c>
      <c r="E1460" s="37">
        <f t="shared" si="44"/>
        <v>100.98145847312297</v>
      </c>
      <c r="F1460" s="27">
        <f>LN(CurrentMtgRatesDataTable8[[#This Row],[Combined with Bloomberg Coupon]]/C1461)</f>
        <v>2.5084431856016116E-2</v>
      </c>
      <c r="G1460" s="37">
        <f t="shared" si="45"/>
        <v>28.206223829553966</v>
      </c>
      <c r="I1460" s="26" t="s">
        <v>1598</v>
      </c>
      <c r="J1460" s="27">
        <v>87.789244899999801</v>
      </c>
      <c r="K1460" s="27" t="s">
        <v>1502</v>
      </c>
      <c r="N1460" s="26" t="s">
        <v>1598</v>
      </c>
      <c r="O1460" s="28">
        <v>86.311563125999996</v>
      </c>
      <c r="P1460" s="28" t="s">
        <v>1501</v>
      </c>
      <c r="Q1460" s="27">
        <f>VLOOKUP(CurrentMtgRatesDataTable824[[#This Row],[asOfDate]],CurrentMtgRatesDataTable8[],5,0)</f>
        <v>81.227025864505208</v>
      </c>
      <c r="R1460" s="27">
        <f>CurrentMtgRatesDataTable824[[#This Row],[Realized Current Coupon Vol]]/CurrentMtgRatesDataTable824[[#This Row],[SeriesNumValue]]</f>
        <v>0.94109089121613709</v>
      </c>
    </row>
    <row r="1461" spans="1:18">
      <c r="A1461" s="26" t="s">
        <v>917</v>
      </c>
      <c r="B1461" s="28">
        <v>3.3081684069465198</v>
      </c>
      <c r="C14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3.3081684069465198</v>
      </c>
      <c r="D1461" s="27">
        <f>CurrentMtgRatesDataTable8[[#This Row],[Combined with Bloomberg Coupon]]-C1462</f>
        <v>-5.6774995604280232E-2</v>
      </c>
      <c r="E1461" s="37">
        <f t="shared" si="44"/>
        <v>99.903309817305484</v>
      </c>
      <c r="F1461" s="27">
        <f>LN(CurrentMtgRatesDataTable8[[#This Row],[Combined with Bloomberg Coupon]]/C1462)</f>
        <v>-1.7016458647333942E-2</v>
      </c>
      <c r="G1461" s="37">
        <f t="shared" si="45"/>
        <v>27.803008557059446</v>
      </c>
      <c r="I1461" s="26" t="s">
        <v>1597</v>
      </c>
      <c r="J1461" s="27">
        <v>85.082420623999994</v>
      </c>
      <c r="K1461" s="27" t="s">
        <v>1502</v>
      </c>
      <c r="N1461" s="26" t="s">
        <v>1597</v>
      </c>
      <c r="O1461" s="28">
        <v>86.278958918000001</v>
      </c>
      <c r="P1461" s="28" t="s">
        <v>1501</v>
      </c>
      <c r="Q1461" s="27">
        <f>VLOOKUP(CurrentMtgRatesDataTable824[[#This Row],[asOfDate]],CurrentMtgRatesDataTable8[],5,0)</f>
        <v>81.53687703301523</v>
      </c>
      <c r="R1461" s="27">
        <f>CurrentMtgRatesDataTable824[[#This Row],[Realized Current Coupon Vol]]/CurrentMtgRatesDataTable824[[#This Row],[SeriesNumValue]]</f>
        <v>0.94503779433069335</v>
      </c>
    </row>
    <row r="1462" spans="1:18">
      <c r="A1462" s="26" t="s">
        <v>918</v>
      </c>
      <c r="B1462" s="28">
        <v>3.3649434025508</v>
      </c>
      <c r="C14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3.3649434025508</v>
      </c>
      <c r="D1462" s="27">
        <f>CurrentMtgRatesDataTable8[[#This Row],[Combined with Bloomberg Coupon]]-C1463</f>
        <v>6.1152873448610201E-2</v>
      </c>
      <c r="E1462" s="37">
        <f t="shared" si="44"/>
        <v>99.451742861326466</v>
      </c>
      <c r="F1462" s="27">
        <f>LN(CurrentMtgRatesDataTable8[[#This Row],[Combined with Bloomberg Coupon]]/C1463)</f>
        <v>1.8340689038484889E-2</v>
      </c>
      <c r="G1462" s="37">
        <f t="shared" si="45"/>
        <v>27.651439463851759</v>
      </c>
      <c r="I1462" s="26" t="s">
        <v>1596</v>
      </c>
      <c r="J1462" s="27">
        <v>87.543123928</v>
      </c>
      <c r="K1462" s="27" t="s">
        <v>1502</v>
      </c>
      <c r="N1462" s="26" t="s">
        <v>1596</v>
      </c>
      <c r="O1462" s="28">
        <v>86.570861207999997</v>
      </c>
      <c r="P1462" s="28" t="s">
        <v>1501</v>
      </c>
      <c r="Q1462" s="27">
        <f>VLOOKUP(CurrentMtgRatesDataTable824[[#This Row],[asOfDate]],CurrentMtgRatesDataTable8[],5,0)</f>
        <v>83.972878496056552</v>
      </c>
      <c r="R1462" s="27">
        <f>CurrentMtgRatesDataTable824[[#This Row],[Realized Current Coupon Vol]]/CurrentMtgRatesDataTable824[[#This Row],[SeriesNumValue]]</f>
        <v>0.96999010203096647</v>
      </c>
    </row>
    <row r="1463" spans="1:18">
      <c r="A1463" s="26" t="s">
        <v>919</v>
      </c>
      <c r="B1463" s="28">
        <v>3.3037905291021898</v>
      </c>
      <c r="C14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3.3037905291021898</v>
      </c>
      <c r="D1463" s="27">
        <f>CurrentMtgRatesDataTable8[[#This Row],[Combined with Bloomberg Coupon]]-C1464</f>
        <v>2.0005254433459907E-2</v>
      </c>
      <c r="E1463" s="37">
        <f t="shared" si="44"/>
        <v>98.603669977922792</v>
      </c>
      <c r="F1463" s="27">
        <f>LN(CurrentMtgRatesDataTable8[[#This Row],[Combined with Bloomberg Coupon]]/C1464)</f>
        <v>6.0736503161513038E-3</v>
      </c>
      <c r="G1463" s="37">
        <f t="shared" si="45"/>
        <v>27.366528798477852</v>
      </c>
      <c r="I1463" s="26" t="s">
        <v>1595</v>
      </c>
      <c r="J1463" s="27">
        <v>92.013140714666804</v>
      </c>
      <c r="K1463" s="27" t="s">
        <v>1502</v>
      </c>
      <c r="N1463" s="26" t="s">
        <v>1595</v>
      </c>
      <c r="O1463" s="28">
        <v>86.408057499999998</v>
      </c>
      <c r="P1463" s="28" t="s">
        <v>1501</v>
      </c>
      <c r="Q1463" s="27">
        <f>VLOOKUP(CurrentMtgRatesDataTable824[[#This Row],[asOfDate]],CurrentMtgRatesDataTable8[],5,0)</f>
        <v>84.275569453231526</v>
      </c>
      <c r="R1463" s="27">
        <f>CurrentMtgRatesDataTable824[[#This Row],[Realized Current Coupon Vol]]/CurrentMtgRatesDataTable824[[#This Row],[SeriesNumValue]]</f>
        <v>0.97532072692678606</v>
      </c>
    </row>
    <row r="1464" spans="1:18">
      <c r="A1464" s="26" t="s">
        <v>920</v>
      </c>
      <c r="B1464" s="28">
        <v>3.2837852746687299</v>
      </c>
      <c r="C14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3.2837852746687299</v>
      </c>
      <c r="D1464" s="27">
        <f>CurrentMtgRatesDataTable8[[#This Row],[Combined with Bloomberg Coupon]]-C1465</f>
        <v>3.4545387528739813E-2</v>
      </c>
      <c r="E1464" s="37">
        <f t="shared" si="44"/>
        <v>99.187591018126639</v>
      </c>
      <c r="F1464" s="27">
        <f>LN(CurrentMtgRatesDataTable8[[#This Row],[Combined with Bloomberg Coupon]]/C1465)</f>
        <v>1.0575716043376452E-2</v>
      </c>
      <c r="G1464" s="37">
        <f t="shared" si="45"/>
        <v>27.479201345896165</v>
      </c>
      <c r="I1464" s="26" t="s">
        <v>1594</v>
      </c>
      <c r="J1464" s="27">
        <v>88.222432189333205</v>
      </c>
      <c r="K1464" s="27" t="s">
        <v>1502</v>
      </c>
      <c r="N1464" s="26" t="s">
        <v>1594</v>
      </c>
      <c r="O1464" s="28">
        <v>85.428256230000002</v>
      </c>
      <c r="P1464" s="28" t="s">
        <v>1501</v>
      </c>
      <c r="Q1464" s="27">
        <f>VLOOKUP(CurrentMtgRatesDataTable824[[#This Row],[asOfDate]],CurrentMtgRatesDataTable8[],5,0)</f>
        <v>84.355178988834794</v>
      </c>
      <c r="R1464" s="27">
        <f>CurrentMtgRatesDataTable824[[#This Row],[Realized Current Coupon Vol]]/CurrentMtgRatesDataTable824[[#This Row],[SeriesNumValue]]</f>
        <v>0.98743884882449029</v>
      </c>
    </row>
    <row r="1465" spans="1:18">
      <c r="A1465" s="26" t="s">
        <v>921</v>
      </c>
      <c r="B1465" s="28">
        <v>3.2492398871399901</v>
      </c>
      <c r="C14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3.2492398871399901</v>
      </c>
      <c r="D1465" s="27">
        <f>CurrentMtgRatesDataTable8[[#This Row],[Combined with Bloomberg Coupon]]-C1466</f>
        <v>-2.0087455990129843E-2</v>
      </c>
      <c r="E1465" s="37">
        <f t="shared" si="44"/>
        <v>98.748829619083438</v>
      </c>
      <c r="F1465" s="27">
        <f>LN(CurrentMtgRatesDataTable8[[#This Row],[Combined with Bloomberg Coupon]]/C1466)</f>
        <v>-6.163170176851039E-3</v>
      </c>
      <c r="G1465" s="37">
        <f t="shared" si="45"/>
        <v>27.337015578751782</v>
      </c>
      <c r="I1465" s="26" t="s">
        <v>1593</v>
      </c>
      <c r="J1465" s="27">
        <v>88.218433809333206</v>
      </c>
      <c r="K1465" s="27" t="s">
        <v>1502</v>
      </c>
      <c r="N1465" s="26" t="s">
        <v>1593</v>
      </c>
      <c r="O1465" s="28">
        <v>85.755019283999999</v>
      </c>
      <c r="P1465" s="28" t="s">
        <v>1501</v>
      </c>
      <c r="Q1465" s="27">
        <f>VLOOKUP(CurrentMtgRatesDataTable824[[#This Row],[asOfDate]],CurrentMtgRatesDataTable8[],5,0)</f>
        <v>84.800447608393696</v>
      </c>
      <c r="R1465" s="27">
        <f>CurrentMtgRatesDataTable824[[#This Row],[Realized Current Coupon Vol]]/CurrentMtgRatesDataTable824[[#This Row],[SeriesNumValue]]</f>
        <v>0.98886862036092615</v>
      </c>
    </row>
    <row r="1466" spans="1:18">
      <c r="A1466" s="26" t="s">
        <v>922</v>
      </c>
      <c r="B1466" s="28">
        <v>3.26932734313012</v>
      </c>
      <c r="C14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3.26932734313012</v>
      </c>
      <c r="D1466" s="27">
        <f>CurrentMtgRatesDataTable8[[#This Row],[Combined with Bloomberg Coupon]]-C1467</f>
        <v>-4.2496785524369862E-2</v>
      </c>
      <c r="E1466" s="37">
        <f t="shared" si="44"/>
        <v>98.735413473714772</v>
      </c>
      <c r="F1466" s="27">
        <f>LN(CurrentMtgRatesDataTable8[[#This Row],[Combined with Bloomberg Coupon]]/C1467)</f>
        <v>-1.2914875577332265E-2</v>
      </c>
      <c r="G1466" s="37">
        <f t="shared" si="45"/>
        <v>27.331059375894899</v>
      </c>
      <c r="I1466" s="26" t="s">
        <v>1592</v>
      </c>
      <c r="J1466" s="27">
        <v>87.139030859333204</v>
      </c>
      <c r="K1466" s="27" t="s">
        <v>1502</v>
      </c>
      <c r="N1466" s="26" t="s">
        <v>1592</v>
      </c>
      <c r="O1466" s="28">
        <v>84.124082880000003</v>
      </c>
      <c r="P1466" s="28" t="s">
        <v>1501</v>
      </c>
      <c r="Q1466" s="27">
        <f>VLOOKUP(CurrentMtgRatesDataTable824[[#This Row],[asOfDate]],CurrentMtgRatesDataTable8[],5,0)</f>
        <v>86.543002757920263</v>
      </c>
      <c r="R1466" s="27">
        <f>CurrentMtgRatesDataTable824[[#This Row],[Realized Current Coupon Vol]]/CurrentMtgRatesDataTable824[[#This Row],[SeriesNumValue]]</f>
        <v>1.0287541901808399</v>
      </c>
    </row>
    <row r="1467" spans="1:18">
      <c r="A1467" s="26" t="s">
        <v>923</v>
      </c>
      <c r="B1467" s="28">
        <v>3.3118241286544898</v>
      </c>
      <c r="C14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3.3118241286544898</v>
      </c>
      <c r="D1467" s="27">
        <f>CurrentMtgRatesDataTable8[[#This Row],[Combined with Bloomberg Coupon]]-C1468</f>
        <v>-6.9792802594480285E-2</v>
      </c>
      <c r="E1467" s="37">
        <f t="shared" si="44"/>
        <v>98.580765625357301</v>
      </c>
      <c r="F1467" s="27">
        <f>LN(CurrentMtgRatesDataTable8[[#This Row],[Combined with Bloomberg Coupon]]/C1468)</f>
        <v>-2.0854843271619624E-2</v>
      </c>
      <c r="G1467" s="37">
        <f t="shared" si="45"/>
        <v>27.271083881797058</v>
      </c>
      <c r="I1467" s="26" t="s">
        <v>1591</v>
      </c>
      <c r="J1467" s="27">
        <v>85.466425596666497</v>
      </c>
      <c r="K1467" s="27" t="s">
        <v>1502</v>
      </c>
      <c r="N1467" s="26" t="s">
        <v>1591</v>
      </c>
      <c r="O1467" s="28">
        <v>83.428254117999998</v>
      </c>
      <c r="P1467" s="28" t="s">
        <v>1501</v>
      </c>
      <c r="Q1467" s="27">
        <f>VLOOKUP(CurrentMtgRatesDataTable824[[#This Row],[asOfDate]],CurrentMtgRatesDataTable8[],5,0)</f>
        <v>86.498568792844324</v>
      </c>
      <c r="R1467" s="27">
        <f>CurrentMtgRatesDataTable824[[#This Row],[Realized Current Coupon Vol]]/CurrentMtgRatesDataTable824[[#This Row],[SeriesNumValue]]</f>
        <v>1.0368018569644488</v>
      </c>
    </row>
    <row r="1468" spans="1:18">
      <c r="A1468" s="26" t="s">
        <v>924</v>
      </c>
      <c r="B1468" s="28">
        <v>3.3816169312489701</v>
      </c>
      <c r="C14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3.3816169312489701</v>
      </c>
      <c r="D1468" s="27">
        <f>CurrentMtgRatesDataTable8[[#This Row],[Combined with Bloomberg Coupon]]-C1469</f>
        <v>6.4911745091360107E-2</v>
      </c>
      <c r="E1468" s="37">
        <f t="shared" si="44"/>
        <v>97.832714884147279</v>
      </c>
      <c r="F1468" s="27">
        <f>LN(CurrentMtgRatesDataTable8[[#This Row],[Combined with Bloomberg Coupon]]/C1469)</f>
        <v>1.9382100781229733E-2</v>
      </c>
      <c r="G1468" s="37">
        <f t="shared" si="45"/>
        <v>27.02147500984584</v>
      </c>
      <c r="I1468" s="26" t="s">
        <v>1590</v>
      </c>
      <c r="J1468" s="27">
        <v>81.330145716000004</v>
      </c>
      <c r="K1468" s="27" t="s">
        <v>1502</v>
      </c>
      <c r="N1468" s="26" t="s">
        <v>1590</v>
      </c>
      <c r="O1468" s="28">
        <v>81.28219086</v>
      </c>
      <c r="P1468" s="28" t="s">
        <v>1501</v>
      </c>
      <c r="Q1468" s="27">
        <f>VLOOKUP(CurrentMtgRatesDataTable824[[#This Row],[asOfDate]],CurrentMtgRatesDataTable8[],5,0)</f>
        <v>86.91874260647495</v>
      </c>
      <c r="R1468" s="27">
        <f>CurrentMtgRatesDataTable824[[#This Row],[Realized Current Coupon Vol]]/CurrentMtgRatesDataTable824[[#This Row],[SeriesNumValue]]</f>
        <v>1.0693454702295526</v>
      </c>
    </row>
    <row r="1469" spans="1:18">
      <c r="A1469" s="26" t="s">
        <v>925</v>
      </c>
      <c r="B1469" s="28">
        <v>3.31670518615761</v>
      </c>
      <c r="C14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3.31670518615761</v>
      </c>
      <c r="D1469" s="27">
        <f>CurrentMtgRatesDataTable8[[#This Row],[Combined with Bloomberg Coupon]]-C1470</f>
        <v>-5.9636615844159913E-2</v>
      </c>
      <c r="E1469" s="37">
        <f t="shared" si="44"/>
        <v>96.654672121197535</v>
      </c>
      <c r="F1469" s="27">
        <f>LN(CurrentMtgRatesDataTable8[[#This Row],[Combined with Bloomberg Coupon]]/C1470)</f>
        <v>-1.7820939925767838E-2</v>
      </c>
      <c r="G1469" s="37">
        <f t="shared" si="45"/>
        <v>26.64553824023157</v>
      </c>
      <c r="I1469" s="26" t="s">
        <v>1589</v>
      </c>
      <c r="J1469" s="27">
        <v>76.687428191666797</v>
      </c>
      <c r="K1469" s="27" t="s">
        <v>1502</v>
      </c>
      <c r="N1469" s="26" t="s">
        <v>1589</v>
      </c>
      <c r="O1469" s="28">
        <v>80.161034088999997</v>
      </c>
      <c r="P1469" s="28" t="s">
        <v>1501</v>
      </c>
      <c r="Q1469" s="27">
        <f>VLOOKUP(CurrentMtgRatesDataTable824[[#This Row],[asOfDate]],CurrentMtgRatesDataTable8[],5,0)</f>
        <v>87.429336510750289</v>
      </c>
      <c r="R1469" s="27">
        <f>CurrentMtgRatesDataTable824[[#This Row],[Realized Current Coupon Vol]]/CurrentMtgRatesDataTable824[[#This Row],[SeriesNumValue]]</f>
        <v>1.0906712657134705</v>
      </c>
    </row>
    <row r="1470" spans="1:18">
      <c r="A1470" s="26" t="s">
        <v>926</v>
      </c>
      <c r="B1470" s="28">
        <v>3.3763418020017699</v>
      </c>
      <c r="C14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3.3763418020017699</v>
      </c>
      <c r="D1470" s="27">
        <f>CurrentMtgRatesDataTable8[[#This Row],[Combined with Bloomberg Coupon]]-C1471</f>
        <v>0.14353274688394979</v>
      </c>
      <c r="E1470" s="37">
        <f t="shared" si="44"/>
        <v>96.729544807690218</v>
      </c>
      <c r="F1470" s="27">
        <f>LN(CurrentMtgRatesDataTable8[[#This Row],[Combined with Bloomberg Coupon]]/C1471)</f>
        <v>4.3441380485455816E-2</v>
      </c>
      <c r="G1470" s="37">
        <f t="shared" si="45"/>
        <v>26.611439519341261</v>
      </c>
      <c r="I1470" s="26" t="s">
        <v>1588</v>
      </c>
      <c r="J1470" s="27">
        <v>73.008633783999898</v>
      </c>
      <c r="K1470" s="27" t="s">
        <v>1502</v>
      </c>
      <c r="N1470" s="26" t="s">
        <v>1588</v>
      </c>
      <c r="O1470" s="28">
        <v>77.581967607999999</v>
      </c>
      <c r="P1470" s="28" t="s">
        <v>1501</v>
      </c>
      <c r="Q1470" s="27">
        <f>VLOOKUP(CurrentMtgRatesDataTable824[[#This Row],[asOfDate]],CurrentMtgRatesDataTable8[],5,0)</f>
        <v>87.382036644532519</v>
      </c>
      <c r="R1470" s="27">
        <f>CurrentMtgRatesDataTable824[[#This Row],[Realized Current Coupon Vol]]/CurrentMtgRatesDataTable824[[#This Row],[SeriesNumValue]]</f>
        <v>1.1263189029446834</v>
      </c>
    </row>
    <row r="1471" spans="1:18">
      <c r="A1471" s="26" t="s">
        <v>927</v>
      </c>
      <c r="B1471" s="28">
        <v>3.2328090551178201</v>
      </c>
      <c r="C14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3.2328090551178201</v>
      </c>
      <c r="D1471" s="27">
        <f>CurrentMtgRatesDataTable8[[#This Row],[Combined with Bloomberg Coupon]]-C1472</f>
        <v>-0.12871189562342966</v>
      </c>
      <c r="E1471" s="37">
        <f t="shared" si="44"/>
        <v>91.354576907474595</v>
      </c>
      <c r="F1471" s="27">
        <f>LN(CurrentMtgRatesDataTable8[[#This Row],[Combined with Bloomberg Coupon]]/C1472)</f>
        <v>-3.904209967266796E-2</v>
      </c>
      <c r="G1471" s="37">
        <f t="shared" si="45"/>
        <v>24.832773227428675</v>
      </c>
      <c r="I1471" s="26" t="s">
        <v>1587</v>
      </c>
      <c r="J1471" s="27">
        <v>71.649518005333505</v>
      </c>
      <c r="K1471" s="27" t="s">
        <v>1502</v>
      </c>
      <c r="N1471" s="26" t="s">
        <v>1587</v>
      </c>
      <c r="O1471" s="28">
        <v>75.965741277999996</v>
      </c>
      <c r="P1471" s="28" t="s">
        <v>1501</v>
      </c>
      <c r="Q1471" s="27">
        <f>VLOOKUP(CurrentMtgRatesDataTable824[[#This Row],[asOfDate]],CurrentMtgRatesDataTable8[],5,0)</f>
        <v>86.966886386172945</v>
      </c>
      <c r="R1471" s="27">
        <f>CurrentMtgRatesDataTable824[[#This Row],[Realized Current Coupon Vol]]/CurrentMtgRatesDataTable824[[#This Row],[SeriesNumValue]]</f>
        <v>1.1448171889472356</v>
      </c>
    </row>
    <row r="1472" spans="1:18">
      <c r="A1472" s="26" t="s">
        <v>928</v>
      </c>
      <c r="B1472" s="28">
        <v>3.3615209507412498</v>
      </c>
      <c r="C14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3.3615209507412498</v>
      </c>
      <c r="D1472" s="27">
        <f>CurrentMtgRatesDataTable8[[#This Row],[Combined with Bloomberg Coupon]]-C1473</f>
        <v>-0.16577846772270011</v>
      </c>
      <c r="E1472" s="37">
        <f t="shared" si="44"/>
        <v>88.112173934560772</v>
      </c>
      <c r="F1472" s="27">
        <f>LN(CurrentMtgRatesDataTable8[[#This Row],[Combined with Bloomberg Coupon]]/C1473)</f>
        <v>-4.8139005427723917E-2</v>
      </c>
      <c r="G1472" s="37">
        <f t="shared" si="45"/>
        <v>23.708837272922036</v>
      </c>
      <c r="I1472" s="26" t="s">
        <v>1586</v>
      </c>
      <c r="J1472" s="27">
        <v>75.114041308333498</v>
      </c>
      <c r="K1472" s="27" t="s">
        <v>1502</v>
      </c>
      <c r="N1472" s="26" t="s">
        <v>1586</v>
      </c>
      <c r="O1472" s="28">
        <v>77.325772369999996</v>
      </c>
      <c r="P1472" s="28" t="s">
        <v>1501</v>
      </c>
      <c r="Q1472" s="27">
        <f>VLOOKUP(CurrentMtgRatesDataTable824[[#This Row],[asOfDate]],CurrentMtgRatesDataTable8[],5,0)</f>
        <v>86.846987287439575</v>
      </c>
      <c r="R1472" s="27">
        <f>CurrentMtgRatesDataTable824[[#This Row],[Realized Current Coupon Vol]]/CurrentMtgRatesDataTable824[[#This Row],[SeriesNumValue]]</f>
        <v>1.1231311970849904</v>
      </c>
    </row>
    <row r="1473" spans="1:18">
      <c r="A1473" s="26" t="s">
        <v>929</v>
      </c>
      <c r="B1473" s="28">
        <v>3.5272994184639499</v>
      </c>
      <c r="C14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3.5272994184639499</v>
      </c>
      <c r="D1473" s="27">
        <f>CurrentMtgRatesDataTable8[[#This Row],[Combined with Bloomberg Coupon]]-C1474</f>
        <v>-0.12214388083244998</v>
      </c>
      <c r="E1473" s="37">
        <f t="shared" si="44"/>
        <v>82.02027298541347</v>
      </c>
      <c r="F1473" s="27">
        <f>LN(CurrentMtgRatesDataTable8[[#This Row],[Combined with Bloomberg Coupon]]/C1474)</f>
        <v>-3.4042094328694789E-2</v>
      </c>
      <c r="G1473" s="37">
        <f t="shared" si="45"/>
        <v>21.769393030973681</v>
      </c>
      <c r="I1473" s="26" t="s">
        <v>1585</v>
      </c>
      <c r="J1473" s="27">
        <v>74.187706810000094</v>
      </c>
      <c r="K1473" s="27" t="s">
        <v>1502</v>
      </c>
      <c r="N1473" s="26" t="s">
        <v>1585</v>
      </c>
      <c r="O1473" s="28">
        <v>76.851640392999997</v>
      </c>
      <c r="P1473" s="28" t="s">
        <v>1501</v>
      </c>
      <c r="Q1473" s="27">
        <f>VLOOKUP(CurrentMtgRatesDataTable824[[#This Row],[asOfDate]],CurrentMtgRatesDataTable8[],5,0)</f>
        <v>86.89022756947108</v>
      </c>
      <c r="R1473" s="27">
        <f>CurrentMtgRatesDataTable824[[#This Row],[Realized Current Coupon Vol]]/CurrentMtgRatesDataTable824[[#This Row],[SeriesNumValue]]</f>
        <v>1.1306229395382619</v>
      </c>
    </row>
    <row r="1474" spans="1:18">
      <c r="A1474" s="26" t="s">
        <v>930</v>
      </c>
      <c r="B1474" s="28">
        <v>3.6494432992963999</v>
      </c>
      <c r="C14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3.6494432992963999</v>
      </c>
      <c r="D1474" s="27">
        <f>CurrentMtgRatesDataTable8[[#This Row],[Combined with Bloomberg Coupon]]-C1475</f>
        <v>0.16284085715044005</v>
      </c>
      <c r="E1474" s="37">
        <f t="shared" si="44"/>
        <v>78.737565587139727</v>
      </c>
      <c r="F1474" s="27">
        <f>LN(CurrentMtgRatesDataTable8[[#This Row],[Combined with Bloomberg Coupon]]/C1475)</f>
        <v>4.5646885456820191E-2</v>
      </c>
      <c r="G1474" s="37">
        <f t="shared" si="45"/>
        <v>20.788556242245249</v>
      </c>
      <c r="I1474" s="26" t="s">
        <v>2091</v>
      </c>
      <c r="J1474" s="27">
        <v>71.605947753999999</v>
      </c>
      <c r="K1474" s="27" t="s">
        <v>1502</v>
      </c>
      <c r="N1474" s="26" t="s">
        <v>2091</v>
      </c>
      <c r="O1474" s="28">
        <v>76.581702375999996</v>
      </c>
      <c r="P1474" s="28" t="s">
        <v>1501</v>
      </c>
      <c r="Q1474" s="27">
        <f>VLOOKUP(CurrentMtgRatesDataTable824[[#This Row],[asOfDate]],CurrentMtgRatesDataTable8[],5,0)</f>
        <v>86.977272409200737</v>
      </c>
      <c r="R1474" s="27">
        <f>CurrentMtgRatesDataTable824[[#This Row],[Realized Current Coupon Vol]]/CurrentMtgRatesDataTable824[[#This Row],[SeriesNumValue]]</f>
        <v>1.1357448282118447</v>
      </c>
    </row>
    <row r="1475" spans="1:18">
      <c r="A1475" s="26" t="s">
        <v>931</v>
      </c>
      <c r="B1475" s="28">
        <v>3.4866024421459598</v>
      </c>
      <c r="C14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3.4866024421459598</v>
      </c>
      <c r="D1475" s="27">
        <f>CurrentMtgRatesDataTable8[[#This Row],[Combined with Bloomberg Coupon]]-C1476</f>
        <v>-0.1283865798876902</v>
      </c>
      <c r="E1475" s="37">
        <f t="shared" si="44"/>
        <v>70.660514961055895</v>
      </c>
      <c r="F1475" s="27">
        <f>LN(CurrentMtgRatesDataTable8[[#This Row],[Combined with Bloomberg Coupon]]/C1476)</f>
        <v>-3.6161069059880729E-2</v>
      </c>
      <c r="G1475" s="37">
        <f t="shared" si="45"/>
        <v>18.369860650819067</v>
      </c>
      <c r="I1475" s="26" t="s">
        <v>2090</v>
      </c>
      <c r="J1475" s="27">
        <v>71.661863921999895</v>
      </c>
      <c r="K1475" s="27" t="s">
        <v>1502</v>
      </c>
      <c r="N1475" s="26" t="s">
        <v>2090</v>
      </c>
      <c r="O1475" s="28">
        <v>78.023813727999993</v>
      </c>
      <c r="P1475" s="28" t="s">
        <v>1501</v>
      </c>
      <c r="Q1475" s="27">
        <f>VLOOKUP(CurrentMtgRatesDataTable824[[#This Row],[asOfDate]],CurrentMtgRatesDataTable8[],5,0)</f>
        <v>86.616192133877206</v>
      </c>
      <c r="R1475" s="27">
        <f>CurrentMtgRatesDataTable824[[#This Row],[Realized Current Coupon Vol]]/CurrentMtgRatesDataTable824[[#This Row],[SeriesNumValue]]</f>
        <v>1.1101250758624954</v>
      </c>
    </row>
    <row r="1476" spans="1:18">
      <c r="A1476" s="26" t="s">
        <v>932</v>
      </c>
      <c r="B1476" s="28">
        <v>3.61498902203365</v>
      </c>
      <c r="C14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3.61498902203365</v>
      </c>
      <c r="D1476" s="27">
        <f>CurrentMtgRatesDataTable8[[#This Row],[Combined with Bloomberg Coupon]]-C1477</f>
        <v>-4.2097954082279898E-2</v>
      </c>
      <c r="E1476" s="37">
        <f t="shared" si="44"/>
        <v>66.923654796329785</v>
      </c>
      <c r="F1476" s="27">
        <f>LN(CurrentMtgRatesDataTable8[[#This Row],[Combined with Bloomberg Coupon]]/C1477)</f>
        <v>-1.1578103520885789E-2</v>
      </c>
      <c r="G1476" s="37">
        <f t="shared" si="45"/>
        <v>17.16642073571596</v>
      </c>
      <c r="I1476" s="26" t="s">
        <v>2089</v>
      </c>
      <c r="J1476" s="27">
        <v>71.761885191333505</v>
      </c>
      <c r="K1476" s="27" t="s">
        <v>1502</v>
      </c>
      <c r="N1476" s="26" t="s">
        <v>2089</v>
      </c>
      <c r="O1476" s="28">
        <v>77.853451367999995</v>
      </c>
      <c r="P1476" s="28" t="s">
        <v>1501</v>
      </c>
      <c r="Q1476" s="27">
        <f>VLOOKUP(CurrentMtgRatesDataTable824[[#This Row],[asOfDate]],CurrentMtgRatesDataTable8[],5,0)</f>
        <v>86.16647019067895</v>
      </c>
      <c r="R1476" s="27">
        <f>CurrentMtgRatesDataTable824[[#This Row],[Realized Current Coupon Vol]]/CurrentMtgRatesDataTable824[[#This Row],[SeriesNumValue]]</f>
        <v>1.1067777815447735</v>
      </c>
    </row>
    <row r="1477" spans="1:18">
      <c r="A1477" s="26" t="s">
        <v>933</v>
      </c>
      <c r="B1477" s="28">
        <v>3.6570869761159299</v>
      </c>
      <c r="C14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3.6570869761159299</v>
      </c>
      <c r="D1477" s="27">
        <f>CurrentMtgRatesDataTable8[[#This Row],[Combined with Bloomberg Coupon]]-C1478</f>
        <v>-0.10738113014055006</v>
      </c>
      <c r="E1477" s="37">
        <f t="shared" ref="E1477:E1540" si="46">STDEVA(D1477:D1536)*SQRT(250)*100</f>
        <v>66.522923448206612</v>
      </c>
      <c r="F1477" s="27">
        <f>LN(CurrentMtgRatesDataTable8[[#This Row],[Combined with Bloomberg Coupon]]/C1478)</f>
        <v>-2.8939655688039051E-2</v>
      </c>
      <c r="G1477" s="37">
        <f t="shared" ref="G1477:G1540" si="47">STDEVA(F1477:F1536)*SQRT(250)*100</f>
        <v>17.045146822736744</v>
      </c>
      <c r="I1477" s="26" t="s">
        <v>2088</v>
      </c>
      <c r="J1477" s="27">
        <v>74.045008843000005</v>
      </c>
      <c r="K1477" s="27" t="s">
        <v>1502</v>
      </c>
      <c r="N1477" s="26" t="s">
        <v>2088</v>
      </c>
      <c r="O1477" s="28">
        <v>78.342957560000002</v>
      </c>
      <c r="P1477" s="28" t="s">
        <v>1501</v>
      </c>
      <c r="Q1477" s="27">
        <f>VLOOKUP(CurrentMtgRatesDataTable824[[#This Row],[asOfDate]],CurrentMtgRatesDataTable8[],5,0)</f>
        <v>86.482881301788552</v>
      </c>
      <c r="R1477" s="27">
        <f>CurrentMtgRatesDataTable824[[#This Row],[Realized Current Coupon Vol]]/CurrentMtgRatesDataTable824[[#This Row],[SeriesNumValue]]</f>
        <v>1.1039011545556534</v>
      </c>
    </row>
    <row r="1478" spans="1:18">
      <c r="A1478" s="26" t="s">
        <v>934</v>
      </c>
      <c r="B1478" s="28">
        <v>3.76446810625648</v>
      </c>
      <c r="C14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3.76446810625648</v>
      </c>
      <c r="D1478" s="27">
        <f>CurrentMtgRatesDataTable8[[#This Row],[Combined with Bloomberg Coupon]]-C1479</f>
        <v>-4.4355759659179927E-2</v>
      </c>
      <c r="E1478" s="37">
        <f t="shared" si="46"/>
        <v>63.072932149506045</v>
      </c>
      <c r="F1478" s="27">
        <f>LN(CurrentMtgRatesDataTable8[[#This Row],[Combined with Bloomberg Coupon]]/C1479)</f>
        <v>-1.1713866838737919E-2</v>
      </c>
      <c r="G1478" s="37">
        <f t="shared" si="47"/>
        <v>16.060936128736724</v>
      </c>
      <c r="I1478" s="26" t="s">
        <v>2087</v>
      </c>
      <c r="J1478" s="27">
        <v>72.729907804666496</v>
      </c>
      <c r="K1478" s="27" t="s">
        <v>1502</v>
      </c>
      <c r="N1478" s="26" t="s">
        <v>2087</v>
      </c>
      <c r="O1478" s="28">
        <v>77.473397000999995</v>
      </c>
      <c r="P1478" s="28" t="s">
        <v>1501</v>
      </c>
      <c r="Q1478" s="27">
        <f>VLOOKUP(CurrentMtgRatesDataTable824[[#This Row],[asOfDate]],CurrentMtgRatesDataTable8[],5,0)</f>
        <v>85.760562587926785</v>
      </c>
      <c r="R1478" s="27">
        <f>CurrentMtgRatesDataTable824[[#This Row],[Realized Current Coupon Vol]]/CurrentMtgRatesDataTable824[[#This Row],[SeriesNumValue]]</f>
        <v>1.1069678871422124</v>
      </c>
    </row>
    <row r="1479" spans="1:18">
      <c r="A1479" s="26" t="s">
        <v>935</v>
      </c>
      <c r="B1479" s="28">
        <v>3.8088238659156599</v>
      </c>
      <c r="C14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3.8088238659156599</v>
      </c>
      <c r="D1479" s="27">
        <f>CurrentMtgRatesDataTable8[[#This Row],[Combined with Bloomberg Coupon]]-C1480</f>
        <v>-0.12360761529839026</v>
      </c>
      <c r="E1479" s="37">
        <f t="shared" si="46"/>
        <v>63.25416417989026</v>
      </c>
      <c r="F1479" s="27">
        <f>LN(CurrentMtgRatesDataTable8[[#This Row],[Combined with Bloomberg Coupon]]/C1480)</f>
        <v>-3.1937487204768168E-2</v>
      </c>
      <c r="G1479" s="37">
        <f t="shared" si="47"/>
        <v>16.086727515647485</v>
      </c>
      <c r="I1479" s="26" t="s">
        <v>2086</v>
      </c>
      <c r="J1479" s="27">
        <v>71.595693999999995</v>
      </c>
      <c r="K1479" s="27" t="s">
        <v>1502</v>
      </c>
      <c r="N1479" s="26" t="s">
        <v>2086</v>
      </c>
      <c r="O1479" s="28">
        <v>78.000593327999994</v>
      </c>
      <c r="P1479" s="28" t="s">
        <v>1501</v>
      </c>
      <c r="Q1479" s="27">
        <f>VLOOKUP(CurrentMtgRatesDataTable824[[#This Row],[asOfDate]],CurrentMtgRatesDataTable8[],5,0)</f>
        <v>85.623114406049609</v>
      </c>
      <c r="R1479" s="27">
        <f>CurrentMtgRatesDataTable824[[#This Row],[Realized Current Coupon Vol]]/CurrentMtgRatesDataTable824[[#This Row],[SeriesNumValue]]</f>
        <v>1.0977238858427163</v>
      </c>
    </row>
    <row r="1480" spans="1:18">
      <c r="A1480" s="26" t="s">
        <v>936</v>
      </c>
      <c r="B1480" s="28">
        <v>3.9324314812140502</v>
      </c>
      <c r="C14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3.9324314812140502</v>
      </c>
      <c r="D1480" s="27">
        <f>CurrentMtgRatesDataTable8[[#This Row],[Combined with Bloomberg Coupon]]-C1481</f>
        <v>-4.1594772390979973E-2</v>
      </c>
      <c r="E1480" s="37">
        <f t="shared" si="46"/>
        <v>58.466590220320803</v>
      </c>
      <c r="F1480" s="27">
        <f>LN(CurrentMtgRatesDataTable8[[#This Row],[Combined with Bloomberg Coupon]]/C1481)</f>
        <v>-1.0521818373578642E-2</v>
      </c>
      <c r="G1480" s="37">
        <f t="shared" si="47"/>
        <v>14.819870428501147</v>
      </c>
      <c r="I1480" s="26" t="s">
        <v>2085</v>
      </c>
      <c r="J1480" s="27">
        <v>73.299273236000104</v>
      </c>
      <c r="K1480" s="27" t="s">
        <v>1502</v>
      </c>
      <c r="N1480" s="26" t="s">
        <v>2085</v>
      </c>
      <c r="O1480" s="28">
        <v>79.469862429000003</v>
      </c>
      <c r="P1480" s="28" t="s">
        <v>1501</v>
      </c>
      <c r="Q1480" s="27">
        <f>VLOOKUP(CurrentMtgRatesDataTable824[[#This Row],[asOfDate]],CurrentMtgRatesDataTable8[],5,0)</f>
        <v>85.376351295367996</v>
      </c>
      <c r="R1480" s="27">
        <f>CurrentMtgRatesDataTable824[[#This Row],[Realized Current Coupon Vol]]/CurrentMtgRatesDataTable824[[#This Row],[SeriesNumValue]]</f>
        <v>1.0743236327059831</v>
      </c>
    </row>
    <row r="1481" spans="1:18">
      <c r="A1481" s="26" t="s">
        <v>937</v>
      </c>
      <c r="B1481" s="28">
        <v>3.9740262536050301</v>
      </c>
      <c r="C14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3.9740262536050301</v>
      </c>
      <c r="D1481" s="27">
        <f>CurrentMtgRatesDataTable8[[#This Row],[Combined with Bloomberg Coupon]]-C1482</f>
        <v>4.2225699127170113E-2</v>
      </c>
      <c r="E1481" s="37">
        <f t="shared" si="46"/>
        <v>58.195311331660605</v>
      </c>
      <c r="F1481" s="27">
        <f>LN(CurrentMtgRatesDataTable8[[#This Row],[Combined with Bloomberg Coupon]]/C1482)</f>
        <v>1.0682273135005027E-2</v>
      </c>
      <c r="G1481" s="37">
        <f t="shared" si="47"/>
        <v>14.746205910091339</v>
      </c>
      <c r="I1481" s="26" t="s">
        <v>2084</v>
      </c>
      <c r="J1481" s="27">
        <v>76.705117237333496</v>
      </c>
      <c r="K1481" s="27" t="s">
        <v>1502</v>
      </c>
      <c r="N1481" s="26" t="s">
        <v>2084</v>
      </c>
      <c r="O1481" s="28">
        <v>80.437733480000006</v>
      </c>
      <c r="P1481" s="28" t="s">
        <v>1501</v>
      </c>
      <c r="Q1481" s="27">
        <f>VLOOKUP(CurrentMtgRatesDataTable824[[#This Row],[asOfDate]],CurrentMtgRatesDataTable8[],5,0)</f>
        <v>86.500573940001928</v>
      </c>
      <c r="R1481" s="27">
        <f>CurrentMtgRatesDataTable824[[#This Row],[Realized Current Coupon Vol]]/CurrentMtgRatesDataTable824[[#This Row],[SeriesNumValue]]</f>
        <v>1.0753730891921436</v>
      </c>
    </row>
    <row r="1482" spans="1:18">
      <c r="A1482" s="26" t="s">
        <v>938</v>
      </c>
      <c r="B1482" s="28">
        <v>3.93180055447786</v>
      </c>
      <c r="C14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3.93180055447786</v>
      </c>
      <c r="D1482" s="27">
        <f>CurrentMtgRatesDataTable8[[#This Row],[Combined with Bloomberg Coupon]]-C1483</f>
        <v>-2.867003407506985E-2</v>
      </c>
      <c r="E1482" s="37">
        <f t="shared" si="46"/>
        <v>57.528169839356735</v>
      </c>
      <c r="F1482" s="27">
        <f>LN(CurrentMtgRatesDataTable8[[#This Row],[Combined with Bloomberg Coupon]]/C1483)</f>
        <v>-7.2653763838933733E-3</v>
      </c>
      <c r="G1482" s="37">
        <f t="shared" si="47"/>
        <v>14.577071933910499</v>
      </c>
      <c r="I1482" s="26" t="s">
        <v>2083</v>
      </c>
      <c r="J1482" s="27">
        <v>76.480877562666507</v>
      </c>
      <c r="K1482" s="27" t="s">
        <v>1502</v>
      </c>
      <c r="N1482" s="26" t="s">
        <v>2083</v>
      </c>
      <c r="O1482" s="28">
        <v>80.773145388000003</v>
      </c>
      <c r="P1482" s="28" t="s">
        <v>1501</v>
      </c>
      <c r="Q1482" s="27">
        <f>VLOOKUP(CurrentMtgRatesDataTable824[[#This Row],[asOfDate]],CurrentMtgRatesDataTable8[],5,0)</f>
        <v>85.899456890414399</v>
      </c>
      <c r="R1482" s="27">
        <f>CurrentMtgRatesDataTable824[[#This Row],[Realized Current Coupon Vol]]/CurrentMtgRatesDataTable824[[#This Row],[SeriesNumValue]]</f>
        <v>1.0634655426353619</v>
      </c>
    </row>
    <row r="1483" spans="1:18">
      <c r="A1483" s="26" t="s">
        <v>939</v>
      </c>
      <c r="B1483" s="28">
        <v>3.9604705885529299</v>
      </c>
      <c r="C14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3.9604705885529299</v>
      </c>
      <c r="D1483" s="27">
        <f>CurrentMtgRatesDataTable8[[#This Row],[Combined with Bloomberg Coupon]]-C1484</f>
        <v>3.480568946526974E-2</v>
      </c>
      <c r="E1483" s="37">
        <f t="shared" si="46"/>
        <v>57.357841413686984</v>
      </c>
      <c r="F1483" s="27">
        <f>LN(CurrentMtgRatesDataTable8[[#This Row],[Combined with Bloomberg Coupon]]/C1484)</f>
        <v>8.8271157700977494E-3</v>
      </c>
      <c r="G1483" s="37">
        <f t="shared" si="47"/>
        <v>14.532026290731462</v>
      </c>
      <c r="I1483" s="26" t="s">
        <v>2082</v>
      </c>
      <c r="J1483" s="27">
        <v>83.419521993333504</v>
      </c>
      <c r="K1483" s="27" t="s">
        <v>1502</v>
      </c>
      <c r="N1483" s="26" t="s">
        <v>2082</v>
      </c>
      <c r="O1483" s="28">
        <v>81.961877322000007</v>
      </c>
      <c r="P1483" s="28" t="s">
        <v>1501</v>
      </c>
      <c r="Q1483" s="27">
        <f>VLOOKUP(CurrentMtgRatesDataTable824[[#This Row],[asOfDate]],CurrentMtgRatesDataTable8[],5,0)</f>
        <v>86.47510086293174</v>
      </c>
      <c r="R1483" s="27">
        <f>CurrentMtgRatesDataTable824[[#This Row],[Realized Current Coupon Vol]]/CurrentMtgRatesDataTable824[[#This Row],[SeriesNumValue]]</f>
        <v>1.0550649117418436</v>
      </c>
    </row>
    <row r="1484" spans="1:18">
      <c r="A1484" s="26" t="s">
        <v>940</v>
      </c>
      <c r="B1484" s="28">
        <v>3.9256648990876601</v>
      </c>
      <c r="C14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3.9256648990876601</v>
      </c>
      <c r="D1484" s="27">
        <f>CurrentMtgRatesDataTable8[[#This Row],[Combined with Bloomberg Coupon]]-C1485</f>
        <v>-2.4767196632459854E-2</v>
      </c>
      <c r="E1484" s="37">
        <f t="shared" si="46"/>
        <v>58.23209841340686</v>
      </c>
      <c r="F1484" s="27">
        <f>LN(CurrentMtgRatesDataTable8[[#This Row],[Combined with Bloomberg Coupon]]/C1485)</f>
        <v>-6.2892263227078919E-3</v>
      </c>
      <c r="G1484" s="37">
        <f t="shared" si="47"/>
        <v>14.720589942915435</v>
      </c>
      <c r="I1484" s="26" t="s">
        <v>2081</v>
      </c>
      <c r="J1484" s="27">
        <v>79.576827577000202</v>
      </c>
      <c r="K1484" s="27" t="s">
        <v>1502</v>
      </c>
      <c r="N1484" s="26" t="s">
        <v>2081</v>
      </c>
      <c r="O1484" s="28">
        <v>81.496028174000003</v>
      </c>
      <c r="P1484" s="28" t="s">
        <v>1501</v>
      </c>
      <c r="Q1484" s="27">
        <f>VLOOKUP(CurrentMtgRatesDataTable824[[#This Row],[asOfDate]],CurrentMtgRatesDataTable8[],5,0)</f>
        <v>84.148710175343723</v>
      </c>
      <c r="R1484" s="27">
        <f>CurrentMtgRatesDataTable824[[#This Row],[Realized Current Coupon Vol]]/CurrentMtgRatesDataTable824[[#This Row],[SeriesNumValue]]</f>
        <v>1.0325498317007553</v>
      </c>
    </row>
    <row r="1485" spans="1:18">
      <c r="A1485" s="26" t="s">
        <v>941</v>
      </c>
      <c r="B1485" s="28">
        <v>3.95043209572012</v>
      </c>
      <c r="C14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3.95043209572012</v>
      </c>
      <c r="D1485" s="27">
        <f>CurrentMtgRatesDataTable8[[#This Row],[Combined with Bloomberg Coupon]]-C1486</f>
        <v>3.5708656374649816E-2</v>
      </c>
      <c r="E1485" s="37">
        <f t="shared" si="46"/>
        <v>58.370248687068582</v>
      </c>
      <c r="F1485" s="27">
        <f>LN(CurrentMtgRatesDataTable8[[#This Row],[Combined with Bloomberg Coupon]]/C1486)</f>
        <v>9.0802785953003444E-3</v>
      </c>
      <c r="G1485" s="37">
        <f t="shared" si="47"/>
        <v>14.747966129537863</v>
      </c>
      <c r="I1485" s="26" t="s">
        <v>2080</v>
      </c>
      <c r="J1485" s="27">
        <v>79.635948069333196</v>
      </c>
      <c r="K1485" s="27" t="s">
        <v>1502</v>
      </c>
      <c r="N1485" s="26" t="s">
        <v>2080</v>
      </c>
      <c r="O1485" s="28">
        <v>81.672232464000004</v>
      </c>
      <c r="P1485" s="28" t="s">
        <v>1501</v>
      </c>
      <c r="Q1485" s="27">
        <f>VLOOKUP(CurrentMtgRatesDataTable824[[#This Row],[asOfDate]],CurrentMtgRatesDataTable8[],5,0)</f>
        <v>84.452730431391288</v>
      </c>
      <c r="R1485" s="27">
        <f>CurrentMtgRatesDataTable824[[#This Row],[Realized Current Coupon Vol]]/CurrentMtgRatesDataTable824[[#This Row],[SeriesNumValue]]</f>
        <v>1.0340445936581553</v>
      </c>
    </row>
    <row r="1486" spans="1:18">
      <c r="A1486" s="26" t="s">
        <v>942</v>
      </c>
      <c r="B1486" s="28">
        <v>3.9147234393454702</v>
      </c>
      <c r="C14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3.9147234393454702</v>
      </c>
      <c r="D1486" s="27">
        <f>CurrentMtgRatesDataTable8[[#This Row],[Combined with Bloomberg Coupon]]-C1487</f>
        <v>1.1824511433780049E-2</v>
      </c>
      <c r="E1486" s="37">
        <f t="shared" si="46"/>
        <v>58.068540761403106</v>
      </c>
      <c r="F1486" s="27">
        <f>LN(CurrentMtgRatesDataTable8[[#This Row],[Combined with Bloomberg Coupon]]/C1487)</f>
        <v>3.025093793394047E-3</v>
      </c>
      <c r="G1486" s="37">
        <f t="shared" si="47"/>
        <v>14.663605472102731</v>
      </c>
      <c r="I1486" s="26" t="s">
        <v>2079</v>
      </c>
      <c r="J1486" s="27">
        <v>73.154588295333198</v>
      </c>
      <c r="K1486" s="27" t="s">
        <v>1502</v>
      </c>
      <c r="N1486" s="26" t="s">
        <v>2079</v>
      </c>
      <c r="O1486" s="28">
        <v>78.610681888000002</v>
      </c>
      <c r="P1486" s="28" t="s">
        <v>1501</v>
      </c>
      <c r="Q1486" s="27">
        <f>VLOOKUP(CurrentMtgRatesDataTable824[[#This Row],[asOfDate]],CurrentMtgRatesDataTable8[],5,0)</f>
        <v>84.915857850269816</v>
      </c>
      <c r="R1486" s="27">
        <f>CurrentMtgRatesDataTable824[[#This Row],[Realized Current Coupon Vol]]/CurrentMtgRatesDataTable824[[#This Row],[SeriesNumValue]]</f>
        <v>1.0802076233259632</v>
      </c>
    </row>
    <row r="1487" spans="1:18">
      <c r="A1487" s="26" t="s">
        <v>943</v>
      </c>
      <c r="B1487" s="28">
        <v>3.9028989279116901</v>
      </c>
      <c r="C14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3.9028989279116901</v>
      </c>
      <c r="D1487" s="27">
        <f>CurrentMtgRatesDataTable8[[#This Row],[Combined with Bloomberg Coupon]]-C1488</f>
        <v>-1.1409118163059784E-2</v>
      </c>
      <c r="E1487" s="37">
        <f t="shared" si="46"/>
        <v>58.239262060611388</v>
      </c>
      <c r="F1487" s="27">
        <f>LN(CurrentMtgRatesDataTable8[[#This Row],[Combined with Bloomberg Coupon]]/C1488)</f>
        <v>-2.9189776609237152E-3</v>
      </c>
      <c r="G1487" s="37">
        <f t="shared" si="47"/>
        <v>14.69833722414049</v>
      </c>
      <c r="I1487" s="26" t="s">
        <v>2078</v>
      </c>
      <c r="J1487" s="27">
        <v>75.7473868933332</v>
      </c>
      <c r="K1487" s="27" t="s">
        <v>1502</v>
      </c>
      <c r="N1487" s="26" t="s">
        <v>2078</v>
      </c>
      <c r="O1487" s="28">
        <v>79.423834529999993</v>
      </c>
      <c r="P1487" s="28" t="s">
        <v>1501</v>
      </c>
      <c r="Q1487" s="27">
        <f>VLOOKUP(CurrentMtgRatesDataTable824[[#This Row],[asOfDate]],CurrentMtgRatesDataTable8[],5,0)</f>
        <v>84.903581427807978</v>
      </c>
      <c r="R1487" s="27">
        <f>CurrentMtgRatesDataTable824[[#This Row],[Realized Current Coupon Vol]]/CurrentMtgRatesDataTable824[[#This Row],[SeriesNumValue]]</f>
        <v>1.0689937338109528</v>
      </c>
    </row>
    <row r="1488" spans="1:18">
      <c r="A1488" s="26" t="s">
        <v>944</v>
      </c>
      <c r="B1488" s="28">
        <v>3.9143080460747499</v>
      </c>
      <c r="C14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3.9143080460747499</v>
      </c>
      <c r="D1488" s="27">
        <f>CurrentMtgRatesDataTable8[[#This Row],[Combined with Bloomberg Coupon]]-C1489</f>
        <v>3.1380342441159836E-2</v>
      </c>
      <c r="E1488" s="37">
        <f t="shared" si="46"/>
        <v>58.240795497301654</v>
      </c>
      <c r="F1488" s="27">
        <f>LN(CurrentMtgRatesDataTable8[[#This Row],[Combined with Bloomberg Coupon]]/C1489)</f>
        <v>8.0491376360479604E-3</v>
      </c>
      <c r="G1488" s="37">
        <f t="shared" si="47"/>
        <v>14.698133740910862</v>
      </c>
      <c r="I1488" s="26" t="s">
        <v>2077</v>
      </c>
      <c r="J1488" s="27">
        <v>78.970958459666804</v>
      </c>
      <c r="K1488" s="27" t="s">
        <v>1502</v>
      </c>
      <c r="N1488" s="26" t="s">
        <v>2077</v>
      </c>
      <c r="O1488" s="28">
        <v>80.847412628000001</v>
      </c>
      <c r="P1488" s="28" t="s">
        <v>1501</v>
      </c>
      <c r="Q1488" s="27">
        <f>VLOOKUP(CurrentMtgRatesDataTable824[[#This Row],[asOfDate]],CurrentMtgRatesDataTable8[],5,0)</f>
        <v>85.125228761192034</v>
      </c>
      <c r="R1488" s="27">
        <f>CurrentMtgRatesDataTable824[[#This Row],[Realized Current Coupon Vol]]/CurrentMtgRatesDataTable824[[#This Row],[SeriesNumValue]]</f>
        <v>1.0529122206158332</v>
      </c>
    </row>
    <row r="1489" spans="1:18">
      <c r="A1489" s="26" t="s">
        <v>945</v>
      </c>
      <c r="B1489" s="28">
        <v>3.8829277036335901</v>
      </c>
      <c r="C14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3.8829277036335901</v>
      </c>
      <c r="D1489" s="27">
        <f>CurrentMtgRatesDataTable8[[#This Row],[Combined with Bloomberg Coupon]]-C1490</f>
        <v>-1.5612818665549977E-2</v>
      </c>
      <c r="E1489" s="37">
        <f t="shared" si="46"/>
        <v>58.196647298219339</v>
      </c>
      <c r="F1489" s="27">
        <f>LN(CurrentMtgRatesDataTable8[[#This Row],[Combined with Bloomberg Coupon]]/C1490)</f>
        <v>-4.012826156462296E-3</v>
      </c>
      <c r="G1489" s="37">
        <f t="shared" si="47"/>
        <v>14.673373846452883</v>
      </c>
      <c r="I1489" s="26" t="s">
        <v>2076</v>
      </c>
      <c r="J1489" s="27">
        <v>78.850384880999997</v>
      </c>
      <c r="K1489" s="27" t="s">
        <v>1502</v>
      </c>
      <c r="N1489" s="26" t="s">
        <v>2076</v>
      </c>
      <c r="O1489" s="28">
        <v>82.447703594999993</v>
      </c>
      <c r="P1489" s="28" t="s">
        <v>1501</v>
      </c>
      <c r="Q1489" s="27">
        <f>VLOOKUP(CurrentMtgRatesDataTable824[[#This Row],[asOfDate]],CurrentMtgRatesDataTable8[],5,0)</f>
        <v>84.139160387085482</v>
      </c>
      <c r="R1489" s="27">
        <f>CurrentMtgRatesDataTable824[[#This Row],[Realized Current Coupon Vol]]/CurrentMtgRatesDataTable824[[#This Row],[SeriesNumValue]]</f>
        <v>1.0205155112675335</v>
      </c>
    </row>
    <row r="1490" spans="1:18">
      <c r="A1490" s="26" t="s">
        <v>946</v>
      </c>
      <c r="B1490" s="28">
        <v>3.8985405222991401</v>
      </c>
      <c r="C14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3.8985405222991401</v>
      </c>
      <c r="D1490" s="27">
        <f>CurrentMtgRatesDataTable8[[#This Row],[Combined with Bloomberg Coupon]]-C1491</f>
        <v>3.4216249432270196E-2</v>
      </c>
      <c r="E1490" s="37">
        <f t="shared" si="46"/>
        <v>58.17096894873481</v>
      </c>
      <c r="F1490" s="27">
        <f>LN(CurrentMtgRatesDataTable8[[#This Row],[Combined with Bloomberg Coupon]]/C1491)</f>
        <v>8.8154236659771287E-3</v>
      </c>
      <c r="G1490" s="37">
        <f t="shared" si="47"/>
        <v>14.665515616243404</v>
      </c>
      <c r="I1490" s="26" t="s">
        <v>2075</v>
      </c>
      <c r="J1490" s="27">
        <v>78.178473647999994</v>
      </c>
      <c r="K1490" s="27" t="s">
        <v>1502</v>
      </c>
      <c r="N1490" s="26" t="s">
        <v>2075</v>
      </c>
      <c r="O1490" s="28">
        <v>82.240333230000005</v>
      </c>
      <c r="P1490" s="28" t="s">
        <v>1501</v>
      </c>
      <c r="Q1490" s="27">
        <f>VLOOKUP(CurrentMtgRatesDataTable824[[#This Row],[asOfDate]],CurrentMtgRatesDataTable8[],5,0)</f>
        <v>84.649240741087382</v>
      </c>
      <c r="R1490" s="27">
        <f>CurrentMtgRatesDataTable824[[#This Row],[Realized Current Coupon Vol]]/CurrentMtgRatesDataTable824[[#This Row],[SeriesNumValue]]</f>
        <v>1.02929107186799</v>
      </c>
    </row>
    <row r="1491" spans="1:18">
      <c r="A1491" s="26" t="s">
        <v>947</v>
      </c>
      <c r="B1491" s="28">
        <v>3.8643242728668699</v>
      </c>
      <c r="C14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3.8643242728668699</v>
      </c>
      <c r="D1491" s="27">
        <f>CurrentMtgRatesDataTable8[[#This Row],[Combined with Bloomberg Coupon]]-C1492</f>
        <v>-3.5083922613710072E-2</v>
      </c>
      <c r="E1491" s="37">
        <f t="shared" si="46"/>
        <v>57.878497638615968</v>
      </c>
      <c r="F1491" s="27">
        <f>LN(CurrentMtgRatesDataTable8[[#This Row],[Combined with Bloomberg Coupon]]/C1492)</f>
        <v>-9.0379624941799869E-3</v>
      </c>
      <c r="G1491" s="37">
        <f t="shared" si="47"/>
        <v>14.578007614621209</v>
      </c>
      <c r="I1491" s="26" t="s">
        <v>2074</v>
      </c>
      <c r="J1491" s="27">
        <v>73.930308201000003</v>
      </c>
      <c r="K1491" s="27" t="s">
        <v>1502</v>
      </c>
      <c r="N1491" s="26" t="s">
        <v>2074</v>
      </c>
      <c r="O1491" s="28">
        <v>79.042230750000002</v>
      </c>
      <c r="P1491" s="28" t="s">
        <v>1501</v>
      </c>
      <c r="Q1491" s="27">
        <f>VLOOKUP(CurrentMtgRatesDataTable824[[#This Row],[asOfDate]],CurrentMtgRatesDataTable8[],5,0)</f>
        <v>84.715898033154431</v>
      </c>
      <c r="R1491" s="27">
        <f>CurrentMtgRatesDataTable824[[#This Row],[Realized Current Coupon Vol]]/CurrentMtgRatesDataTable824[[#This Row],[SeriesNumValue]]</f>
        <v>1.0717802019163589</v>
      </c>
    </row>
    <row r="1492" spans="1:18">
      <c r="A1492" s="26" t="s">
        <v>948</v>
      </c>
      <c r="B1492" s="28">
        <v>3.8994081954805799</v>
      </c>
      <c r="C14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3.8994081954805799</v>
      </c>
      <c r="D1492" s="27">
        <f>CurrentMtgRatesDataTable8[[#This Row],[Combined with Bloomberg Coupon]]-C1493</f>
        <v>-1.3067619710670275E-2</v>
      </c>
      <c r="E1492" s="37">
        <f t="shared" si="46"/>
        <v>58.965783672235986</v>
      </c>
      <c r="F1492" s="27">
        <f>LN(CurrentMtgRatesDataTable8[[#This Row],[Combined with Bloomberg Coupon]]/C1493)</f>
        <v>-3.3455775537675593E-3</v>
      </c>
      <c r="G1492" s="37">
        <f t="shared" si="47"/>
        <v>14.798450451929307</v>
      </c>
      <c r="I1492" s="26" t="s">
        <v>2073</v>
      </c>
      <c r="J1492" s="27">
        <v>75.847831344000099</v>
      </c>
      <c r="K1492" s="27" t="s">
        <v>1502</v>
      </c>
      <c r="N1492" s="26" t="s">
        <v>2073</v>
      </c>
      <c r="O1492" s="28">
        <v>79.93393331</v>
      </c>
      <c r="P1492" s="28" t="s">
        <v>1501</v>
      </c>
      <c r="Q1492" s="27">
        <f>VLOOKUP(CurrentMtgRatesDataTable824[[#This Row],[asOfDate]],CurrentMtgRatesDataTable8[],5,0)</f>
        <v>84.24569693986534</v>
      </c>
      <c r="R1492" s="27">
        <f>CurrentMtgRatesDataTable824[[#This Row],[Realized Current Coupon Vol]]/CurrentMtgRatesDataTable824[[#This Row],[SeriesNumValue]]</f>
        <v>1.0539415921539035</v>
      </c>
    </row>
    <row r="1493" spans="1:18">
      <c r="A1493" s="26" t="s">
        <v>949</v>
      </c>
      <c r="B1493" s="28">
        <v>3.9124758151912502</v>
      </c>
      <c r="C14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3.9124758151912502</v>
      </c>
      <c r="D1493" s="27">
        <f>CurrentMtgRatesDataTable8[[#This Row],[Combined with Bloomberg Coupon]]-C1494</f>
        <v>-4.3568826094329882E-2</v>
      </c>
      <c r="E1493" s="37">
        <f t="shared" si="46"/>
        <v>59.010940572494519</v>
      </c>
      <c r="F1493" s="27">
        <f>LN(CurrentMtgRatesDataTable8[[#This Row],[Combined with Bloomberg Coupon]]/C1494)</f>
        <v>-1.1074323720745781E-2</v>
      </c>
      <c r="G1493" s="37">
        <f t="shared" si="47"/>
        <v>14.807762772782077</v>
      </c>
      <c r="I1493" s="26" t="s">
        <v>2072</v>
      </c>
      <c r="J1493" s="27">
        <v>82.1485700056665</v>
      </c>
      <c r="K1493" s="27" t="s">
        <v>1502</v>
      </c>
      <c r="N1493" s="26" t="s">
        <v>2072</v>
      </c>
      <c r="O1493" s="28">
        <v>79.499472510000004</v>
      </c>
      <c r="P1493" s="28" t="s">
        <v>1501</v>
      </c>
      <c r="Q1493" s="27">
        <f>VLOOKUP(CurrentMtgRatesDataTable824[[#This Row],[asOfDate]],CurrentMtgRatesDataTable8[],5,0)</f>
        <v>84.143817252962151</v>
      </c>
      <c r="R1493" s="27">
        <f>CurrentMtgRatesDataTable824[[#This Row],[Realized Current Coupon Vol]]/CurrentMtgRatesDataTable824[[#This Row],[SeriesNumValue]]</f>
        <v>1.0584198183500897</v>
      </c>
    </row>
    <row r="1494" spans="1:18">
      <c r="A1494" s="26" t="s">
        <v>950</v>
      </c>
      <c r="B1494" s="28">
        <v>3.9560446412855801</v>
      </c>
      <c r="C14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3.9560446412855801</v>
      </c>
      <c r="D1494" s="27">
        <f>CurrentMtgRatesDataTable8[[#This Row],[Combined with Bloomberg Coupon]]-C1495</f>
        <v>-9.9254771973680267E-2</v>
      </c>
      <c r="E1494" s="37">
        <f t="shared" si="46"/>
        <v>58.566210724653111</v>
      </c>
      <c r="F1494" s="27">
        <f>LN(CurrentMtgRatesDataTable8[[#This Row],[Combined with Bloomberg Coupon]]/C1495)</f>
        <v>-2.4779824736077729E-2</v>
      </c>
      <c r="G1494" s="37">
        <f t="shared" si="47"/>
        <v>14.688233550325888</v>
      </c>
      <c r="I1494" s="26" t="s">
        <v>2071</v>
      </c>
      <c r="J1494" s="27">
        <v>78.142565109000003</v>
      </c>
      <c r="K1494" s="27" t="s">
        <v>1502</v>
      </c>
      <c r="N1494" s="26" t="s">
        <v>2071</v>
      </c>
      <c r="O1494" s="28">
        <v>78.786909530000003</v>
      </c>
      <c r="P1494" s="28" t="s">
        <v>1501</v>
      </c>
      <c r="Q1494" s="27">
        <f>VLOOKUP(CurrentMtgRatesDataTable824[[#This Row],[asOfDate]],CurrentMtgRatesDataTable8[],5,0)</f>
        <v>84.945985327173418</v>
      </c>
      <c r="R1494" s="27">
        <f>CurrentMtgRatesDataTable824[[#This Row],[Realized Current Coupon Vol]]/CurrentMtgRatesDataTable824[[#This Row],[SeriesNumValue]]</f>
        <v>1.0781738468219546</v>
      </c>
    </row>
    <row r="1495" spans="1:18">
      <c r="A1495" s="26" t="s">
        <v>951</v>
      </c>
      <c r="B1495" s="28">
        <v>4.0552994132592604</v>
      </c>
      <c r="C14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4.0552994132592604</v>
      </c>
      <c r="D1495" s="27">
        <f>CurrentMtgRatesDataTable8[[#This Row],[Combined with Bloomberg Coupon]]-C1496</f>
        <v>5.4550948471730365E-2</v>
      </c>
      <c r="E1495" s="37">
        <f t="shared" si="46"/>
        <v>56.087724409740417</v>
      </c>
      <c r="F1495" s="27">
        <f>LN(CurrentMtgRatesDataTable8[[#This Row],[Combined with Bloomberg Coupon]]/C1496)</f>
        <v>1.3543063070502383E-2</v>
      </c>
      <c r="G1495" s="37">
        <f t="shared" si="47"/>
        <v>14.0385976082989</v>
      </c>
      <c r="I1495" s="26" t="s">
        <v>2070</v>
      </c>
      <c r="J1495" s="27">
        <v>79.321286743333502</v>
      </c>
      <c r="K1495" s="27" t="s">
        <v>1502</v>
      </c>
      <c r="N1495" s="26" t="s">
        <v>2070</v>
      </c>
      <c r="O1495" s="28">
        <v>79.642402435999998</v>
      </c>
      <c r="P1495" s="28" t="s">
        <v>1501</v>
      </c>
      <c r="Q1495" s="27">
        <f>VLOOKUP(CurrentMtgRatesDataTable824[[#This Row],[asOfDate]],CurrentMtgRatesDataTable8[],5,0)</f>
        <v>85.172222565914865</v>
      </c>
      <c r="R1495" s="27">
        <f>CurrentMtgRatesDataTable824[[#This Row],[Realized Current Coupon Vol]]/CurrentMtgRatesDataTable824[[#This Row],[SeriesNumValue]]</f>
        <v>1.0694331155361441</v>
      </c>
    </row>
    <row r="1496" spans="1:18">
      <c r="A1496" s="26" t="s">
        <v>952</v>
      </c>
      <c r="B1496" s="28">
        <v>4.00074846478753</v>
      </c>
      <c r="C14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4.00074846478753</v>
      </c>
      <c r="D1496" s="27">
        <f>CurrentMtgRatesDataTable8[[#This Row],[Combined with Bloomberg Coupon]]-C1497</f>
        <v>-1.0181193582109671E-2</v>
      </c>
      <c r="E1496" s="37">
        <f t="shared" si="46"/>
        <v>54.70741505133747</v>
      </c>
      <c r="F1496" s="27">
        <f>LN(CurrentMtgRatesDataTable8[[#This Row],[Combined with Bloomberg Coupon]]/C1497)</f>
        <v>-2.5415896410725305E-3</v>
      </c>
      <c r="G1496" s="37">
        <f t="shared" si="47"/>
        <v>13.701241811921971</v>
      </c>
      <c r="I1496" s="26" t="s">
        <v>2069</v>
      </c>
      <c r="J1496" s="27">
        <v>82.520548972666802</v>
      </c>
      <c r="K1496" s="27" t="s">
        <v>1502</v>
      </c>
      <c r="N1496" s="26" t="s">
        <v>2069</v>
      </c>
      <c r="O1496" s="28">
        <v>81.962480952999996</v>
      </c>
      <c r="P1496" s="28" t="s">
        <v>1501</v>
      </c>
      <c r="Q1496" s="27">
        <f>VLOOKUP(CurrentMtgRatesDataTable824[[#This Row],[asOfDate]],CurrentMtgRatesDataTable8[],5,0)</f>
        <v>85.32749883456512</v>
      </c>
      <c r="R1496" s="27">
        <f>CurrentMtgRatesDataTable824[[#This Row],[Realized Current Coupon Vol]]/CurrentMtgRatesDataTable824[[#This Row],[SeriesNumValue]]</f>
        <v>1.0410555883916537</v>
      </c>
    </row>
    <row r="1497" spans="1:18">
      <c r="A1497" s="26" t="s">
        <v>953</v>
      </c>
      <c r="B1497" s="28">
        <v>4.0109296583696397</v>
      </c>
      <c r="C14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4.0109296583696397</v>
      </c>
      <c r="D1497" s="27">
        <f>CurrentMtgRatesDataTable8[[#This Row],[Combined with Bloomberg Coupon]]-C1498</f>
        <v>-3.8560301701820343E-2</v>
      </c>
      <c r="E1497" s="37">
        <f t="shared" si="46"/>
        <v>54.783300047682246</v>
      </c>
      <c r="F1497" s="27">
        <f>LN(CurrentMtgRatesDataTable8[[#This Row],[Combined with Bloomberg Coupon]]/C1498)</f>
        <v>-9.5678879492527586E-3</v>
      </c>
      <c r="G1497" s="37">
        <f t="shared" si="47"/>
        <v>13.717315266007969</v>
      </c>
      <c r="I1497" s="26" t="s">
        <v>2068</v>
      </c>
      <c r="J1497" s="27">
        <v>92.402194560000197</v>
      </c>
      <c r="K1497" s="27" t="s">
        <v>1502</v>
      </c>
      <c r="N1497" s="26" t="s">
        <v>2068</v>
      </c>
      <c r="O1497" s="28">
        <v>87.364054752000001</v>
      </c>
      <c r="P1497" s="28" t="s">
        <v>1501</v>
      </c>
      <c r="Q1497" s="27">
        <f>VLOOKUP(CurrentMtgRatesDataTable824[[#This Row],[asOfDate]],CurrentMtgRatesDataTable8[],5,0)</f>
        <v>85.60936049658855</v>
      </c>
      <c r="R1497" s="27">
        <f>CurrentMtgRatesDataTable824[[#This Row],[Realized Current Coupon Vol]]/CurrentMtgRatesDataTable824[[#This Row],[SeriesNumValue]]</f>
        <v>0.97991514633343779</v>
      </c>
    </row>
    <row r="1498" spans="1:18">
      <c r="A1498" s="26" t="s">
        <v>954</v>
      </c>
      <c r="B1498" s="28">
        <v>4.04948996007146</v>
      </c>
      <c r="C14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4.04948996007146</v>
      </c>
      <c r="D1498" s="27">
        <f>CurrentMtgRatesDataTable8[[#This Row],[Combined with Bloomberg Coupon]]-C1499</f>
        <v>2.8472162327860318E-2</v>
      </c>
      <c r="E1498" s="37">
        <f t="shared" si="46"/>
        <v>54.357242359029591</v>
      </c>
      <c r="F1498" s="27">
        <f>LN(CurrentMtgRatesDataTable8[[#This Row],[Combined with Bloomberg Coupon]]/C1499)</f>
        <v>7.0558832993463392E-3</v>
      </c>
      <c r="G1498" s="37">
        <f t="shared" si="47"/>
        <v>13.611262104445087</v>
      </c>
      <c r="I1498" s="26" t="s">
        <v>2067</v>
      </c>
      <c r="J1498" s="27">
        <v>91.244090564000004</v>
      </c>
      <c r="K1498" s="27" t="s">
        <v>1502</v>
      </c>
      <c r="N1498" s="26" t="s">
        <v>2067</v>
      </c>
      <c r="O1498" s="28">
        <v>86.564173374000006</v>
      </c>
      <c r="P1498" s="28" t="s">
        <v>1501</v>
      </c>
      <c r="Q1498" s="27">
        <f>VLOOKUP(CurrentMtgRatesDataTable824[[#This Row],[asOfDate]],CurrentMtgRatesDataTable8[],5,0)</f>
        <v>87.650400894004918</v>
      </c>
      <c r="R1498" s="27">
        <f>CurrentMtgRatesDataTable824[[#This Row],[Realized Current Coupon Vol]]/CurrentMtgRatesDataTable824[[#This Row],[SeriesNumValue]]</f>
        <v>1.0125482341905105</v>
      </c>
    </row>
    <row r="1499" spans="1:18">
      <c r="A1499" s="26" t="s">
        <v>955</v>
      </c>
      <c r="B1499" s="28">
        <v>4.0210177977435997</v>
      </c>
      <c r="C14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4.0210177977435997</v>
      </c>
      <c r="D1499" s="27">
        <f>CurrentMtgRatesDataTable8[[#This Row],[Combined with Bloomberg Coupon]]-C1500</f>
        <v>3.0951222047149507E-2</v>
      </c>
      <c r="E1499" s="37">
        <f t="shared" si="46"/>
        <v>54.43585268204064</v>
      </c>
      <c r="F1499" s="27">
        <f>LN(CurrentMtgRatesDataTable8[[#This Row],[Combined with Bloomberg Coupon]]/C1500)</f>
        <v>7.7271377029233977E-3</v>
      </c>
      <c r="G1499" s="37">
        <f t="shared" si="47"/>
        <v>13.61553310890471</v>
      </c>
      <c r="I1499" s="26" t="s">
        <v>2066</v>
      </c>
      <c r="J1499" s="27">
        <v>89.658864350000002</v>
      </c>
      <c r="K1499" s="27" t="s">
        <v>1502</v>
      </c>
      <c r="N1499" s="26" t="s">
        <v>2066</v>
      </c>
      <c r="O1499" s="28">
        <v>86.492608302999997</v>
      </c>
      <c r="P1499" s="28" t="s">
        <v>1501</v>
      </c>
      <c r="Q1499" s="27">
        <f>VLOOKUP(CurrentMtgRatesDataTable824[[#This Row],[asOfDate]],CurrentMtgRatesDataTable8[],5,0)</f>
        <v>86.314432402505929</v>
      </c>
      <c r="R1499" s="27">
        <f>CurrentMtgRatesDataTable824[[#This Row],[Realized Current Coupon Vol]]/CurrentMtgRatesDataTable824[[#This Row],[SeriesNumValue]]</f>
        <v>0.99793998696547703</v>
      </c>
    </row>
    <row r="1500" spans="1:18">
      <c r="A1500" s="26" t="s">
        <v>956</v>
      </c>
      <c r="B1500" s="28">
        <v>3.9900665756964502</v>
      </c>
      <c r="C15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3.9900665756964502</v>
      </c>
      <c r="D1500" s="27">
        <f>CurrentMtgRatesDataTable8[[#This Row],[Combined with Bloomberg Coupon]]-C1501</f>
        <v>2.5480361214350378E-2</v>
      </c>
      <c r="E1500" s="37">
        <f t="shared" si="46"/>
        <v>55.376219477677225</v>
      </c>
      <c r="F1500" s="27">
        <f>LN(CurrentMtgRatesDataTable8[[#This Row],[Combined with Bloomberg Coupon]]/C1501)</f>
        <v>6.4064262851208685E-3</v>
      </c>
      <c r="G1500" s="37">
        <f t="shared" si="47"/>
        <v>13.805978431760144</v>
      </c>
      <c r="I1500" s="26" t="s">
        <v>2065</v>
      </c>
      <c r="J1500" s="27">
        <v>86.888623397333504</v>
      </c>
      <c r="K1500" s="27" t="s">
        <v>1502</v>
      </c>
      <c r="N1500" s="26" t="s">
        <v>2065</v>
      </c>
      <c r="O1500" s="28">
        <v>85.431922561999997</v>
      </c>
      <c r="P1500" s="28" t="s">
        <v>1501</v>
      </c>
      <c r="Q1500" s="27">
        <f>VLOOKUP(CurrentMtgRatesDataTable824[[#This Row],[asOfDate]],CurrentMtgRatesDataTable8[],5,0)</f>
        <v>83.006910788429209</v>
      </c>
      <c r="R1500" s="27">
        <f>CurrentMtgRatesDataTable824[[#This Row],[Realized Current Coupon Vol]]/CurrentMtgRatesDataTable824[[#This Row],[SeriesNumValue]]</f>
        <v>0.97161468803641993</v>
      </c>
    </row>
    <row r="1501" spans="1:18">
      <c r="A1501" s="26" t="s">
        <v>957</v>
      </c>
      <c r="B1501" s="28">
        <v>3.9645862144820998</v>
      </c>
      <c r="C15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3.9645862144820998</v>
      </c>
      <c r="D1501" s="27">
        <f>CurrentMtgRatesDataTable8[[#This Row],[Combined with Bloomberg Coupon]]-C1502</f>
        <v>7.9439725321779786E-2</v>
      </c>
      <c r="E1501" s="37">
        <f t="shared" si="46"/>
        <v>55.025554663545606</v>
      </c>
      <c r="F1501" s="27">
        <f>LN(CurrentMtgRatesDataTable8[[#This Row],[Combined with Bloomberg Coupon]]/C1502)</f>
        <v>2.0240800659338455E-2</v>
      </c>
      <c r="G1501" s="37">
        <f t="shared" si="47"/>
        <v>13.718052369799704</v>
      </c>
      <c r="I1501" s="26" t="s">
        <v>2064</v>
      </c>
      <c r="J1501" s="27">
        <v>84.773844909000005</v>
      </c>
      <c r="K1501" s="27" t="s">
        <v>1502</v>
      </c>
      <c r="N1501" s="26" t="s">
        <v>2064</v>
      </c>
      <c r="O1501" s="28">
        <v>84.552431607000003</v>
      </c>
      <c r="P1501" s="28" t="s">
        <v>1501</v>
      </c>
      <c r="Q1501" s="27">
        <f>VLOOKUP(CurrentMtgRatesDataTable824[[#This Row],[asOfDate]],CurrentMtgRatesDataTable8[],5,0)</f>
        <v>82.467187698151207</v>
      </c>
      <c r="R1501" s="27">
        <f>CurrentMtgRatesDataTable824[[#This Row],[Realized Current Coupon Vol]]/CurrentMtgRatesDataTable824[[#This Row],[SeriesNumValue]]</f>
        <v>0.9753378599619581</v>
      </c>
    </row>
    <row r="1502" spans="1:18">
      <c r="A1502" s="26" t="s">
        <v>958</v>
      </c>
      <c r="B1502" s="28">
        <v>3.88514648916032</v>
      </c>
      <c r="C15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3.88514648916032</v>
      </c>
      <c r="D1502" s="27">
        <f>CurrentMtgRatesDataTable8[[#This Row],[Combined with Bloomberg Coupon]]-C1503</f>
        <v>4.3833809584150174E-2</v>
      </c>
      <c r="E1502" s="37">
        <f t="shared" si="46"/>
        <v>52.250386251558254</v>
      </c>
      <c r="F1502" s="27">
        <f>LN(CurrentMtgRatesDataTable8[[#This Row],[Combined with Bloomberg Coupon]]/C1503)</f>
        <v>1.1346537632278754E-2</v>
      </c>
      <c r="G1502" s="37">
        <f t="shared" si="47"/>
        <v>12.995699714407735</v>
      </c>
      <c r="I1502" s="26" t="s">
        <v>2063</v>
      </c>
      <c r="J1502" s="27">
        <v>85.434150444333497</v>
      </c>
      <c r="K1502" s="27" t="s">
        <v>1502</v>
      </c>
      <c r="N1502" s="26" t="s">
        <v>2063</v>
      </c>
      <c r="O1502" s="28">
        <v>84.412740732000003</v>
      </c>
      <c r="P1502" s="28" t="s">
        <v>1501</v>
      </c>
      <c r="Q1502" s="27">
        <f>VLOOKUP(CurrentMtgRatesDataTable824[[#This Row],[asOfDate]],CurrentMtgRatesDataTable8[],5,0)</f>
        <v>80.248281936982011</v>
      </c>
      <c r="R1502" s="27">
        <f>CurrentMtgRatesDataTable824[[#This Row],[Realized Current Coupon Vol]]/CurrentMtgRatesDataTable824[[#This Row],[SeriesNumValue]]</f>
        <v>0.9506655185117181</v>
      </c>
    </row>
    <row r="1503" spans="1:18">
      <c r="A1503" s="26" t="s">
        <v>959</v>
      </c>
      <c r="B1503" s="28">
        <v>3.8413126795761698</v>
      </c>
      <c r="C15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3.8413126795761698</v>
      </c>
      <c r="D1503" s="27">
        <f>CurrentMtgRatesDataTable8[[#This Row],[Combined with Bloomberg Coupon]]-C1504</f>
        <v>-1.0205222705601535E-3</v>
      </c>
      <c r="E1503" s="37">
        <f t="shared" si="46"/>
        <v>51.204400826093966</v>
      </c>
      <c r="F1503" s="27">
        <f>LN(CurrentMtgRatesDataTable8[[#This Row],[Combined with Bloomberg Coupon]]/C1504)</f>
        <v>-2.6563490621774722E-4</v>
      </c>
      <c r="G1503" s="37">
        <f t="shared" si="47"/>
        <v>12.7173982099402</v>
      </c>
      <c r="I1503" s="26" t="s">
        <v>2062</v>
      </c>
      <c r="J1503" s="27">
        <v>86.771845758000197</v>
      </c>
      <c r="K1503" s="27" t="s">
        <v>1502</v>
      </c>
      <c r="N1503" s="26" t="s">
        <v>2062</v>
      </c>
      <c r="O1503" s="28">
        <v>85.364697210000003</v>
      </c>
      <c r="P1503" s="28" t="s">
        <v>1501</v>
      </c>
      <c r="Q1503" s="27">
        <f>VLOOKUP(CurrentMtgRatesDataTable824[[#This Row],[asOfDate]],CurrentMtgRatesDataTable8[],5,0)</f>
        <v>80.130712544019261</v>
      </c>
      <c r="R1503" s="27">
        <f>CurrentMtgRatesDataTable824[[#This Row],[Realized Current Coupon Vol]]/CurrentMtgRatesDataTable824[[#This Row],[SeriesNumValue]]</f>
        <v>0.93868677759021435</v>
      </c>
    </row>
    <row r="1504" spans="1:18">
      <c r="A1504" s="26" t="s">
        <v>960</v>
      </c>
      <c r="B1504" s="28">
        <v>3.84233320184673</v>
      </c>
      <c r="C15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3.84233320184673</v>
      </c>
      <c r="D1504" s="27">
        <f>CurrentMtgRatesDataTable8[[#This Row],[Combined with Bloomberg Coupon]]-C1505</f>
        <v>-6.7976853520950176E-2</v>
      </c>
      <c r="E1504" s="37">
        <f t="shared" si="46"/>
        <v>51.486667375937301</v>
      </c>
      <c r="F1504" s="27">
        <f>LN(CurrentMtgRatesDataTable8[[#This Row],[Combined with Bloomberg Coupon]]/C1505)</f>
        <v>-1.7536882171094476E-2</v>
      </c>
      <c r="G1504" s="37">
        <f t="shared" si="47"/>
        <v>12.776954751411509</v>
      </c>
      <c r="I1504" s="26" t="s">
        <v>2061</v>
      </c>
      <c r="J1504" s="27">
        <v>90.302746850000204</v>
      </c>
      <c r="K1504" s="27" t="s">
        <v>1502</v>
      </c>
      <c r="N1504" s="26" t="s">
        <v>2061</v>
      </c>
      <c r="O1504" s="28">
        <v>84.604354912000005</v>
      </c>
      <c r="P1504" s="28" t="s">
        <v>1501</v>
      </c>
      <c r="Q1504" s="27">
        <f>VLOOKUP(CurrentMtgRatesDataTable824[[#This Row],[asOfDate]],CurrentMtgRatesDataTable8[],5,0)</f>
        <v>79.768996856656145</v>
      </c>
      <c r="R1504" s="27">
        <f>CurrentMtgRatesDataTable824[[#This Row],[Realized Current Coupon Vol]]/CurrentMtgRatesDataTable824[[#This Row],[SeriesNumValue]]</f>
        <v>0.94284740944631884</v>
      </c>
    </row>
    <row r="1505" spans="1:18">
      <c r="A1505" s="26" t="s">
        <v>961</v>
      </c>
      <c r="B1505" s="28">
        <v>3.9103100553676802</v>
      </c>
      <c r="C15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3.9103100553676802</v>
      </c>
      <c r="D1505" s="27">
        <f>CurrentMtgRatesDataTable8[[#This Row],[Combined with Bloomberg Coupon]]-C1506</f>
        <v>-2.3042747965899668E-2</v>
      </c>
      <c r="E1505" s="37">
        <f t="shared" si="46"/>
        <v>50.844313927117923</v>
      </c>
      <c r="F1505" s="27">
        <f>LN(CurrentMtgRatesDataTable8[[#This Row],[Combined with Bloomberg Coupon]]/C1506)</f>
        <v>-5.8755238899704243E-3</v>
      </c>
      <c r="G1505" s="37">
        <f t="shared" si="47"/>
        <v>12.558529063025567</v>
      </c>
      <c r="I1505" s="26" t="s">
        <v>2060</v>
      </c>
      <c r="J1505" s="27">
        <v>84.730548202666498</v>
      </c>
      <c r="K1505" s="27" t="s">
        <v>1502</v>
      </c>
      <c r="N1505" s="26" t="s">
        <v>2060</v>
      </c>
      <c r="O1505" s="28">
        <v>82.740824304</v>
      </c>
      <c r="P1505" s="28" t="s">
        <v>1501</v>
      </c>
      <c r="Q1505" s="27">
        <f>VLOOKUP(CurrentMtgRatesDataTable824[[#This Row],[asOfDate]],CurrentMtgRatesDataTable8[],5,0)</f>
        <v>79.2450727196168</v>
      </c>
      <c r="R1505" s="27">
        <f>CurrentMtgRatesDataTable824[[#This Row],[Realized Current Coupon Vol]]/CurrentMtgRatesDataTable824[[#This Row],[SeriesNumValue]]</f>
        <v>0.95775058305511462</v>
      </c>
    </row>
    <row r="1506" spans="1:18">
      <c r="A1506" s="26" t="s">
        <v>962</v>
      </c>
      <c r="B1506" s="28">
        <v>3.9333528033335798</v>
      </c>
      <c r="C15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3.9333528033335798</v>
      </c>
      <c r="D1506" s="27">
        <f>CurrentMtgRatesDataTable8[[#This Row],[Combined with Bloomberg Coupon]]-C1507</f>
        <v>7.3001511972798916E-3</v>
      </c>
      <c r="E1506" s="37">
        <f t="shared" si="46"/>
        <v>50.744934850970601</v>
      </c>
      <c r="F1506" s="27">
        <f>LN(CurrentMtgRatesDataTable8[[#This Row],[Combined with Bloomberg Coupon]]/C1507)</f>
        <v>1.8576858868120409E-3</v>
      </c>
      <c r="G1506" s="37">
        <f t="shared" si="47"/>
        <v>12.53076474821993</v>
      </c>
      <c r="I1506" s="26" t="s">
        <v>2059</v>
      </c>
      <c r="J1506" s="27">
        <v>80.493427318333502</v>
      </c>
      <c r="K1506" s="27" t="s">
        <v>1502</v>
      </c>
      <c r="N1506" s="26" t="s">
        <v>2059</v>
      </c>
      <c r="O1506" s="28">
        <v>82.570568600000001</v>
      </c>
      <c r="P1506" s="28" t="s">
        <v>1501</v>
      </c>
      <c r="Q1506" s="27">
        <f>VLOOKUP(CurrentMtgRatesDataTable824[[#This Row],[asOfDate]],CurrentMtgRatesDataTable8[],5,0)</f>
        <v>76.808676950236247</v>
      </c>
      <c r="R1506" s="27">
        <f>CurrentMtgRatesDataTable824[[#This Row],[Realized Current Coupon Vol]]/CurrentMtgRatesDataTable824[[#This Row],[SeriesNumValue]]</f>
        <v>0.93021857851462397</v>
      </c>
    </row>
    <row r="1507" spans="1:18">
      <c r="A1507" s="26" t="s">
        <v>963</v>
      </c>
      <c r="B1507" s="28">
        <v>3.9260526521362999</v>
      </c>
      <c r="C15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3.9260526521362999</v>
      </c>
      <c r="D1507" s="27">
        <f>CurrentMtgRatesDataTable8[[#This Row],[Combined with Bloomberg Coupon]]-C1508</f>
        <v>2.0585829456050142E-2</v>
      </c>
      <c r="E1507" s="37">
        <f t="shared" si="46"/>
        <v>51.263768748553588</v>
      </c>
      <c r="F1507" s="27">
        <f>LN(CurrentMtgRatesDataTable8[[#This Row],[Combined with Bloomberg Coupon]]/C1508)</f>
        <v>5.2571858972777462E-3</v>
      </c>
      <c r="G1507" s="37">
        <f t="shared" si="47"/>
        <v>12.646963710211137</v>
      </c>
      <c r="I1507" s="26" t="s">
        <v>2058</v>
      </c>
      <c r="J1507" s="27">
        <v>83.680124133333194</v>
      </c>
      <c r="K1507" s="27" t="s">
        <v>1502</v>
      </c>
      <c r="N1507" s="26" t="s">
        <v>2058</v>
      </c>
      <c r="O1507" s="28">
        <v>82.604852640000004</v>
      </c>
      <c r="P1507" s="28" t="s">
        <v>1501</v>
      </c>
      <c r="Q1507" s="27">
        <f>VLOOKUP(CurrentMtgRatesDataTable824[[#This Row],[asOfDate]],CurrentMtgRatesDataTable8[],5,0)</f>
        <v>77.216036562550926</v>
      </c>
      <c r="R1507" s="27">
        <f>CurrentMtgRatesDataTable824[[#This Row],[Realized Current Coupon Vol]]/CurrentMtgRatesDataTable824[[#This Row],[SeriesNumValue]]</f>
        <v>0.93476392844698764</v>
      </c>
    </row>
    <row r="1508" spans="1:18">
      <c r="A1508" s="26" t="s">
        <v>964</v>
      </c>
      <c r="B1508" s="28">
        <v>3.9054668226802498</v>
      </c>
      <c r="C15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3.9054668226802498</v>
      </c>
      <c r="D1508" s="27">
        <f>CurrentMtgRatesDataTable8[[#This Row],[Combined with Bloomberg Coupon]]-C1509</f>
        <v>2.1302085552979744E-2</v>
      </c>
      <c r="E1508" s="37">
        <f t="shared" si="46"/>
        <v>51.236579768067614</v>
      </c>
      <c r="F1508" s="27">
        <f>LN(CurrentMtgRatesDataTable8[[#This Row],[Combined with Bloomberg Coupon]]/C1509)</f>
        <v>5.4693571812000101E-3</v>
      </c>
      <c r="G1508" s="37">
        <f t="shared" si="47"/>
        <v>12.632730675849094</v>
      </c>
      <c r="I1508" s="26" t="s">
        <v>2057</v>
      </c>
      <c r="J1508" s="27">
        <v>83.786823049999995</v>
      </c>
      <c r="K1508" s="27" t="s">
        <v>1502</v>
      </c>
      <c r="N1508" s="26" t="s">
        <v>2057</v>
      </c>
      <c r="O1508" s="28">
        <v>82.237486485000005</v>
      </c>
      <c r="P1508" s="28" t="s">
        <v>1501</v>
      </c>
      <c r="Q1508" s="27">
        <f>VLOOKUP(CurrentMtgRatesDataTable824[[#This Row],[asOfDate]],CurrentMtgRatesDataTable8[],5,0)</f>
        <v>77.256646979882106</v>
      </c>
      <c r="R1508" s="27">
        <f>CurrentMtgRatesDataTable824[[#This Row],[Realized Current Coupon Vol]]/CurrentMtgRatesDataTable824[[#This Row],[SeriesNumValue]]</f>
        <v>0.93943346619638723</v>
      </c>
    </row>
    <row r="1509" spans="1:18">
      <c r="A1509" s="26" t="s">
        <v>965</v>
      </c>
      <c r="B1509" s="28">
        <v>3.8841647371272701</v>
      </c>
      <c r="C15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3.8841647371272701</v>
      </c>
      <c r="D1509" s="27">
        <f>CurrentMtgRatesDataTable8[[#This Row],[Combined with Bloomberg Coupon]]-C1510</f>
        <v>-2.1739509260100043E-2</v>
      </c>
      <c r="E1509" s="37">
        <f t="shared" si="46"/>
        <v>51.207020205828982</v>
      </c>
      <c r="F1509" s="27">
        <f>LN(CurrentMtgRatesDataTable8[[#This Row],[Combined with Bloomberg Coupon]]/C1510)</f>
        <v>-5.5813538342100958E-3</v>
      </c>
      <c r="G1509" s="37">
        <f t="shared" si="47"/>
        <v>12.617192321502015</v>
      </c>
      <c r="I1509" s="26" t="s">
        <v>2056</v>
      </c>
      <c r="J1509" s="27">
        <v>78.501800851000198</v>
      </c>
      <c r="K1509" s="27" t="s">
        <v>1502</v>
      </c>
      <c r="N1509" s="26" t="s">
        <v>2056</v>
      </c>
      <c r="O1509" s="28">
        <v>80.680115850000007</v>
      </c>
      <c r="P1509" s="28" t="s">
        <v>1501</v>
      </c>
      <c r="Q1509" s="27">
        <f>VLOOKUP(CurrentMtgRatesDataTable824[[#This Row],[asOfDate]],CurrentMtgRatesDataTable8[],5,0)</f>
        <v>77.322201729621781</v>
      </c>
      <c r="R1509" s="27">
        <f>CurrentMtgRatesDataTable824[[#This Row],[Realized Current Coupon Vol]]/CurrentMtgRatesDataTable824[[#This Row],[SeriesNumValue]]</f>
        <v>0.95837990457746447</v>
      </c>
    </row>
    <row r="1510" spans="1:18">
      <c r="A1510" s="26" t="s">
        <v>966</v>
      </c>
      <c r="B1510" s="28">
        <v>3.9059042463873701</v>
      </c>
      <c r="C15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3.9059042463873701</v>
      </c>
      <c r="D1510" s="27">
        <f>CurrentMtgRatesDataTable8[[#This Row],[Combined with Bloomberg Coupon]]-C1511</f>
        <v>-6.944012846332992E-2</v>
      </c>
      <c r="E1510" s="37">
        <f t="shared" si="46"/>
        <v>51.475067767937176</v>
      </c>
      <c r="F1510" s="27">
        <f>LN(CurrentMtgRatesDataTable8[[#This Row],[Combined with Bloomberg Coupon]]/C1511)</f>
        <v>-1.7622061876009346E-2</v>
      </c>
      <c r="G1510" s="37">
        <f t="shared" si="47"/>
        <v>12.675767095990794</v>
      </c>
      <c r="I1510" s="26" t="s">
        <v>2055</v>
      </c>
      <c r="J1510" s="27">
        <v>77.977008381999894</v>
      </c>
      <c r="K1510" s="27" t="s">
        <v>1502</v>
      </c>
      <c r="N1510" s="26" t="s">
        <v>2055</v>
      </c>
      <c r="O1510" s="28">
        <v>80.704116150000004</v>
      </c>
      <c r="P1510" s="28" t="s">
        <v>1501</v>
      </c>
      <c r="Q1510" s="27">
        <f>VLOOKUP(CurrentMtgRatesDataTable824[[#This Row],[asOfDate]],CurrentMtgRatesDataTable8[],5,0)</f>
        <v>77.280905799426819</v>
      </c>
      <c r="R1510" s="27">
        <f>CurrentMtgRatesDataTable824[[#This Row],[Realized Current Coupon Vol]]/CurrentMtgRatesDataTable824[[#This Row],[SeriesNumValue]]</f>
        <v>0.95758320004136266</v>
      </c>
    </row>
    <row r="1511" spans="1:18">
      <c r="A1511" s="26" t="s">
        <v>967</v>
      </c>
      <c r="B1511" s="28">
        <v>3.9753443748507</v>
      </c>
      <c r="C15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3.9753443748507</v>
      </c>
      <c r="D1511" s="27">
        <f>CurrentMtgRatesDataTable8[[#This Row],[Combined with Bloomberg Coupon]]-C1512</f>
        <v>6.855706186619015E-2</v>
      </c>
      <c r="E1511" s="37">
        <f t="shared" si="46"/>
        <v>50.937613361750152</v>
      </c>
      <c r="F1511" s="27">
        <f>LN(CurrentMtgRatesDataTable8[[#This Row],[Combined with Bloomberg Coupon]]/C1512)</f>
        <v>1.7396002369067461E-2</v>
      </c>
      <c r="G1511" s="37">
        <f t="shared" si="47"/>
        <v>12.503789433576626</v>
      </c>
      <c r="I1511" s="26" t="s">
        <v>2054</v>
      </c>
      <c r="J1511" s="27">
        <v>78.475808464333497</v>
      </c>
      <c r="K1511" s="27" t="s">
        <v>1502</v>
      </c>
      <c r="N1511" s="26" t="s">
        <v>2054</v>
      </c>
      <c r="O1511" s="28">
        <v>78.387767550000007</v>
      </c>
      <c r="P1511" s="28" t="s">
        <v>1501</v>
      </c>
      <c r="Q1511" s="27">
        <f>VLOOKUP(CurrentMtgRatesDataTable824[[#This Row],[asOfDate]],CurrentMtgRatesDataTable8[],5,0)</f>
        <v>77.211569124254424</v>
      </c>
      <c r="R1511" s="27">
        <f>CurrentMtgRatesDataTable824[[#This Row],[Realized Current Coupon Vol]]/CurrentMtgRatesDataTable824[[#This Row],[SeriesNumValue]]</f>
        <v>0.9849951279069743</v>
      </c>
    </row>
    <row r="1512" spans="1:18">
      <c r="A1512" s="26" t="s">
        <v>968</v>
      </c>
      <c r="B1512" s="28">
        <v>3.9067873129845099</v>
      </c>
      <c r="C15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3.9067873129845099</v>
      </c>
      <c r="D1512" s="27">
        <f>CurrentMtgRatesDataTable8[[#This Row],[Combined with Bloomberg Coupon]]-C1513</f>
        <v>9.8241413589996718E-3</v>
      </c>
      <c r="E1512" s="37">
        <f t="shared" si="46"/>
        <v>48.793384612705928</v>
      </c>
      <c r="F1512" s="27">
        <f>LN(CurrentMtgRatesDataTable8[[#This Row],[Combined with Bloomberg Coupon]]/C1513)</f>
        <v>2.5178012977839941E-3</v>
      </c>
      <c r="G1512" s="37">
        <f t="shared" si="47"/>
        <v>11.94109723643674</v>
      </c>
      <c r="I1512" s="26" t="s">
        <v>2053</v>
      </c>
      <c r="J1512" s="27">
        <v>82.666764866666796</v>
      </c>
      <c r="K1512" s="27" t="s">
        <v>1502</v>
      </c>
      <c r="N1512" s="26" t="s">
        <v>2053</v>
      </c>
      <c r="O1512" s="28">
        <v>81.842643413999994</v>
      </c>
      <c r="P1512" s="28" t="s">
        <v>1501</v>
      </c>
      <c r="Q1512" s="27">
        <f>VLOOKUP(CurrentMtgRatesDataTable824[[#This Row],[asOfDate]],CurrentMtgRatesDataTable8[],5,0)</f>
        <v>78.049898478350457</v>
      </c>
      <c r="R1512" s="27">
        <f>CurrentMtgRatesDataTable824[[#This Row],[Realized Current Coupon Vol]]/CurrentMtgRatesDataTable824[[#This Row],[SeriesNumValue]]</f>
        <v>0.95365808364150717</v>
      </c>
    </row>
    <row r="1513" spans="1:18">
      <c r="A1513" s="26" t="s">
        <v>969</v>
      </c>
      <c r="B1513" s="28">
        <v>3.8969631716255102</v>
      </c>
      <c r="C15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3.8969631716255102</v>
      </c>
      <c r="D1513" s="27">
        <f>CurrentMtgRatesDataTable8[[#This Row],[Combined with Bloomberg Coupon]]-C1514</f>
        <v>9.1560199578033519E-4</v>
      </c>
      <c r="E1513" s="37">
        <f t="shared" si="46"/>
        <v>49.0798056808909</v>
      </c>
      <c r="F1513" s="27">
        <f>LN(CurrentMtgRatesDataTable8[[#This Row],[Combined with Bloomberg Coupon]]/C1514)</f>
        <v>2.3498029975649822E-4</v>
      </c>
      <c r="G1513" s="37">
        <f t="shared" si="47"/>
        <v>12.00980706223225</v>
      </c>
      <c r="I1513" s="26" t="s">
        <v>2052</v>
      </c>
      <c r="J1513" s="27">
        <v>82.843604021999994</v>
      </c>
      <c r="K1513" s="27" t="s">
        <v>1502</v>
      </c>
      <c r="N1513" s="26" t="s">
        <v>2052</v>
      </c>
      <c r="O1513" s="28">
        <v>81.442603543999994</v>
      </c>
      <c r="P1513" s="28" t="s">
        <v>1501</v>
      </c>
      <c r="Q1513" s="27">
        <f>VLOOKUP(CurrentMtgRatesDataTable824[[#This Row],[asOfDate]],CurrentMtgRatesDataTable8[],5,0)</f>
        <v>75.584951330187224</v>
      </c>
      <c r="R1513" s="27">
        <f>CurrentMtgRatesDataTable824[[#This Row],[Realized Current Coupon Vol]]/CurrentMtgRatesDataTable824[[#This Row],[SeriesNumValue]]</f>
        <v>0.9280763143745997</v>
      </c>
    </row>
    <row r="1514" spans="1:18">
      <c r="A1514" s="26" t="s">
        <v>970</v>
      </c>
      <c r="B1514" s="28">
        <v>3.8960475696297299</v>
      </c>
      <c r="C15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3.8960475696297299</v>
      </c>
      <c r="D1514" s="27">
        <f>CurrentMtgRatesDataTable8[[#This Row],[Combined with Bloomberg Coupon]]-C1515</f>
        <v>3.9365209986099714E-2</v>
      </c>
      <c r="E1514" s="37">
        <f t="shared" si="46"/>
        <v>52.271661445045694</v>
      </c>
      <c r="F1514" s="27">
        <f>LN(CurrentMtgRatesDataTable8[[#This Row],[Combined with Bloomberg Coupon]]/C1515)</f>
        <v>1.0155273988510349E-2</v>
      </c>
      <c r="G1514" s="37">
        <f t="shared" si="47"/>
        <v>12.774082767439685</v>
      </c>
      <c r="I1514" s="26" t="s">
        <v>2051</v>
      </c>
      <c r="J1514" s="27">
        <v>73.109729796999801</v>
      </c>
      <c r="K1514" s="27" t="s">
        <v>1502</v>
      </c>
      <c r="N1514" s="26" t="s">
        <v>2051</v>
      </c>
      <c r="O1514" s="28">
        <v>79.257659953000001</v>
      </c>
      <c r="P1514" s="28" t="s">
        <v>1501</v>
      </c>
      <c r="Q1514" s="27">
        <f>VLOOKUP(CurrentMtgRatesDataTable824[[#This Row],[asOfDate]],CurrentMtgRatesDataTable8[],5,0)</f>
        <v>77.460611212534843</v>
      </c>
      <c r="R1514" s="27">
        <f>CurrentMtgRatesDataTable824[[#This Row],[Realized Current Coupon Vol]]/CurrentMtgRatesDataTable824[[#This Row],[SeriesNumValue]]</f>
        <v>0.97732649763403545</v>
      </c>
    </row>
    <row r="1515" spans="1:18">
      <c r="A1515" s="26" t="s">
        <v>971</v>
      </c>
      <c r="B1515" s="28">
        <v>3.8566823596436302</v>
      </c>
      <c r="C15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3.8566823596436302</v>
      </c>
      <c r="D1515" s="27">
        <f>CurrentMtgRatesDataTable8[[#This Row],[Combined with Bloomberg Coupon]]-C1516</f>
        <v>-3.9132084821599911E-2</v>
      </c>
      <c r="E1515" s="37">
        <f t="shared" si="46"/>
        <v>51.468787107514125</v>
      </c>
      <c r="F1515" s="27">
        <f>LN(CurrentMtgRatesDataTable8[[#This Row],[Combined with Bloomberg Coupon]]/C1516)</f>
        <v>-1.0095435874296501E-2</v>
      </c>
      <c r="G1515" s="37">
        <f t="shared" si="47"/>
        <v>12.556970038241108</v>
      </c>
      <c r="I1515" s="26" t="s">
        <v>2050</v>
      </c>
      <c r="J1515" s="27">
        <v>71.478425347333499</v>
      </c>
      <c r="K1515" s="27" t="s">
        <v>1502</v>
      </c>
      <c r="N1515" s="26" t="s">
        <v>2050</v>
      </c>
      <c r="O1515" s="28">
        <v>77.691924227000001</v>
      </c>
      <c r="P1515" s="28" t="s">
        <v>1501</v>
      </c>
      <c r="Q1515" s="27">
        <f>VLOOKUP(CurrentMtgRatesDataTable824[[#This Row],[asOfDate]],CurrentMtgRatesDataTable8[],5,0)</f>
        <v>78.071146013092147</v>
      </c>
      <c r="R1515" s="27">
        <f>CurrentMtgRatesDataTable824[[#This Row],[Realized Current Coupon Vol]]/CurrentMtgRatesDataTable824[[#This Row],[SeriesNumValue]]</f>
        <v>1.004881096585845</v>
      </c>
    </row>
    <row r="1516" spans="1:18">
      <c r="A1516" s="26" t="s">
        <v>972</v>
      </c>
      <c r="B1516" s="28">
        <v>3.8958144444652301</v>
      </c>
      <c r="C15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3.8958144444652301</v>
      </c>
      <c r="D1516" s="27">
        <f>CurrentMtgRatesDataTable8[[#This Row],[Combined with Bloomberg Coupon]]-C1517</f>
        <v>-4.9002250014598125E-3</v>
      </c>
      <c r="E1516" s="37">
        <f t="shared" si="46"/>
        <v>51.347763769658386</v>
      </c>
      <c r="F1516" s="27">
        <f>LN(CurrentMtgRatesDataTable8[[#This Row],[Combined with Bloomberg Coupon]]/C1517)</f>
        <v>-1.2570274734042908E-3</v>
      </c>
      <c r="G1516" s="37">
        <f t="shared" si="47"/>
        <v>12.507113878580542</v>
      </c>
      <c r="I1516" s="26" t="s">
        <v>2049</v>
      </c>
      <c r="J1516" s="27">
        <v>71.614687200000006</v>
      </c>
      <c r="K1516" s="27" t="s">
        <v>1502</v>
      </c>
      <c r="N1516" s="26" t="s">
        <v>2049</v>
      </c>
      <c r="O1516" s="28">
        <v>77.249954634000005</v>
      </c>
      <c r="P1516" s="28" t="s">
        <v>1501</v>
      </c>
      <c r="Q1516" s="27">
        <f>VLOOKUP(CurrentMtgRatesDataTable824[[#This Row],[asOfDate]],CurrentMtgRatesDataTable8[],5,0)</f>
        <v>79.676779926492927</v>
      </c>
      <c r="R1516" s="27">
        <f>CurrentMtgRatesDataTable824[[#This Row],[Realized Current Coupon Vol]]/CurrentMtgRatesDataTable824[[#This Row],[SeriesNumValue]]</f>
        <v>1.0314152325912798</v>
      </c>
    </row>
    <row r="1517" spans="1:18">
      <c r="A1517" s="26" t="s">
        <v>973</v>
      </c>
      <c r="B1517" s="28">
        <v>3.9007146694666899</v>
      </c>
      <c r="C15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3.9007146694666899</v>
      </c>
      <c r="D1517" s="27">
        <f>CurrentMtgRatesDataTable8[[#This Row],[Combined with Bloomberg Coupon]]-C1518</f>
        <v>7.4310874931700077E-3</v>
      </c>
      <c r="E1517" s="37">
        <f t="shared" si="46"/>
        <v>51.524610485711676</v>
      </c>
      <c r="F1517" s="27">
        <f>LN(CurrentMtgRatesDataTable8[[#This Row],[Combined with Bloomberg Coupon]]/C1518)</f>
        <v>1.9068748812004785E-3</v>
      </c>
      <c r="G1517" s="37">
        <f t="shared" si="47"/>
        <v>12.548944500082801</v>
      </c>
      <c r="I1517" s="26" t="s">
        <v>2048</v>
      </c>
      <c r="J1517" s="27">
        <v>70.618622596666498</v>
      </c>
      <c r="K1517" s="27" t="s">
        <v>1502</v>
      </c>
      <c r="N1517" s="26" t="s">
        <v>2048</v>
      </c>
      <c r="O1517" s="28">
        <v>77.959288428999997</v>
      </c>
      <c r="P1517" s="28" t="s">
        <v>1501</v>
      </c>
      <c r="Q1517" s="27">
        <f>VLOOKUP(CurrentMtgRatesDataTable824[[#This Row],[asOfDate]],CurrentMtgRatesDataTable8[],5,0)</f>
        <v>78.153516637692078</v>
      </c>
      <c r="R1517" s="27">
        <f>CurrentMtgRatesDataTable824[[#This Row],[Realized Current Coupon Vol]]/CurrentMtgRatesDataTable824[[#This Row],[SeriesNumValue]]</f>
        <v>1.0024914056119043</v>
      </c>
    </row>
    <row r="1518" spans="1:18">
      <c r="A1518" s="26" t="s">
        <v>974</v>
      </c>
      <c r="B1518" s="28">
        <v>3.8932835819735199</v>
      </c>
      <c r="C15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3.8932835819735199</v>
      </c>
      <c r="D1518" s="27">
        <f>CurrentMtgRatesDataTable8[[#This Row],[Combined with Bloomberg Coupon]]-C1519</f>
        <v>-2.0582762454420145E-2</v>
      </c>
      <c r="E1518" s="37">
        <f t="shared" si="46"/>
        <v>52.268861567193483</v>
      </c>
      <c r="F1518" s="27">
        <f>LN(CurrentMtgRatesDataTable8[[#This Row],[Combined with Bloomberg Coupon]]/C1519)</f>
        <v>-5.2728102665298791E-3</v>
      </c>
      <c r="G1518" s="37">
        <f t="shared" si="47"/>
        <v>12.716406832633071</v>
      </c>
      <c r="I1518" s="26" t="s">
        <v>2047</v>
      </c>
      <c r="J1518" s="27">
        <v>69.480535320000001</v>
      </c>
      <c r="K1518" s="27" t="s">
        <v>1502</v>
      </c>
      <c r="N1518" s="26" t="s">
        <v>2047</v>
      </c>
      <c r="O1518" s="28">
        <v>76.685871066000004</v>
      </c>
      <c r="P1518" s="28" t="s">
        <v>1501</v>
      </c>
      <c r="Q1518" s="27">
        <f>VLOOKUP(CurrentMtgRatesDataTable824[[#This Row],[asOfDate]],CurrentMtgRatesDataTable8[],5,0)</f>
        <v>74.745239695663955</v>
      </c>
      <c r="R1518" s="27">
        <f>CurrentMtgRatesDataTable824[[#This Row],[Realized Current Coupon Vol]]/CurrentMtgRatesDataTable824[[#This Row],[SeriesNumValue]]</f>
        <v>0.97469375592453222</v>
      </c>
    </row>
    <row r="1519" spans="1:18">
      <c r="A1519" s="26" t="s">
        <v>975</v>
      </c>
      <c r="B1519" s="28">
        <v>3.91386634442794</v>
      </c>
      <c r="C15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3.91386634442794</v>
      </c>
      <c r="D1519" s="27">
        <f>CurrentMtgRatesDataTable8[[#This Row],[Combined with Bloomberg Coupon]]-C1520</f>
        <v>5.037210069991005E-2</v>
      </c>
      <c r="E1519" s="37">
        <f t="shared" si="46"/>
        <v>53.506324498559835</v>
      </c>
      <c r="F1519" s="27">
        <f>LN(CurrentMtgRatesDataTable8[[#This Row],[Combined with Bloomberg Coupon]]/C1520)</f>
        <v>1.2953701834983402E-2</v>
      </c>
      <c r="G1519" s="37">
        <f t="shared" si="47"/>
        <v>12.986753770808896</v>
      </c>
      <c r="I1519" s="26" t="s">
        <v>2046</v>
      </c>
      <c r="J1519" s="27">
        <v>70.961742286666805</v>
      </c>
      <c r="K1519" s="27" t="s">
        <v>1502</v>
      </c>
      <c r="N1519" s="26" t="s">
        <v>2046</v>
      </c>
      <c r="O1519" s="28">
        <v>79.198091250000004</v>
      </c>
      <c r="P1519" s="28" t="s">
        <v>1501</v>
      </c>
      <c r="Q1519" s="27">
        <f>VLOOKUP(CurrentMtgRatesDataTable824[[#This Row],[asOfDate]],CurrentMtgRatesDataTable8[],5,0)</f>
        <v>74.725378452077862</v>
      </c>
      <c r="R1519" s="27">
        <f>CurrentMtgRatesDataTable824[[#This Row],[Realized Current Coupon Vol]]/CurrentMtgRatesDataTable824[[#This Row],[SeriesNumValue]]</f>
        <v>0.94352499249251609</v>
      </c>
    </row>
    <row r="1520" spans="1:18">
      <c r="A1520" s="26" t="s">
        <v>976</v>
      </c>
      <c r="B1520" s="28">
        <v>3.86349424372803</v>
      </c>
      <c r="C15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3.86349424372803</v>
      </c>
      <c r="D1520" s="27">
        <f>CurrentMtgRatesDataTable8[[#This Row],[Combined with Bloomberg Coupon]]-C1521</f>
        <v>-6.8860027197950036E-2</v>
      </c>
      <c r="E1520" s="37">
        <f t="shared" si="46"/>
        <v>52.948102394708862</v>
      </c>
      <c r="F1520" s="27">
        <f>LN(CurrentMtgRatesDataTable8[[#This Row],[Combined with Bloomberg Coupon]]/C1521)</f>
        <v>-1.7666279168695377E-2</v>
      </c>
      <c r="G1520" s="37">
        <f t="shared" si="47"/>
        <v>12.804717387271467</v>
      </c>
      <c r="I1520" s="26" t="s">
        <v>2045</v>
      </c>
      <c r="J1520" s="27">
        <v>69.7526101360002</v>
      </c>
      <c r="K1520" s="27" t="s">
        <v>1502</v>
      </c>
      <c r="N1520" s="26" t="s">
        <v>2045</v>
      </c>
      <c r="O1520" s="28">
        <v>76.329534676999998</v>
      </c>
      <c r="P1520" s="28" t="s">
        <v>1501</v>
      </c>
      <c r="Q1520" s="27">
        <f>VLOOKUP(CurrentMtgRatesDataTable824[[#This Row],[asOfDate]],CurrentMtgRatesDataTable8[],5,0)</f>
        <v>72.499477807447846</v>
      </c>
      <c r="R1520" s="27">
        <f>CurrentMtgRatesDataTable824[[#This Row],[Realized Current Coupon Vol]]/CurrentMtgRatesDataTable824[[#This Row],[SeriesNumValue]]</f>
        <v>0.94982208543836122</v>
      </c>
    </row>
    <row r="1521" spans="1:18">
      <c r="A1521" s="26" t="s">
        <v>977</v>
      </c>
      <c r="B1521" s="28">
        <v>3.93235427092598</v>
      </c>
      <c r="C15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3.93235427092598</v>
      </c>
      <c r="D1521" s="27">
        <f>CurrentMtgRatesDataTable8[[#This Row],[Combined with Bloomberg Coupon]]-C1522</f>
        <v>-1.6589760313898694E-3</v>
      </c>
      <c r="E1521" s="37">
        <f t="shared" si="46"/>
        <v>51.460860765083453</v>
      </c>
      <c r="F1521" s="27">
        <f>LN(CurrentMtgRatesDataTable8[[#This Row],[Combined with Bloomberg Coupon]]/C1522)</f>
        <v>-4.2178961311267678E-4</v>
      </c>
      <c r="G1521" s="37">
        <f t="shared" si="47"/>
        <v>12.391290403676528</v>
      </c>
      <c r="I1521" s="26" t="s">
        <v>2044</v>
      </c>
      <c r="J1521" s="27">
        <v>72.739591967999999</v>
      </c>
      <c r="K1521" s="27" t="s">
        <v>1502</v>
      </c>
      <c r="N1521" s="26" t="s">
        <v>2044</v>
      </c>
      <c r="O1521" s="28">
        <v>78.536729166000001</v>
      </c>
      <c r="P1521" s="28" t="s">
        <v>1501</v>
      </c>
      <c r="Q1521" s="27">
        <f>VLOOKUP(CurrentMtgRatesDataTable824[[#This Row],[asOfDate]],CurrentMtgRatesDataTable8[],5,0)</f>
        <v>72.770092472913774</v>
      </c>
      <c r="R1521" s="27">
        <f>CurrentMtgRatesDataTable824[[#This Row],[Realized Current Coupon Vol]]/CurrentMtgRatesDataTable824[[#This Row],[SeriesNumValue]]</f>
        <v>0.92657401505864201</v>
      </c>
    </row>
    <row r="1522" spans="1:18">
      <c r="A1522" s="26" t="s">
        <v>978</v>
      </c>
      <c r="B1522" s="28">
        <v>3.9340132469573699</v>
      </c>
      <c r="C15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3.9340132469573699</v>
      </c>
      <c r="D1522" s="27">
        <f>CurrentMtgRatesDataTable8[[#This Row],[Combined with Bloomberg Coupon]]-C1523</f>
        <v>2.2919473718070016E-2</v>
      </c>
      <c r="E1522" s="37">
        <f t="shared" si="46"/>
        <v>54.265857933330608</v>
      </c>
      <c r="F1522" s="27">
        <f>LN(CurrentMtgRatesDataTable8[[#This Row],[Combined with Bloomberg Coupon]]/C1523)</f>
        <v>5.8430149815688259E-3</v>
      </c>
      <c r="G1522" s="37">
        <f t="shared" si="47"/>
        <v>13.015017753423438</v>
      </c>
      <c r="I1522" s="26" t="s">
        <v>2043</v>
      </c>
      <c r="J1522" s="27">
        <v>79.086757195333504</v>
      </c>
      <c r="K1522" s="27" t="s">
        <v>1502</v>
      </c>
      <c r="N1522" s="26" t="s">
        <v>2043</v>
      </c>
      <c r="O1522" s="28">
        <v>79.289686016000005</v>
      </c>
      <c r="P1522" s="28" t="s">
        <v>1501</v>
      </c>
      <c r="Q1522" s="27">
        <f>VLOOKUP(CurrentMtgRatesDataTable824[[#This Row],[asOfDate]],CurrentMtgRatesDataTable8[],5,0)</f>
        <v>70.923911065882393</v>
      </c>
      <c r="R1522" s="27">
        <f>CurrentMtgRatesDataTable824[[#This Row],[Realized Current Coupon Vol]]/CurrentMtgRatesDataTable824[[#This Row],[SeriesNumValue]]</f>
        <v>0.89449100670635184</v>
      </c>
    </row>
    <row r="1523" spans="1:18">
      <c r="A1523" s="26" t="s">
        <v>979</v>
      </c>
      <c r="B1523" s="28">
        <v>3.9110937732392999</v>
      </c>
      <c r="C15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3.9110937732392999</v>
      </c>
      <c r="D1523" s="27">
        <f>CurrentMtgRatesDataTable8[[#This Row],[Combined with Bloomberg Coupon]]-C1524</f>
        <v>-7.1546468463659973E-2</v>
      </c>
      <c r="E1523" s="37">
        <f t="shared" si="46"/>
        <v>56.587653100822578</v>
      </c>
      <c r="F1523" s="27">
        <f>LN(CurrentMtgRatesDataTable8[[#This Row],[Combined with Bloomberg Coupon]]/C1524)</f>
        <v>-1.8127904391762626E-2</v>
      </c>
      <c r="G1523" s="37">
        <f t="shared" si="47"/>
        <v>13.525956317727564</v>
      </c>
      <c r="I1523" s="26" t="s">
        <v>2042</v>
      </c>
      <c r="J1523" s="27">
        <v>77.305893685000001</v>
      </c>
      <c r="K1523" s="27" t="s">
        <v>1502</v>
      </c>
      <c r="N1523" s="26" t="s">
        <v>2042</v>
      </c>
      <c r="O1523" s="28">
        <v>78.684748005000003</v>
      </c>
      <c r="P1523" s="28" t="s">
        <v>1501</v>
      </c>
      <c r="Q1523" s="27">
        <f>VLOOKUP(CurrentMtgRatesDataTable824[[#This Row],[asOfDate]],CurrentMtgRatesDataTable8[],5,0)</f>
        <v>70.712407975739296</v>
      </c>
      <c r="R1523" s="27">
        <f>CurrentMtgRatesDataTable824[[#This Row],[Realized Current Coupon Vol]]/CurrentMtgRatesDataTable824[[#This Row],[SeriesNumValue]]</f>
        <v>0.89867998269811955</v>
      </c>
    </row>
    <row r="1524" spans="1:18">
      <c r="A1524" s="26" t="s">
        <v>980</v>
      </c>
      <c r="B1524" s="28">
        <v>3.9826402417029598</v>
      </c>
      <c r="C15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3.9826402417029598</v>
      </c>
      <c r="D1524" s="27">
        <f>CurrentMtgRatesDataTable8[[#This Row],[Combined with Bloomberg Coupon]]-C1525</f>
        <v>-1.3665771310602537E-3</v>
      </c>
      <c r="E1524" s="37">
        <f t="shared" si="46"/>
        <v>55.782918253715444</v>
      </c>
      <c r="F1524" s="27">
        <f>LN(CurrentMtgRatesDataTable8[[#This Row],[Combined with Bloomberg Coupon]]/C1525)</f>
        <v>-3.4307460443012229E-4</v>
      </c>
      <c r="G1524" s="37">
        <f t="shared" si="47"/>
        <v>13.275998521483693</v>
      </c>
      <c r="I1524" s="26" t="s">
        <v>2041</v>
      </c>
      <c r="J1524" s="27">
        <v>75.109888289333199</v>
      </c>
      <c r="K1524" s="27" t="s">
        <v>1502</v>
      </c>
      <c r="N1524" s="26" t="s">
        <v>2041</v>
      </c>
      <c r="O1524" s="28">
        <v>77.869207107999998</v>
      </c>
      <c r="P1524" s="28" t="s">
        <v>1501</v>
      </c>
      <c r="Q1524" s="27">
        <f>VLOOKUP(CurrentMtgRatesDataTable824[[#This Row],[asOfDate]],CurrentMtgRatesDataTable8[],5,0)</f>
        <v>70.6098619758653</v>
      </c>
      <c r="R1524" s="27">
        <f>CurrentMtgRatesDataTable824[[#This Row],[Realized Current Coupon Vol]]/CurrentMtgRatesDataTable824[[#This Row],[SeriesNumValue]]</f>
        <v>0.90677515025847877</v>
      </c>
    </row>
    <row r="1525" spans="1:18">
      <c r="A1525" s="26" t="s">
        <v>981</v>
      </c>
      <c r="B1525" s="28">
        <v>3.9840068188340201</v>
      </c>
      <c r="C15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3.9840068188340201</v>
      </c>
      <c r="D1525" s="27">
        <f>CurrentMtgRatesDataTable8[[#This Row],[Combined with Bloomberg Coupon]]-C1526</f>
        <v>-1.2146684183319767E-2</v>
      </c>
      <c r="E1525" s="37">
        <f t="shared" si="46"/>
        <v>55.81814759857037</v>
      </c>
      <c r="F1525" s="27">
        <f>LN(CurrentMtgRatesDataTable8[[#This Row],[Combined with Bloomberg Coupon]]/C1526)</f>
        <v>-3.0442229413942833E-3</v>
      </c>
      <c r="G1525" s="37">
        <f t="shared" si="47"/>
        <v>13.284466269878825</v>
      </c>
      <c r="I1525" s="26" t="s">
        <v>2040</v>
      </c>
      <c r="J1525" s="27">
        <v>70.895278764666799</v>
      </c>
      <c r="K1525" s="27" t="s">
        <v>1502</v>
      </c>
      <c r="N1525" s="26" t="s">
        <v>2040</v>
      </c>
      <c r="O1525" s="28">
        <v>75.620018848000001</v>
      </c>
      <c r="P1525" s="28" t="s">
        <v>1501</v>
      </c>
      <c r="Q1525" s="27">
        <f>VLOOKUP(CurrentMtgRatesDataTable824[[#This Row],[asOfDate]],CurrentMtgRatesDataTable8[],5,0)</f>
        <v>69.402974864873329</v>
      </c>
      <c r="R1525" s="27">
        <f>CurrentMtgRatesDataTable824[[#This Row],[Realized Current Coupon Vol]]/CurrentMtgRatesDataTable824[[#This Row],[SeriesNumValue]]</f>
        <v>0.91778573877873215</v>
      </c>
    </row>
    <row r="1526" spans="1:18">
      <c r="A1526" s="26" t="s">
        <v>982</v>
      </c>
      <c r="B1526" s="28">
        <v>3.9961535030173398</v>
      </c>
      <c r="C15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3.9961535030173398</v>
      </c>
      <c r="D1526" s="27">
        <f>CurrentMtgRatesDataTable8[[#This Row],[Combined with Bloomberg Coupon]]-C1527</f>
        <v>3.3121589783697836E-3</v>
      </c>
      <c r="E1526" s="37">
        <f t="shared" si="46"/>
        <v>55.875618767493641</v>
      </c>
      <c r="F1526" s="27">
        <f>LN(CurrentMtgRatesDataTable8[[#This Row],[Combined with Bloomberg Coupon]]/C1527)</f>
        <v>8.2918044924276625E-4</v>
      </c>
      <c r="G1526" s="37">
        <f t="shared" si="47"/>
        <v>13.296634569678789</v>
      </c>
      <c r="I1526" s="26" t="s">
        <v>2039</v>
      </c>
      <c r="J1526" s="27">
        <v>71.898597558666793</v>
      </c>
      <c r="K1526" s="27" t="s">
        <v>1502</v>
      </c>
      <c r="N1526" s="26" t="s">
        <v>2039</v>
      </c>
      <c r="O1526" s="28">
        <v>75.552821608000002</v>
      </c>
      <c r="P1526" s="28" t="s">
        <v>1501</v>
      </c>
      <c r="Q1526" s="27">
        <f>VLOOKUP(CurrentMtgRatesDataTable824[[#This Row],[asOfDate]],CurrentMtgRatesDataTable8[],5,0)</f>
        <v>67.015699611340452</v>
      </c>
      <c r="R1526" s="27">
        <f>CurrentMtgRatesDataTable824[[#This Row],[Realized Current Coupon Vol]]/CurrentMtgRatesDataTable824[[#This Row],[SeriesNumValue]]</f>
        <v>0.88700459076229143</v>
      </c>
    </row>
    <row r="1527" spans="1:18">
      <c r="A1527" s="26" t="s">
        <v>983</v>
      </c>
      <c r="B1527" s="28">
        <v>3.9928413440389701</v>
      </c>
      <c r="C15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3.9928413440389701</v>
      </c>
      <c r="D1527" s="27">
        <f>CurrentMtgRatesDataTable8[[#This Row],[Combined with Bloomberg Coupon]]-C1528</f>
        <v>-1.2816448067850317E-2</v>
      </c>
      <c r="E1527" s="37">
        <f t="shared" si="46"/>
        <v>55.888081254973713</v>
      </c>
      <c r="F1527" s="27">
        <f>LN(CurrentMtgRatesDataTable8[[#This Row],[Combined with Bloomberg Coupon]]/C1528)</f>
        <v>-3.20471598950156E-3</v>
      </c>
      <c r="G1527" s="37">
        <f t="shared" si="47"/>
        <v>13.298796028821549</v>
      </c>
      <c r="I1527" s="26" t="s">
        <v>2038</v>
      </c>
      <c r="J1527" s="27">
        <v>75.718374041999994</v>
      </c>
      <c r="K1527" s="27" t="s">
        <v>1502</v>
      </c>
      <c r="N1527" s="26" t="s">
        <v>2038</v>
      </c>
      <c r="O1527" s="28">
        <v>74.298251207999996</v>
      </c>
      <c r="P1527" s="28" t="s">
        <v>1501</v>
      </c>
      <c r="Q1527" s="27">
        <f>VLOOKUP(CurrentMtgRatesDataTable824[[#This Row],[asOfDate]],CurrentMtgRatesDataTable8[],5,0)</f>
        <v>67.043752531797907</v>
      </c>
      <c r="R1527" s="27">
        <f>CurrentMtgRatesDataTable824[[#This Row],[Realized Current Coupon Vol]]/CurrentMtgRatesDataTable824[[#This Row],[SeriesNumValue]]</f>
        <v>0.90235976542849006</v>
      </c>
    </row>
    <row r="1528" spans="1:18">
      <c r="A1528" s="26" t="s">
        <v>984</v>
      </c>
      <c r="B1528" s="28">
        <v>4.0056577921068204</v>
      </c>
      <c r="C15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4.0056577921068204</v>
      </c>
      <c r="D1528" s="27">
        <f>CurrentMtgRatesDataTable8[[#This Row],[Combined with Bloomberg Coupon]]-C1529</f>
        <v>7.4830512784003211E-3</v>
      </c>
      <c r="E1528" s="37">
        <f t="shared" si="46"/>
        <v>56.422008202453689</v>
      </c>
      <c r="F1528" s="27">
        <f>LN(CurrentMtgRatesDataTable8[[#This Row],[Combined with Bloomberg Coupon]]/C1529)</f>
        <v>1.8698675735461302E-3</v>
      </c>
      <c r="G1528" s="37">
        <f t="shared" si="47"/>
        <v>13.418829853596502</v>
      </c>
      <c r="I1528" s="26" t="s">
        <v>2037</v>
      </c>
      <c r="J1528" s="27">
        <v>73.347204285333206</v>
      </c>
      <c r="K1528" s="27" t="s">
        <v>1502</v>
      </c>
      <c r="N1528" s="26" t="s">
        <v>2037</v>
      </c>
      <c r="O1528" s="28">
        <v>74.160963433999996</v>
      </c>
      <c r="P1528" s="28" t="s">
        <v>1501</v>
      </c>
      <c r="Q1528" s="27">
        <f>VLOOKUP(CurrentMtgRatesDataTable824[[#This Row],[asOfDate]],CurrentMtgRatesDataTable8[],5,0)</f>
        <v>66.875868736247341</v>
      </c>
      <c r="R1528" s="27">
        <f>CurrentMtgRatesDataTable824[[#This Row],[Realized Current Coupon Vol]]/CurrentMtgRatesDataTable824[[#This Row],[SeriesNumValue]]</f>
        <v>0.90176645015896983</v>
      </c>
    </row>
    <row r="1529" spans="1:18">
      <c r="A1529" s="26" t="s">
        <v>985</v>
      </c>
      <c r="B1529" s="28">
        <v>3.9981747408284201</v>
      </c>
      <c r="C15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3.9981747408284201</v>
      </c>
      <c r="D1529" s="27">
        <f>CurrentMtgRatesDataTable8[[#This Row],[Combined with Bloomberg Coupon]]-C1530</f>
        <v>4.1977345715430214E-2</v>
      </c>
      <c r="E1529" s="37">
        <f t="shared" si="46"/>
        <v>56.41649326719044</v>
      </c>
      <c r="F1529" s="27">
        <f>LN(CurrentMtgRatesDataTable8[[#This Row],[Combined with Bloomberg Coupon]]/C1530)</f>
        <v>1.0554632015674489E-2</v>
      </c>
      <c r="G1529" s="37">
        <f t="shared" si="47"/>
        <v>13.416311377751047</v>
      </c>
      <c r="I1529" s="26" t="s">
        <v>2036</v>
      </c>
      <c r="J1529" s="27">
        <v>72.684283175999994</v>
      </c>
      <c r="K1529" s="27" t="s">
        <v>1502</v>
      </c>
      <c r="N1529" s="26" t="s">
        <v>2036</v>
      </c>
      <c r="O1529" s="28">
        <v>75.247419727999997</v>
      </c>
      <c r="P1529" s="28" t="s">
        <v>1501</v>
      </c>
      <c r="Q1529" s="27">
        <f>VLOOKUP(CurrentMtgRatesDataTable824[[#This Row],[asOfDate]],CurrentMtgRatesDataTable8[],5,0)</f>
        <v>67.198811431166845</v>
      </c>
      <c r="R1529" s="27">
        <f>CurrentMtgRatesDataTable824[[#This Row],[Realized Current Coupon Vol]]/CurrentMtgRatesDataTable824[[#This Row],[SeriesNumValue]]</f>
        <v>0.89303808255582995</v>
      </c>
    </row>
    <row r="1530" spans="1:18">
      <c r="A1530" s="26" t="s">
        <v>986</v>
      </c>
      <c r="B1530" s="28">
        <v>3.9561973951129898</v>
      </c>
      <c r="C15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3.9561973951129898</v>
      </c>
      <c r="D1530" s="27">
        <f>CurrentMtgRatesDataTable8[[#This Row],[Combined with Bloomberg Coupon]]-C1531</f>
        <v>-1.5248873694019949E-2</v>
      </c>
      <c r="E1530" s="37">
        <f t="shared" si="46"/>
        <v>56.92570392899777</v>
      </c>
      <c r="F1530" s="27">
        <f>LN(CurrentMtgRatesDataTable8[[#This Row],[Combined with Bloomberg Coupon]]/C1531)</f>
        <v>-3.8470176377328894E-3</v>
      </c>
      <c r="G1530" s="37">
        <f t="shared" si="47"/>
        <v>13.494335771646377</v>
      </c>
      <c r="I1530" s="26" t="s">
        <v>2035</v>
      </c>
      <c r="J1530" s="27">
        <v>70.605543437333196</v>
      </c>
      <c r="K1530" s="27" t="s">
        <v>1502</v>
      </c>
      <c r="N1530" s="26" t="s">
        <v>2035</v>
      </c>
      <c r="O1530" s="28">
        <v>73.992202700000007</v>
      </c>
      <c r="P1530" s="28" t="s">
        <v>1501</v>
      </c>
      <c r="Q1530" s="27">
        <f>VLOOKUP(CurrentMtgRatesDataTable824[[#This Row],[asOfDate]],CurrentMtgRatesDataTable8[],5,0)</f>
        <v>67.206367279740775</v>
      </c>
      <c r="R1530" s="27">
        <f>CurrentMtgRatesDataTable824[[#This Row],[Realized Current Coupon Vol]]/CurrentMtgRatesDataTable824[[#This Row],[SeriesNumValue]]</f>
        <v>0.90828985794932648</v>
      </c>
    </row>
    <row r="1531" spans="1:18">
      <c r="A1531" s="26" t="s">
        <v>987</v>
      </c>
      <c r="B1531" s="28">
        <v>3.9714462688070098</v>
      </c>
      <c r="C15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3.9714462688070098</v>
      </c>
      <c r="D1531" s="27">
        <f>CurrentMtgRatesDataTable8[[#This Row],[Combined with Bloomberg Coupon]]-C1532</f>
        <v>-1.7175953069650252E-2</v>
      </c>
      <c r="E1531" s="37">
        <f t="shared" si="46"/>
        <v>57.086324068512049</v>
      </c>
      <c r="F1531" s="27">
        <f>LN(CurrentMtgRatesDataTable8[[#This Row],[Combined with Bloomberg Coupon]]/C1532)</f>
        <v>-4.3155356631933376E-3</v>
      </c>
      <c r="G1531" s="37">
        <f t="shared" si="47"/>
        <v>13.529358150241643</v>
      </c>
      <c r="I1531" s="26" t="s">
        <v>2034</v>
      </c>
      <c r="J1531" s="27">
        <v>71.868581062666806</v>
      </c>
      <c r="K1531" s="27" t="s">
        <v>1502</v>
      </c>
      <c r="N1531" s="26" t="s">
        <v>2034</v>
      </c>
      <c r="O1531" s="28">
        <v>73.864462474000007</v>
      </c>
      <c r="P1531" s="28" t="s">
        <v>1501</v>
      </c>
      <c r="Q1531" s="27">
        <f>VLOOKUP(CurrentMtgRatesDataTable824[[#This Row],[asOfDate]],CurrentMtgRatesDataTable8[],5,0)</f>
        <v>67.348507013971286</v>
      </c>
      <c r="R1531" s="27">
        <f>CurrentMtgRatesDataTable824[[#This Row],[Realized Current Coupon Vol]]/CurrentMtgRatesDataTable824[[#This Row],[SeriesNumValue]]</f>
        <v>0.9117849742381553</v>
      </c>
    </row>
    <row r="1532" spans="1:18">
      <c r="A1532" s="26" t="s">
        <v>988</v>
      </c>
      <c r="B1532" s="28">
        <v>3.98862222187666</v>
      </c>
      <c r="C15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3.98862222187666</v>
      </c>
      <c r="D1532" s="27">
        <f>CurrentMtgRatesDataTable8[[#This Row],[Combined with Bloomberg Coupon]]-C1533</f>
        <v>-1.6586209691909826E-2</v>
      </c>
      <c r="E1532" s="37">
        <f t="shared" si="46"/>
        <v>57.694315429761225</v>
      </c>
      <c r="F1532" s="27">
        <f>LN(CurrentMtgRatesDataTable8[[#This Row],[Combined with Bloomberg Coupon]]/C1533)</f>
        <v>-4.1497585357655803E-3</v>
      </c>
      <c r="G1532" s="37">
        <f t="shared" si="47"/>
        <v>13.658783799900649</v>
      </c>
      <c r="I1532" s="26" t="s">
        <v>2033</v>
      </c>
      <c r="J1532" s="27">
        <v>71.263061613999795</v>
      </c>
      <c r="K1532" s="27" t="s">
        <v>1502</v>
      </c>
      <c r="N1532" s="26" t="s">
        <v>2033</v>
      </c>
      <c r="O1532" s="28">
        <v>74.432467340000002</v>
      </c>
      <c r="P1532" s="28" t="s">
        <v>1501</v>
      </c>
      <c r="Q1532" s="27">
        <f>VLOOKUP(CurrentMtgRatesDataTable824[[#This Row],[asOfDate]],CurrentMtgRatesDataTable8[],5,0)</f>
        <v>68.951157814504768</v>
      </c>
      <c r="R1532" s="27">
        <f>CurrentMtgRatesDataTable824[[#This Row],[Realized Current Coupon Vol]]/CurrentMtgRatesDataTable824[[#This Row],[SeriesNumValue]]</f>
        <v>0.92635862115846346</v>
      </c>
    </row>
    <row r="1533" spans="1:18">
      <c r="A1533" s="26" t="s">
        <v>989</v>
      </c>
      <c r="B1533" s="28">
        <v>4.0052084315685699</v>
      </c>
      <c r="C15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4.0052084315685699</v>
      </c>
      <c r="D1533" s="27">
        <f>CurrentMtgRatesDataTable8[[#This Row],[Combined with Bloomberg Coupon]]-C1534</f>
        <v>2.255591426302983E-2</v>
      </c>
      <c r="E1533" s="37">
        <f t="shared" si="46"/>
        <v>57.810861749330044</v>
      </c>
      <c r="F1533" s="27">
        <f>LN(CurrentMtgRatesDataTable8[[#This Row],[Combined with Bloomberg Coupon]]/C1534)</f>
        <v>5.6475630607612029E-3</v>
      </c>
      <c r="G1533" s="37">
        <f t="shared" si="47"/>
        <v>13.683081880004016</v>
      </c>
      <c r="I1533" s="26" t="s">
        <v>2032</v>
      </c>
      <c r="J1533" s="27">
        <v>69.846101229666502</v>
      </c>
      <c r="K1533" s="27" t="s">
        <v>1502</v>
      </c>
      <c r="N1533" s="26" t="s">
        <v>2032</v>
      </c>
      <c r="O1533" s="28">
        <v>74.038504889999999</v>
      </c>
      <c r="P1533" s="28" t="s">
        <v>1501</v>
      </c>
      <c r="Q1533" s="27">
        <f>VLOOKUP(CurrentMtgRatesDataTable824[[#This Row],[asOfDate]],CurrentMtgRatesDataTable8[],5,0)</f>
        <v>69.019034220860235</v>
      </c>
      <c r="R1533" s="27">
        <f>CurrentMtgRatesDataTable824[[#This Row],[Realized Current Coupon Vol]]/CurrentMtgRatesDataTable824[[#This Row],[SeriesNumValue]]</f>
        <v>0.93220459169728964</v>
      </c>
    </row>
    <row r="1534" spans="1:18">
      <c r="A1534" s="26" t="s">
        <v>990</v>
      </c>
      <c r="B1534" s="28">
        <v>3.98265251730554</v>
      </c>
      <c r="C15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3.98265251730554</v>
      </c>
      <c r="D1534" s="27">
        <f>CurrentMtgRatesDataTable8[[#This Row],[Combined with Bloomberg Coupon]]-C1535</f>
        <v>-2.7521580367519949E-2</v>
      </c>
      <c r="E1534" s="37">
        <f t="shared" si="46"/>
        <v>57.499549197854549</v>
      </c>
      <c r="F1534" s="27">
        <f>LN(CurrentMtgRatesDataTable8[[#This Row],[Combined with Bloomberg Coupon]]/C1535)</f>
        <v>-6.8865973106304098E-3</v>
      </c>
      <c r="G1534" s="37">
        <f t="shared" si="47"/>
        <v>13.602228082681403</v>
      </c>
      <c r="I1534" s="26" t="s">
        <v>2031</v>
      </c>
      <c r="J1534" s="27">
        <v>68.544509515333502</v>
      </c>
      <c r="K1534" s="27" t="s">
        <v>1502</v>
      </c>
      <c r="N1534" s="26" t="s">
        <v>2031</v>
      </c>
      <c r="O1534" s="28">
        <v>72.765752868000007</v>
      </c>
      <c r="P1534" s="28" t="s">
        <v>1501</v>
      </c>
      <c r="Q1534" s="27">
        <f>VLOOKUP(CurrentMtgRatesDataTable824[[#This Row],[asOfDate]],CurrentMtgRatesDataTable8[],5,0)</f>
        <v>69.015820452642416</v>
      </c>
      <c r="R1534" s="27">
        <f>CurrentMtgRatesDataTable824[[#This Row],[Realized Current Coupon Vol]]/CurrentMtgRatesDataTable824[[#This Row],[SeriesNumValue]]</f>
        <v>0.94846569618869858</v>
      </c>
    </row>
    <row r="1535" spans="1:18">
      <c r="A1535" s="26" t="s">
        <v>991</v>
      </c>
      <c r="B1535" s="28">
        <v>4.01017409767306</v>
      </c>
      <c r="C15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4.01017409767306</v>
      </c>
      <c r="D1535" s="27">
        <f>CurrentMtgRatesDataTable8[[#This Row],[Combined with Bloomberg Coupon]]-C1536</f>
        <v>4.29900803534502E-2</v>
      </c>
      <c r="E1535" s="37">
        <f t="shared" si="46"/>
        <v>57.77418809190101</v>
      </c>
      <c r="F1535" s="27">
        <f>LN(CurrentMtgRatesDataTable8[[#This Row],[Combined with Bloomberg Coupon]]/C1536)</f>
        <v>1.077812877541518E-2</v>
      </c>
      <c r="G1535" s="37">
        <f t="shared" si="47"/>
        <v>13.651162425246518</v>
      </c>
      <c r="I1535" s="26" t="s">
        <v>2030</v>
      </c>
      <c r="J1535" s="27">
        <v>71.008316945999994</v>
      </c>
      <c r="K1535" s="27" t="s">
        <v>1502</v>
      </c>
      <c r="N1535" s="26" t="s">
        <v>2030</v>
      </c>
      <c r="O1535" s="28">
        <v>73.259045369999996</v>
      </c>
      <c r="P1535" s="28" t="s">
        <v>1501</v>
      </c>
      <c r="Q1535" s="27">
        <f>VLOOKUP(CurrentMtgRatesDataTable824[[#This Row],[asOfDate]],CurrentMtgRatesDataTable8[],5,0)</f>
        <v>68.891856827911582</v>
      </c>
      <c r="R1535" s="27">
        <f>CurrentMtgRatesDataTable824[[#This Row],[Realized Current Coupon Vol]]/CurrentMtgRatesDataTable824[[#This Row],[SeriesNumValue]]</f>
        <v>0.94038703998896489</v>
      </c>
    </row>
    <row r="1536" spans="1:18">
      <c r="A1536" s="26" t="s">
        <v>992</v>
      </c>
      <c r="B1536" s="28">
        <v>3.9671840173196098</v>
      </c>
      <c r="C15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3.9671840173196098</v>
      </c>
      <c r="D1536" s="27">
        <f>CurrentMtgRatesDataTable8[[#This Row],[Combined with Bloomberg Coupon]]-C1537</f>
        <v>-1.3852905868290133E-2</v>
      </c>
      <c r="E1536" s="37">
        <f t="shared" si="46"/>
        <v>58.094973302282796</v>
      </c>
      <c r="F1536" s="27">
        <f>LN(CurrentMtgRatesDataTable8[[#This Row],[Combined with Bloomberg Coupon]]/C1537)</f>
        <v>-3.4857913485040895E-3</v>
      </c>
      <c r="G1536" s="37">
        <f t="shared" si="47"/>
        <v>13.668116470033198</v>
      </c>
      <c r="I1536" s="26" t="s">
        <v>2029</v>
      </c>
      <c r="J1536" s="27">
        <v>72.366505735333206</v>
      </c>
      <c r="K1536" s="27" t="s">
        <v>1502</v>
      </c>
      <c r="N1536" s="26" t="s">
        <v>2029</v>
      </c>
      <c r="O1536" s="28">
        <v>74.829758111999993</v>
      </c>
      <c r="P1536" s="28" t="s">
        <v>1501</v>
      </c>
      <c r="Q1536" s="27">
        <f>VLOOKUP(CurrentMtgRatesDataTable824[[#This Row],[asOfDate]],CurrentMtgRatesDataTable8[],5,0)</f>
        <v>69.389975392770324</v>
      </c>
      <c r="R1536" s="27">
        <f>CurrentMtgRatesDataTable824[[#This Row],[Realized Current Coupon Vol]]/CurrentMtgRatesDataTable824[[#This Row],[SeriesNumValue]]</f>
        <v>0.92730455294152125</v>
      </c>
    </row>
    <row r="1537" spans="1:18">
      <c r="A1537" s="26" t="s">
        <v>993</v>
      </c>
      <c r="B1537" s="28">
        <v>3.9810369231878999</v>
      </c>
      <c r="C15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3.9810369231878999</v>
      </c>
      <c r="D1537" s="27">
        <f>CurrentMtgRatesDataTable8[[#This Row],[Combined with Bloomberg Coupon]]-C1538</f>
        <v>-8.7057616469499166E-3</v>
      </c>
      <c r="E1537" s="37">
        <f t="shared" si="46"/>
        <v>59.24468547710039</v>
      </c>
      <c r="F1537" s="27">
        <f>LN(CurrentMtgRatesDataTable8[[#This Row],[Combined with Bloomberg Coupon]]/C1538)</f>
        <v>-2.1844199781797784E-3</v>
      </c>
      <c r="G1537" s="37">
        <f t="shared" si="47"/>
        <v>13.915397172040212</v>
      </c>
      <c r="I1537" s="26" t="s">
        <v>2028</v>
      </c>
      <c r="J1537" s="27">
        <v>69.417393196666495</v>
      </c>
      <c r="K1537" s="27" t="s">
        <v>1502</v>
      </c>
      <c r="N1537" s="26" t="s">
        <v>2028</v>
      </c>
      <c r="O1537" s="28">
        <v>74.066847351999996</v>
      </c>
      <c r="P1537" s="28" t="s">
        <v>1501</v>
      </c>
      <c r="Q1537" s="27">
        <f>VLOOKUP(CurrentMtgRatesDataTable824[[#This Row],[asOfDate]],CurrentMtgRatesDataTable8[],5,0)</f>
        <v>69.331305373650792</v>
      </c>
      <c r="R1537" s="27">
        <f>CurrentMtgRatesDataTable824[[#This Row],[Realized Current Coupon Vol]]/CurrentMtgRatesDataTable824[[#This Row],[SeriesNumValue]]</f>
        <v>0.93606394564299855</v>
      </c>
    </row>
    <row r="1538" spans="1:18">
      <c r="A1538" s="26" t="s">
        <v>994</v>
      </c>
      <c r="B1538" s="28">
        <v>3.9897426848348498</v>
      </c>
      <c r="C15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3.9897426848348498</v>
      </c>
      <c r="D1538" s="27">
        <f>CurrentMtgRatesDataTable8[[#This Row],[Combined with Bloomberg Coupon]]-C1539</f>
        <v>-5.0545657204330574E-2</v>
      </c>
      <c r="E1538" s="37">
        <f t="shared" si="46"/>
        <v>59.487781530161108</v>
      </c>
      <c r="F1538" s="27">
        <f>LN(CurrentMtgRatesDataTable8[[#This Row],[Combined with Bloomberg Coupon]]/C1539)</f>
        <v>-1.2589322412216653E-2</v>
      </c>
      <c r="G1538" s="37">
        <f t="shared" si="47"/>
        <v>13.965269620228895</v>
      </c>
      <c r="I1538" s="26" t="s">
        <v>2027</v>
      </c>
      <c r="J1538" s="27">
        <v>68.491131968999994</v>
      </c>
      <c r="K1538" s="27" t="s">
        <v>1502</v>
      </c>
      <c r="N1538" s="26" t="s">
        <v>2027</v>
      </c>
      <c r="O1538" s="28">
        <v>73.860311351999997</v>
      </c>
      <c r="P1538" s="28" t="s">
        <v>1501</v>
      </c>
      <c r="Q1538" s="27">
        <f>VLOOKUP(CurrentMtgRatesDataTable824[[#This Row],[asOfDate]],CurrentMtgRatesDataTable8[],5,0)</f>
        <v>69.494185886194245</v>
      </c>
      <c r="R1538" s="27">
        <f>CurrentMtgRatesDataTable824[[#This Row],[Realized Current Coupon Vol]]/CurrentMtgRatesDataTable824[[#This Row],[SeriesNumValue]]</f>
        <v>0.94088671729262174</v>
      </c>
    </row>
    <row r="1539" spans="1:18">
      <c r="A1539" s="26" t="s">
        <v>995</v>
      </c>
      <c r="B1539" s="28">
        <v>4.0402883420391804</v>
      </c>
      <c r="C15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4.0402883420391804</v>
      </c>
      <c r="D1539" s="27">
        <f>CurrentMtgRatesDataTable8[[#This Row],[Combined with Bloomberg Coupon]]-C1540</f>
        <v>-3.0885334452649182E-2</v>
      </c>
      <c r="E1539" s="37">
        <f t="shared" si="46"/>
        <v>61.209978889490777</v>
      </c>
      <c r="F1539" s="27">
        <f>LN(CurrentMtgRatesDataTable8[[#This Row],[Combined with Bloomberg Coupon]]/C1540)</f>
        <v>-7.6152692674417901E-3</v>
      </c>
      <c r="G1539" s="37">
        <f t="shared" si="47"/>
        <v>14.306008585156246</v>
      </c>
      <c r="I1539" s="26" t="s">
        <v>2026</v>
      </c>
      <c r="J1539" s="27">
        <v>71.000457952000204</v>
      </c>
      <c r="K1539" s="27" t="s">
        <v>1502</v>
      </c>
      <c r="N1539" s="26" t="s">
        <v>2026</v>
      </c>
      <c r="O1539" s="28">
        <v>73.806741173999995</v>
      </c>
      <c r="P1539" s="28" t="s">
        <v>1501</v>
      </c>
      <c r="Q1539" s="27">
        <f>VLOOKUP(CurrentMtgRatesDataTable824[[#This Row],[asOfDate]],CurrentMtgRatesDataTable8[],5,0)</f>
        <v>70.252234075825044</v>
      </c>
      <c r="R1539" s="27">
        <f>CurrentMtgRatesDataTable824[[#This Row],[Realized Current Coupon Vol]]/CurrentMtgRatesDataTable824[[#This Row],[SeriesNumValue]]</f>
        <v>0.95184034626599789</v>
      </c>
    </row>
    <row r="1540" spans="1:18">
      <c r="A1540" s="26" t="s">
        <v>996</v>
      </c>
      <c r="B1540" s="28">
        <v>4.0711736764918296</v>
      </c>
      <c r="C15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4.0711736764918296</v>
      </c>
      <c r="D1540" s="27">
        <f>CurrentMtgRatesDataTable8[[#This Row],[Combined with Bloomberg Coupon]]-C1541</f>
        <v>-3.0565579105710228E-2</v>
      </c>
      <c r="E1540" s="37">
        <f t="shared" si="46"/>
        <v>61.177119948926581</v>
      </c>
      <c r="F1540" s="27">
        <f>LN(CurrentMtgRatesDataTable8[[#This Row],[Combined with Bloomberg Coupon]]/C1541)</f>
        <v>-7.4797619559919051E-3</v>
      </c>
      <c r="G1540" s="37">
        <f t="shared" si="47"/>
        <v>14.28994740019146</v>
      </c>
      <c r="I1540" s="26" t="s">
        <v>2025</v>
      </c>
      <c r="J1540" s="27">
        <v>72.046067808000004</v>
      </c>
      <c r="K1540" s="27" t="s">
        <v>1502</v>
      </c>
      <c r="N1540" s="26" t="s">
        <v>2025</v>
      </c>
      <c r="O1540" s="28">
        <v>74.65563324</v>
      </c>
      <c r="P1540" s="28" t="s">
        <v>1501</v>
      </c>
      <c r="Q1540" s="27">
        <f>VLOOKUP(CurrentMtgRatesDataTable824[[#This Row],[asOfDate]],CurrentMtgRatesDataTable8[],5,0)</f>
        <v>70.289681469290187</v>
      </c>
      <c r="R1540" s="27">
        <f>CurrentMtgRatesDataTable824[[#This Row],[Realized Current Coupon Vol]]/CurrentMtgRatesDataTable824[[#This Row],[SeriesNumValue]]</f>
        <v>0.94151878992608207</v>
      </c>
    </row>
    <row r="1541" spans="1:18">
      <c r="A1541" s="26" t="s">
        <v>997</v>
      </c>
      <c r="B1541" s="28">
        <v>4.1017392555975398</v>
      </c>
      <c r="C15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4.1017392555975398</v>
      </c>
      <c r="D1541" s="27">
        <f>CurrentMtgRatesDataTable8[[#This Row],[Combined with Bloomberg Coupon]]-C1542</f>
        <v>1.0597747649489619E-2</v>
      </c>
      <c r="E1541" s="37">
        <f t="shared" ref="E1541:E1604" si="48">STDEVA(D1541:D1600)*SQRT(250)*100</f>
        <v>62.743891755547473</v>
      </c>
      <c r="F1541" s="27">
        <f>LN(CurrentMtgRatesDataTable8[[#This Row],[Combined with Bloomberg Coupon]]/C1542)</f>
        <v>2.5870640294069331E-3</v>
      </c>
      <c r="G1541" s="37">
        <f t="shared" ref="G1541:G1604" si="49">STDEVA(F1541:F1600)*SQRT(250)*100</f>
        <v>14.636689094044728</v>
      </c>
      <c r="I1541" s="26" t="s">
        <v>2024</v>
      </c>
      <c r="J1541" s="27">
        <v>71.770920224000207</v>
      </c>
      <c r="K1541" s="27" t="s">
        <v>1502</v>
      </c>
      <c r="N1541" s="26" t="s">
        <v>2024</v>
      </c>
      <c r="O1541" s="28">
        <v>74.872545321000004</v>
      </c>
      <c r="P1541" s="28" t="s">
        <v>1501</v>
      </c>
      <c r="Q1541" s="27">
        <f>VLOOKUP(CurrentMtgRatesDataTable824[[#This Row],[asOfDate]],CurrentMtgRatesDataTable8[],5,0)</f>
        <v>68.803735686416118</v>
      </c>
      <c r="R1541" s="27">
        <f>CurrentMtgRatesDataTable824[[#This Row],[Realized Current Coupon Vol]]/CurrentMtgRatesDataTable824[[#This Row],[SeriesNumValue]]</f>
        <v>0.91894479333425672</v>
      </c>
    </row>
    <row r="1542" spans="1:18">
      <c r="A1542" s="26" t="s">
        <v>998</v>
      </c>
      <c r="B1542" s="28">
        <v>4.0911415079480502</v>
      </c>
      <c r="C15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4.0911415079480502</v>
      </c>
      <c r="D1542" s="27">
        <f>CurrentMtgRatesDataTable8[[#This Row],[Combined with Bloomberg Coupon]]-C1543</f>
        <v>-1.73884547955101E-2</v>
      </c>
      <c r="E1542" s="37">
        <f t="shared" si="48"/>
        <v>63.404765376587982</v>
      </c>
      <c r="F1542" s="27">
        <f>LN(CurrentMtgRatesDataTable8[[#This Row],[Combined with Bloomberg Coupon]]/C1543)</f>
        <v>-4.2412628172721137E-3</v>
      </c>
      <c r="G1542" s="37">
        <f t="shared" si="49"/>
        <v>14.788773039862017</v>
      </c>
      <c r="I1542" s="26" t="s">
        <v>2023</v>
      </c>
      <c r="J1542" s="27">
        <v>69.9790026266665</v>
      </c>
      <c r="K1542" s="27" t="s">
        <v>1502</v>
      </c>
      <c r="N1542" s="26" t="s">
        <v>2023</v>
      </c>
      <c r="O1542" s="28">
        <v>76.693699559999999</v>
      </c>
      <c r="P1542" s="28" t="s">
        <v>1501</v>
      </c>
      <c r="Q1542" s="27">
        <f>VLOOKUP(CurrentMtgRatesDataTable824[[#This Row],[asOfDate]],CurrentMtgRatesDataTable8[],5,0)</f>
        <v>70.254816700658424</v>
      </c>
      <c r="R1542" s="27">
        <f>CurrentMtgRatesDataTable824[[#This Row],[Realized Current Coupon Vol]]/CurrentMtgRatesDataTable824[[#This Row],[SeriesNumValue]]</f>
        <v>0.91604417447219078</v>
      </c>
    </row>
    <row r="1543" spans="1:18">
      <c r="A1543" s="26" t="s">
        <v>999</v>
      </c>
      <c r="B1543" s="28">
        <v>4.1085299627435603</v>
      </c>
      <c r="C15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4.1085299627435603</v>
      </c>
      <c r="D1543" s="27">
        <f>CurrentMtgRatesDataTable8[[#This Row],[Combined with Bloomberg Coupon]]-C1544</f>
        <v>-6.524539677913932E-2</v>
      </c>
      <c r="E1543" s="37">
        <f t="shared" si="48"/>
        <v>64.276116336161493</v>
      </c>
      <c r="F1543" s="27">
        <f>LN(CurrentMtgRatesDataTable8[[#This Row],[Combined with Bloomberg Coupon]]/C1544)</f>
        <v>-1.5755696984202077E-2</v>
      </c>
      <c r="G1543" s="37">
        <f t="shared" si="49"/>
        <v>14.993721856416576</v>
      </c>
      <c r="I1543" s="26" t="s">
        <v>2022</v>
      </c>
      <c r="J1543" s="27">
        <v>75.380883191999999</v>
      </c>
      <c r="K1543" s="27" t="s">
        <v>1502</v>
      </c>
      <c r="N1543" s="26" t="s">
        <v>2022</v>
      </c>
      <c r="O1543" s="28">
        <v>80.542267649999999</v>
      </c>
      <c r="P1543" s="28" t="s">
        <v>1501</v>
      </c>
      <c r="Q1543" s="27">
        <f>VLOOKUP(CurrentMtgRatesDataTable824[[#This Row],[asOfDate]],CurrentMtgRatesDataTable8[],5,0)</f>
        <v>70.581096312607883</v>
      </c>
      <c r="R1543" s="27">
        <f>CurrentMtgRatesDataTable824[[#This Row],[Realized Current Coupon Vol]]/CurrentMtgRatesDataTable824[[#This Row],[SeriesNumValue]]</f>
        <v>0.87632367913107656</v>
      </c>
    </row>
    <row r="1544" spans="1:18">
      <c r="A1544" s="26" t="s">
        <v>1000</v>
      </c>
      <c r="B1544" s="28">
        <v>4.1737753595226996</v>
      </c>
      <c r="C15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4.1737753595226996</v>
      </c>
      <c r="D1544" s="27">
        <f>CurrentMtgRatesDataTable8[[#This Row],[Combined with Bloomberg Coupon]]-C1545</f>
        <v>2.4969346298719941E-2</v>
      </c>
      <c r="E1544" s="37">
        <f t="shared" si="48"/>
        <v>64.126717200545727</v>
      </c>
      <c r="F1544" s="27">
        <f>LN(CurrentMtgRatesDataTable8[[#This Row],[Combined with Bloomberg Coupon]]/C1545)</f>
        <v>6.0004030236442433E-3</v>
      </c>
      <c r="G1544" s="37">
        <f t="shared" si="49"/>
        <v>14.947476154823041</v>
      </c>
      <c r="I1544" s="26" t="s">
        <v>2021</v>
      </c>
      <c r="J1544" s="27">
        <v>73.705109370000002</v>
      </c>
      <c r="K1544" s="27" t="s">
        <v>1502</v>
      </c>
      <c r="N1544" s="26" t="s">
        <v>2021</v>
      </c>
      <c r="O1544" s="28">
        <v>79.695500003999996</v>
      </c>
      <c r="P1544" s="28" t="s">
        <v>1501</v>
      </c>
      <c r="Q1544" s="27">
        <f>VLOOKUP(CurrentMtgRatesDataTable824[[#This Row],[asOfDate]],CurrentMtgRatesDataTable8[],5,0)</f>
        <v>70.0383941346104</v>
      </c>
      <c r="R1544" s="27">
        <f>CurrentMtgRatesDataTable824[[#This Row],[Realized Current Coupon Vol]]/CurrentMtgRatesDataTable824[[#This Row],[SeriesNumValue]]</f>
        <v>0.87882495412030925</v>
      </c>
    </row>
    <row r="1545" spans="1:18">
      <c r="A1545" s="26" t="s">
        <v>1001</v>
      </c>
      <c r="B1545" s="28">
        <v>4.1488060132239797</v>
      </c>
      <c r="C15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4.1488060132239797</v>
      </c>
      <c r="D1545" s="27">
        <f>CurrentMtgRatesDataTable8[[#This Row],[Combined with Bloomberg Coupon]]-C1546</f>
        <v>-3.100572140205049E-2</v>
      </c>
      <c r="E1545" s="37">
        <f t="shared" si="48"/>
        <v>64.124522180514703</v>
      </c>
      <c r="F1545" s="27">
        <f>LN(CurrentMtgRatesDataTable8[[#This Row],[Combined with Bloomberg Coupon]]/C1546)</f>
        <v>-7.4456207692561883E-3</v>
      </c>
      <c r="G1545" s="37">
        <f t="shared" si="49"/>
        <v>14.946938083083353</v>
      </c>
      <c r="I1545" s="26" t="s">
        <v>2020</v>
      </c>
      <c r="J1545" s="27">
        <v>77.707633381666795</v>
      </c>
      <c r="K1545" s="27" t="s">
        <v>1502</v>
      </c>
      <c r="N1545" s="26" t="s">
        <v>2020</v>
      </c>
      <c r="O1545" s="28">
        <v>81.038760581999995</v>
      </c>
      <c r="P1545" s="28" t="s">
        <v>1501</v>
      </c>
      <c r="Q1545" s="27">
        <f>VLOOKUP(CurrentMtgRatesDataTable824[[#This Row],[asOfDate]],CurrentMtgRatesDataTable8[],5,0)</f>
        <v>69.832676135566388</v>
      </c>
      <c r="R1545" s="27">
        <f>CurrentMtgRatesDataTable824[[#This Row],[Realized Current Coupon Vol]]/CurrentMtgRatesDataTable824[[#This Row],[SeriesNumValue]]</f>
        <v>0.86171944923695365</v>
      </c>
    </row>
    <row r="1546" spans="1:18">
      <c r="A1546" s="26" t="s">
        <v>1002</v>
      </c>
      <c r="B1546" s="28">
        <v>4.1798117346260302</v>
      </c>
      <c r="C15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4.1798117346260302</v>
      </c>
      <c r="D1546" s="27">
        <f>CurrentMtgRatesDataTable8[[#This Row],[Combined with Bloomberg Coupon]]-C1547</f>
        <v>-3.2068460592419967E-2</v>
      </c>
      <c r="E1546" s="37">
        <f t="shared" si="48"/>
        <v>64.106955856239921</v>
      </c>
      <c r="F1546" s="27">
        <f>LN(CurrentMtgRatesDataTable8[[#This Row],[Combined with Bloomberg Coupon]]/C1547)</f>
        <v>-7.6429442276672562E-3</v>
      </c>
      <c r="G1546" s="37">
        <f t="shared" si="49"/>
        <v>14.942613787829744</v>
      </c>
      <c r="I1546" s="26" t="s">
        <v>2019</v>
      </c>
      <c r="J1546" s="27">
        <v>78.447322391666802</v>
      </c>
      <c r="K1546" s="27" t="s">
        <v>1502</v>
      </c>
      <c r="N1546" s="26" t="s">
        <v>2019</v>
      </c>
      <c r="O1546" s="28">
        <v>81.427640574999998</v>
      </c>
      <c r="P1546" s="28" t="s">
        <v>1501</v>
      </c>
      <c r="Q1546" s="27">
        <f>VLOOKUP(CurrentMtgRatesDataTable824[[#This Row],[asOfDate]],CurrentMtgRatesDataTable8[],5,0)</f>
        <v>69.509409642578177</v>
      </c>
      <c r="R1546" s="27">
        <f>CurrentMtgRatesDataTable824[[#This Row],[Realized Current Coupon Vol]]/CurrentMtgRatesDataTable824[[#This Row],[SeriesNumValue]]</f>
        <v>0.85363408729196355</v>
      </c>
    </row>
    <row r="1547" spans="1:18">
      <c r="A1547" s="26" t="s">
        <v>1003</v>
      </c>
      <c r="B1547" s="28">
        <v>4.2118801952184501</v>
      </c>
      <c r="C15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4.2118801952184501</v>
      </c>
      <c r="D1547" s="27">
        <f>CurrentMtgRatesDataTable8[[#This Row],[Combined with Bloomberg Coupon]]-C1548</f>
        <v>1.6501797685597452E-3</v>
      </c>
      <c r="E1547" s="37">
        <f t="shared" si="48"/>
        <v>64.636305506563602</v>
      </c>
      <c r="F1547" s="27">
        <f>LN(CurrentMtgRatesDataTable8[[#This Row],[Combined with Bloomberg Coupon]]/C1548)</f>
        <v>3.9186848625805321E-4</v>
      </c>
      <c r="G1547" s="37">
        <f t="shared" si="49"/>
        <v>15.070732244998887</v>
      </c>
      <c r="I1547" s="26" t="s">
        <v>2018</v>
      </c>
      <c r="J1547" s="27">
        <v>82.736839923333207</v>
      </c>
      <c r="K1547" s="27" t="s">
        <v>1502</v>
      </c>
      <c r="N1547" s="26" t="s">
        <v>2018</v>
      </c>
      <c r="O1547" s="28">
        <v>81.050579010000007</v>
      </c>
      <c r="P1547" s="28" t="s">
        <v>1501</v>
      </c>
      <c r="Q1547" s="27">
        <f>VLOOKUP(CurrentMtgRatesDataTable824[[#This Row],[asOfDate]],CurrentMtgRatesDataTable8[],5,0)</f>
        <v>69.07470879097842</v>
      </c>
      <c r="R1547" s="27">
        <f>CurrentMtgRatesDataTable824[[#This Row],[Realized Current Coupon Vol]]/CurrentMtgRatesDataTable824[[#This Row],[SeriesNumValue]]</f>
        <v>0.85224201522923104</v>
      </c>
    </row>
    <row r="1548" spans="1:18">
      <c r="A1548" s="26" t="s">
        <v>1004</v>
      </c>
      <c r="B1548" s="28">
        <v>4.2102300154498904</v>
      </c>
      <c r="C15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4.2102300154498904</v>
      </c>
      <c r="D1548" s="27">
        <f>CurrentMtgRatesDataTable8[[#This Row],[Combined with Bloomberg Coupon]]-C1549</f>
        <v>2.9670300253940241E-2</v>
      </c>
      <c r="E1548" s="37">
        <f t="shared" si="48"/>
        <v>66.767971533644214</v>
      </c>
      <c r="F1548" s="27">
        <f>LN(CurrentMtgRatesDataTable8[[#This Row],[Combined with Bloomberg Coupon]]/C1549)</f>
        <v>7.0721409712485687E-3</v>
      </c>
      <c r="G1548" s="37">
        <f t="shared" si="49"/>
        <v>15.591257579420917</v>
      </c>
      <c r="I1548" s="26" t="s">
        <v>2017</v>
      </c>
      <c r="J1548" s="27">
        <v>79.144152783999999</v>
      </c>
      <c r="K1548" s="27" t="s">
        <v>1502</v>
      </c>
      <c r="N1548" s="26" t="s">
        <v>2017</v>
      </c>
      <c r="O1548" s="28">
        <v>81.548493264000001</v>
      </c>
      <c r="P1548" s="28" t="s">
        <v>1501</v>
      </c>
      <c r="Q1548" s="27">
        <f>VLOOKUP(CurrentMtgRatesDataTable824[[#This Row],[asOfDate]],CurrentMtgRatesDataTable8[],5,0)</f>
        <v>66.779195058624381</v>
      </c>
      <c r="R1548" s="27">
        <f>CurrentMtgRatesDataTable824[[#This Row],[Realized Current Coupon Vol]]/CurrentMtgRatesDataTable824[[#This Row],[SeriesNumValue]]</f>
        <v>0.81888937962884956</v>
      </c>
    </row>
    <row r="1549" spans="1:18">
      <c r="A1549" s="26" t="s">
        <v>1005</v>
      </c>
      <c r="B1549" s="28">
        <v>4.1805597151959502</v>
      </c>
      <c r="C15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4.1805597151959502</v>
      </c>
      <c r="D1549" s="27">
        <f>CurrentMtgRatesDataTable8[[#This Row],[Combined with Bloomberg Coupon]]-C1550</f>
        <v>-1.1535367654639472E-2</v>
      </c>
      <c r="E1549" s="37">
        <f t="shared" si="48"/>
        <v>67.211449991702793</v>
      </c>
      <c r="F1549" s="27">
        <f>LN(CurrentMtgRatesDataTable8[[#This Row],[Combined with Bloomberg Coupon]]/C1550)</f>
        <v>-2.7554880098624936E-3</v>
      </c>
      <c r="G1549" s="37">
        <f t="shared" si="49"/>
        <v>15.701091246610838</v>
      </c>
      <c r="I1549" s="26" t="s">
        <v>2016</v>
      </c>
      <c r="J1549" s="27">
        <v>76.094878248666504</v>
      </c>
      <c r="K1549" s="27" t="s">
        <v>1502</v>
      </c>
      <c r="N1549" s="26" t="s">
        <v>2016</v>
      </c>
      <c r="O1549" s="28">
        <v>80.829772448</v>
      </c>
      <c r="P1549" s="28" t="s">
        <v>1501</v>
      </c>
      <c r="Q1549" s="27">
        <f>VLOOKUP(CurrentMtgRatesDataTable824[[#This Row],[asOfDate]],CurrentMtgRatesDataTable8[],5,0)</f>
        <v>68.416914470505645</v>
      </c>
      <c r="R1549" s="27">
        <f>CurrentMtgRatesDataTable824[[#This Row],[Realized Current Coupon Vol]]/CurrentMtgRatesDataTable824[[#This Row],[SeriesNumValue]]</f>
        <v>0.84643210537948887</v>
      </c>
    </row>
    <row r="1550" spans="1:18">
      <c r="A1550" s="26" t="s">
        <v>1006</v>
      </c>
      <c r="B1550" s="28">
        <v>4.1920950828505896</v>
      </c>
      <c r="C15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4.1920950828505896</v>
      </c>
      <c r="D1550" s="27">
        <f>CurrentMtgRatesDataTable8[[#This Row],[Combined with Bloomberg Coupon]]-C1551</f>
        <v>-3.3253807974270799E-2</v>
      </c>
      <c r="E1550" s="37">
        <f t="shared" si="48"/>
        <v>67.227880749860091</v>
      </c>
      <c r="F1550" s="27">
        <f>LN(CurrentMtgRatesDataTable8[[#This Row],[Combined with Bloomberg Coupon]]/C1551)</f>
        <v>-7.9012063705859985E-3</v>
      </c>
      <c r="G1550" s="37">
        <f t="shared" si="49"/>
        <v>15.705087197985538</v>
      </c>
      <c r="I1550" s="26" t="s">
        <v>2015</v>
      </c>
      <c r="J1550" s="27">
        <v>78.077812719999997</v>
      </c>
      <c r="K1550" s="27" t="s">
        <v>1502</v>
      </c>
      <c r="N1550" s="26" t="s">
        <v>2015</v>
      </c>
      <c r="O1550" s="28">
        <v>81.250190349999997</v>
      </c>
      <c r="P1550" s="28" t="s">
        <v>1501</v>
      </c>
      <c r="Q1550" s="27">
        <f>VLOOKUP(CurrentMtgRatesDataTable824[[#This Row],[asOfDate]],CurrentMtgRatesDataTable8[],5,0)</f>
        <v>67.72454345974019</v>
      </c>
      <c r="R1550" s="27">
        <f>CurrentMtgRatesDataTable824[[#This Row],[Realized Current Coupon Vol]]/CurrentMtgRatesDataTable824[[#This Row],[SeriesNumValue]]</f>
        <v>0.83353088981089618</v>
      </c>
    </row>
    <row r="1551" spans="1:18">
      <c r="A1551" s="26" t="s">
        <v>1007</v>
      </c>
      <c r="B1551" s="28">
        <v>4.2253488908248604</v>
      </c>
      <c r="C15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4.2253488908248604</v>
      </c>
      <c r="D1551" s="27">
        <f>CurrentMtgRatesDataTable8[[#This Row],[Combined with Bloomberg Coupon]]-C1552</f>
        <v>-6.815667865418984E-2</v>
      </c>
      <c r="E1551" s="37">
        <f t="shared" si="48"/>
        <v>67.246319243498164</v>
      </c>
      <c r="F1551" s="27">
        <f>LN(CurrentMtgRatesDataTable8[[#This Row],[Combined with Bloomberg Coupon]]/C1552)</f>
        <v>-1.6001713208301634E-2</v>
      </c>
      <c r="G1551" s="37">
        <f t="shared" si="49"/>
        <v>15.709948578217995</v>
      </c>
      <c r="I1551" s="26" t="s">
        <v>2014</v>
      </c>
      <c r="J1551" s="27">
        <v>75.166228906999805</v>
      </c>
      <c r="K1551" s="27" t="s">
        <v>1502</v>
      </c>
      <c r="N1551" s="26" t="s">
        <v>2014</v>
      </c>
      <c r="O1551" s="28">
        <v>77.870746123999993</v>
      </c>
      <c r="P1551" s="28" t="s">
        <v>1501</v>
      </c>
      <c r="Q1551" s="27">
        <f>VLOOKUP(CurrentMtgRatesDataTable824[[#This Row],[asOfDate]],CurrentMtgRatesDataTable8[],5,0)</f>
        <v>67.694151012998546</v>
      </c>
      <c r="R1551" s="27">
        <f>CurrentMtgRatesDataTable824[[#This Row],[Realized Current Coupon Vol]]/CurrentMtgRatesDataTable824[[#This Row],[SeriesNumValue]]</f>
        <v>0.86931427246380277</v>
      </c>
    </row>
    <row r="1552" spans="1:18">
      <c r="A1552" s="26" t="s">
        <v>1008</v>
      </c>
      <c r="B1552" s="28">
        <v>4.2935055694790503</v>
      </c>
      <c r="C15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4.2935055694790503</v>
      </c>
      <c r="D1552" s="27">
        <f>CurrentMtgRatesDataTable8[[#This Row],[Combined with Bloomberg Coupon]]-C1553</f>
        <v>6.6393664782404826E-3</v>
      </c>
      <c r="E1552" s="37">
        <f t="shared" si="48"/>
        <v>68.818561838546785</v>
      </c>
      <c r="F1552" s="27">
        <f>LN(CurrentMtgRatesDataTable8[[#This Row],[Combined with Bloomberg Coupon]]/C1553)</f>
        <v>1.5475711261438169E-3</v>
      </c>
      <c r="G1552" s="37">
        <f t="shared" si="49"/>
        <v>16.113645135046962</v>
      </c>
      <c r="I1552" s="26" t="s">
        <v>2013</v>
      </c>
      <c r="J1552" s="27">
        <v>73.114673580666803</v>
      </c>
      <c r="K1552" s="27" t="s">
        <v>1502</v>
      </c>
      <c r="N1552" s="26" t="s">
        <v>2013</v>
      </c>
      <c r="O1552" s="28">
        <v>77.791677120000003</v>
      </c>
      <c r="P1552" s="28" t="s">
        <v>1501</v>
      </c>
      <c r="Q1552" s="27">
        <f>VLOOKUP(CurrentMtgRatesDataTable824[[#This Row],[asOfDate]],CurrentMtgRatesDataTable8[],5,0)</f>
        <v>67.530470763411387</v>
      </c>
      <c r="R1552" s="27">
        <f>CurrentMtgRatesDataTable824[[#This Row],[Realized Current Coupon Vol]]/CurrentMtgRatesDataTable824[[#This Row],[SeriesNumValue]]</f>
        <v>0.86809377639770036</v>
      </c>
    </row>
    <row r="1553" spans="1:18">
      <c r="A1553" s="26" t="s">
        <v>1009</v>
      </c>
      <c r="B1553" s="28">
        <v>4.2868662030008098</v>
      </c>
      <c r="C15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4.2868662030008098</v>
      </c>
      <c r="D1553" s="27">
        <f>CurrentMtgRatesDataTable8[[#This Row],[Combined with Bloomberg Coupon]]-C1554</f>
        <v>-1.9250003183960196E-2</v>
      </c>
      <c r="E1553" s="37">
        <f t="shared" si="48"/>
        <v>69.068911162036301</v>
      </c>
      <c r="F1553" s="27">
        <f>LN(CurrentMtgRatesDataTable8[[#This Row],[Combined with Bloomberg Coupon]]/C1554)</f>
        <v>-4.4804084238586461E-3</v>
      </c>
      <c r="G1553" s="37">
        <f t="shared" si="49"/>
        <v>16.176267635844649</v>
      </c>
      <c r="I1553" s="26" t="s">
        <v>2012</v>
      </c>
      <c r="J1553" s="27">
        <v>72.131023745999997</v>
      </c>
      <c r="K1553" s="27" t="s">
        <v>1502</v>
      </c>
      <c r="N1553" s="26" t="s">
        <v>2012</v>
      </c>
      <c r="O1553" s="28">
        <v>76.206595995000001</v>
      </c>
      <c r="P1553" s="28" t="s">
        <v>1501</v>
      </c>
      <c r="Q1553" s="27">
        <f>VLOOKUP(CurrentMtgRatesDataTable824[[#This Row],[asOfDate]],CurrentMtgRatesDataTable8[],5,0)</f>
        <v>67.859784791613393</v>
      </c>
      <c r="R1553" s="27">
        <f>CurrentMtgRatesDataTable824[[#This Row],[Realized Current Coupon Vol]]/CurrentMtgRatesDataTable824[[#This Row],[SeriesNumValue]]</f>
        <v>0.89047127621427613</v>
      </c>
    </row>
    <row r="1554" spans="1:18">
      <c r="A1554" s="26" t="s">
        <v>1010</v>
      </c>
      <c r="B1554" s="28">
        <v>4.30611620618477</v>
      </c>
      <c r="C15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4.30611620618477</v>
      </c>
      <c r="D1554" s="27">
        <f>CurrentMtgRatesDataTable8[[#This Row],[Combined with Bloomberg Coupon]]-C1555</f>
        <v>-5.121552893930037E-2</v>
      </c>
      <c r="E1554" s="37">
        <f t="shared" si="48"/>
        <v>69.75317433612409</v>
      </c>
      <c r="F1554" s="27">
        <f>LN(CurrentMtgRatesDataTable8[[#This Row],[Combined with Bloomberg Coupon]]/C1555)</f>
        <v>-1.1823497047550051E-2</v>
      </c>
      <c r="G1554" s="37">
        <f t="shared" si="49"/>
        <v>16.352346802617451</v>
      </c>
      <c r="I1554" s="26" t="s">
        <v>2011</v>
      </c>
      <c r="J1554" s="27">
        <v>73.832659194666803</v>
      </c>
      <c r="K1554" s="27" t="s">
        <v>1502</v>
      </c>
      <c r="N1554" s="26" t="s">
        <v>2011</v>
      </c>
      <c r="O1554" s="28">
        <v>76.540817834999999</v>
      </c>
      <c r="P1554" s="28" t="s">
        <v>1501</v>
      </c>
      <c r="Q1554" s="27">
        <f>VLOOKUP(CurrentMtgRatesDataTable824[[#This Row],[asOfDate]],CurrentMtgRatesDataTable8[],5,0)</f>
        <v>66.287921441739343</v>
      </c>
      <c r="R1554" s="27">
        <f>CurrentMtgRatesDataTable824[[#This Row],[Realized Current Coupon Vol]]/CurrentMtgRatesDataTable824[[#This Row],[SeriesNumValue]]</f>
        <v>0.86604668354389747</v>
      </c>
    </row>
    <row r="1555" spans="1:18">
      <c r="A1555" s="26" t="s">
        <v>1011</v>
      </c>
      <c r="B1555" s="28">
        <v>4.3573317351240703</v>
      </c>
      <c r="C15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4.3573317351240703</v>
      </c>
      <c r="D1555" s="27">
        <f>CurrentMtgRatesDataTable8[[#This Row],[Combined with Bloomberg Coupon]]-C1556</f>
        <v>-4.875878407649914E-3</v>
      </c>
      <c r="E1555" s="37">
        <f t="shared" si="48"/>
        <v>68.838148752641899</v>
      </c>
      <c r="F1555" s="27">
        <f>LN(CurrentMtgRatesDataTable8[[#This Row],[Combined with Bloomberg Coupon]]/C1556)</f>
        <v>-1.118379932907747E-3</v>
      </c>
      <c r="G1555" s="37">
        <f t="shared" si="49"/>
        <v>16.144268897271111</v>
      </c>
      <c r="I1555" s="26" t="s">
        <v>2010</v>
      </c>
      <c r="J1555" s="27">
        <v>79.467945634666506</v>
      </c>
      <c r="K1555" s="27" t="s">
        <v>1502</v>
      </c>
      <c r="N1555" s="26" t="s">
        <v>2010</v>
      </c>
      <c r="O1555" s="28">
        <v>76.502974727999998</v>
      </c>
      <c r="P1555" s="28" t="s">
        <v>1501</v>
      </c>
      <c r="Q1555" s="27">
        <f>VLOOKUP(CurrentMtgRatesDataTable824[[#This Row],[asOfDate]],CurrentMtgRatesDataTable8[],5,0)</f>
        <v>66.035413860550094</v>
      </c>
      <c r="R1555" s="27">
        <f>CurrentMtgRatesDataTable824[[#This Row],[Realized Current Coupon Vol]]/CurrentMtgRatesDataTable824[[#This Row],[SeriesNumValue]]</f>
        <v>0.86317445949433402</v>
      </c>
    </row>
    <row r="1556" spans="1:18">
      <c r="A1556" s="26" t="s">
        <v>1012</v>
      </c>
      <c r="B1556" s="28">
        <v>4.3622076135317203</v>
      </c>
      <c r="C15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4.3622076135317203</v>
      </c>
      <c r="D1556" s="27">
        <f>CurrentMtgRatesDataTable8[[#This Row],[Combined with Bloomberg Coupon]]-C1557</f>
        <v>8.786529114019892E-3</v>
      </c>
      <c r="E1556" s="37">
        <f t="shared" si="48"/>
        <v>69.8796025782637</v>
      </c>
      <c r="F1556" s="27">
        <f>LN(CurrentMtgRatesDataTable8[[#This Row],[Combined with Bloomberg Coupon]]/C1557)</f>
        <v>2.0162704023352672E-3</v>
      </c>
      <c r="G1556" s="37">
        <f t="shared" si="49"/>
        <v>16.407667221515709</v>
      </c>
      <c r="I1556" s="26" t="s">
        <v>2009</v>
      </c>
      <c r="J1556" s="27">
        <v>77.791499672</v>
      </c>
      <c r="K1556" s="27" t="s">
        <v>1502</v>
      </c>
      <c r="N1556" s="26" t="s">
        <v>2009</v>
      </c>
      <c r="O1556" s="28">
        <v>75.009010399999994</v>
      </c>
      <c r="P1556" s="28" t="s">
        <v>1501</v>
      </c>
      <c r="Q1556" s="27">
        <f>VLOOKUP(CurrentMtgRatesDataTable824[[#This Row],[asOfDate]],CurrentMtgRatesDataTable8[],5,0)</f>
        <v>65.801655895667352</v>
      </c>
      <c r="R1556" s="27">
        <f>CurrentMtgRatesDataTable824[[#This Row],[Realized Current Coupon Vol]]/CurrentMtgRatesDataTable824[[#This Row],[SeriesNumValue]]</f>
        <v>0.87725002029445998</v>
      </c>
    </row>
    <row r="1557" spans="1:18">
      <c r="A1557" s="26" t="s">
        <v>1013</v>
      </c>
      <c r="B1557" s="28">
        <v>4.3534210844177004</v>
      </c>
      <c r="C15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4.3534210844177004</v>
      </c>
      <c r="D1557" s="27">
        <f>CurrentMtgRatesDataTable8[[#This Row],[Combined with Bloomberg Coupon]]-C1558</f>
        <v>-4.7610284229300248E-3</v>
      </c>
      <c r="E1557" s="37">
        <f t="shared" si="48"/>
        <v>69.885817185402871</v>
      </c>
      <c r="F1557" s="27">
        <f>LN(CurrentMtgRatesDataTable8[[#This Row],[Combined with Bloomberg Coupon]]/C1558)</f>
        <v>-1.0930316244053835E-3</v>
      </c>
      <c r="G1557" s="37">
        <f t="shared" si="49"/>
        <v>16.409377566051493</v>
      </c>
      <c r="I1557" s="26" t="s">
        <v>2008</v>
      </c>
      <c r="J1557" s="27">
        <v>75.206111088</v>
      </c>
      <c r="K1557" s="27" t="s">
        <v>1502</v>
      </c>
      <c r="N1557" s="26" t="s">
        <v>2008</v>
      </c>
      <c r="O1557" s="28">
        <v>74.756032279999999</v>
      </c>
      <c r="P1557" s="28" t="s">
        <v>1501</v>
      </c>
      <c r="Q1557" s="27">
        <f>VLOOKUP(CurrentMtgRatesDataTable824[[#This Row],[asOfDate]],CurrentMtgRatesDataTable8[],5,0)</f>
        <v>65.289876046225132</v>
      </c>
      <c r="R1557" s="27">
        <f>CurrentMtgRatesDataTable824[[#This Row],[Realized Current Coupon Vol]]/CurrentMtgRatesDataTable824[[#This Row],[SeriesNumValue]]</f>
        <v>0.8733726771597613</v>
      </c>
    </row>
    <row r="1558" spans="1:18">
      <c r="A1558" s="26" t="s">
        <v>1014</v>
      </c>
      <c r="B1558" s="28">
        <v>4.3581821128406304</v>
      </c>
      <c r="C15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4.3581821128406304</v>
      </c>
      <c r="D1558" s="27">
        <f>CurrentMtgRatesDataTable8[[#This Row],[Combined with Bloomberg Coupon]]-C1559</f>
        <v>3.1352753318410365E-2</v>
      </c>
      <c r="E1558" s="37">
        <f t="shared" si="48"/>
        <v>70.614334869707619</v>
      </c>
      <c r="F1558" s="27">
        <f>LN(CurrentMtgRatesDataTable8[[#This Row],[Combined with Bloomberg Coupon]]/C1559)</f>
        <v>7.2199995625685277E-3</v>
      </c>
      <c r="G1558" s="37">
        <f t="shared" si="49"/>
        <v>16.595041889977232</v>
      </c>
      <c r="I1558" s="26" t="s">
        <v>2007</v>
      </c>
      <c r="J1558" s="27">
        <v>74.338178281333498</v>
      </c>
      <c r="K1558" s="27" t="s">
        <v>1502</v>
      </c>
      <c r="N1558" s="26" t="s">
        <v>2007</v>
      </c>
      <c r="O1558" s="28">
        <v>73.335902177999998</v>
      </c>
      <c r="P1558" s="28" t="s">
        <v>1501</v>
      </c>
      <c r="Q1558" s="27">
        <f>VLOOKUP(CurrentMtgRatesDataTable824[[#This Row],[asOfDate]],CurrentMtgRatesDataTable8[],5,0)</f>
        <v>60.889655083766371</v>
      </c>
      <c r="R1558" s="27">
        <f>CurrentMtgRatesDataTable824[[#This Row],[Realized Current Coupon Vol]]/CurrentMtgRatesDataTable824[[#This Row],[SeriesNumValue]]</f>
        <v>0.83028439380176644</v>
      </c>
    </row>
    <row r="1559" spans="1:18">
      <c r="A1559" s="26" t="s">
        <v>1015</v>
      </c>
      <c r="B1559" s="28">
        <v>4.32682935952222</v>
      </c>
      <c r="C15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4.32682935952222</v>
      </c>
      <c r="D1559" s="27">
        <f>CurrentMtgRatesDataTable8[[#This Row],[Combined with Bloomberg Coupon]]-C1560</f>
        <v>5.6116214164210199E-2</v>
      </c>
      <c r="E1559" s="37">
        <f t="shared" si="48"/>
        <v>70.664143665378447</v>
      </c>
      <c r="F1559" s="27">
        <f>LN(CurrentMtgRatesDataTable8[[#This Row],[Combined with Bloomberg Coupon]]/C1560)</f>
        <v>1.3054197995962104E-2</v>
      </c>
      <c r="G1559" s="37">
        <f t="shared" si="49"/>
        <v>16.613969385154199</v>
      </c>
      <c r="I1559" s="26" t="s">
        <v>2006</v>
      </c>
      <c r="J1559" s="27">
        <v>77.348895944666495</v>
      </c>
      <c r="K1559" s="27" t="s">
        <v>1502</v>
      </c>
      <c r="N1559" s="26" t="s">
        <v>2006</v>
      </c>
      <c r="O1559" s="28">
        <v>75.242234752000002</v>
      </c>
      <c r="P1559" s="28" t="s">
        <v>1501</v>
      </c>
      <c r="Q1559" s="27">
        <f>VLOOKUP(CurrentMtgRatesDataTable824[[#This Row],[asOfDate]],CurrentMtgRatesDataTable8[],5,0)</f>
        <v>60.887481086460497</v>
      </c>
      <c r="R1559" s="27">
        <f>CurrentMtgRatesDataTable824[[#This Row],[Realized Current Coupon Vol]]/CurrentMtgRatesDataTable824[[#This Row],[SeriesNumValue]]</f>
        <v>0.80921946679477186</v>
      </c>
    </row>
    <row r="1560" spans="1:18">
      <c r="A1560" s="26" t="s">
        <v>1016</v>
      </c>
      <c r="B1560" s="28">
        <v>4.2707131453580098</v>
      </c>
      <c r="C15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4.2707131453580098</v>
      </c>
      <c r="D1560" s="27">
        <f>CurrentMtgRatesDataTable8[[#This Row],[Combined with Bloomberg Coupon]]-C1561</f>
        <v>-1.8050625842498391E-3</v>
      </c>
      <c r="E1560" s="37">
        <f t="shared" si="48"/>
        <v>72.79294565812971</v>
      </c>
      <c r="F1560" s="27">
        <f>LN(CurrentMtgRatesDataTable8[[#This Row],[Combined with Bloomberg Coupon]]/C1561)</f>
        <v>-4.2257139868110712E-4</v>
      </c>
      <c r="G1560" s="37">
        <f t="shared" si="49"/>
        <v>17.152809403666932</v>
      </c>
      <c r="I1560" s="26" t="s">
        <v>2005</v>
      </c>
      <c r="J1560" s="27">
        <v>77.118121269333201</v>
      </c>
      <c r="K1560" s="27" t="s">
        <v>1502</v>
      </c>
      <c r="N1560" s="26" t="s">
        <v>2005</v>
      </c>
      <c r="O1560" s="28">
        <v>75.574065279999999</v>
      </c>
      <c r="P1560" s="28" t="s">
        <v>1501</v>
      </c>
      <c r="Q1560" s="27">
        <f>VLOOKUP(CurrentMtgRatesDataTable824[[#This Row],[asOfDate]],CurrentMtgRatesDataTable8[],5,0)</f>
        <v>60.897258615255289</v>
      </c>
      <c r="R1560" s="27">
        <f>CurrentMtgRatesDataTable824[[#This Row],[Realized Current Coupon Vol]]/CurrentMtgRatesDataTable824[[#This Row],[SeriesNumValue]]</f>
        <v>0.80579572356776741</v>
      </c>
    </row>
    <row r="1561" spans="1:18">
      <c r="A1561" s="26" t="s">
        <v>1017</v>
      </c>
      <c r="B1561" s="28">
        <v>4.2725182079422597</v>
      </c>
      <c r="C15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4.2725182079422597</v>
      </c>
      <c r="D1561" s="27">
        <f>CurrentMtgRatesDataTable8[[#This Row],[Combined with Bloomberg Coupon]]-C1562</f>
        <v>9.3060053612896709E-3</v>
      </c>
      <c r="E1561" s="37">
        <f t="shared" si="48"/>
        <v>73.44915093362026</v>
      </c>
      <c r="F1561" s="27">
        <f>LN(CurrentMtgRatesDataTable8[[#This Row],[Combined with Bloomberg Coupon]]/C1562)</f>
        <v>2.1804833566298615E-3</v>
      </c>
      <c r="G1561" s="37">
        <f t="shared" si="49"/>
        <v>17.308907602208087</v>
      </c>
      <c r="I1561" s="26" t="s">
        <v>2004</v>
      </c>
      <c r="J1561" s="27">
        <v>71.602641586666806</v>
      </c>
      <c r="K1561" s="27" t="s">
        <v>1502</v>
      </c>
      <c r="N1561" s="26" t="s">
        <v>2004</v>
      </c>
      <c r="O1561" s="28">
        <v>74.940759740000004</v>
      </c>
      <c r="P1561" s="28" t="s">
        <v>1501</v>
      </c>
      <c r="Q1561" s="27">
        <f>VLOOKUP(CurrentMtgRatesDataTable824[[#This Row],[asOfDate]],CurrentMtgRatesDataTable8[],5,0)</f>
        <v>60.897499391907417</v>
      </c>
      <c r="R1561" s="27">
        <f>CurrentMtgRatesDataTable824[[#This Row],[Realized Current Coupon Vol]]/CurrentMtgRatesDataTable824[[#This Row],[SeriesNumValue]]</f>
        <v>0.81260851375387211</v>
      </c>
    </row>
    <row r="1562" spans="1:18">
      <c r="A1562" s="26" t="s">
        <v>1018</v>
      </c>
      <c r="B1562" s="28">
        <v>4.26321220258097</v>
      </c>
      <c r="C15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4.26321220258097</v>
      </c>
      <c r="D1562" s="27">
        <f>CurrentMtgRatesDataTable8[[#This Row],[Combined with Bloomberg Coupon]]-C1563</f>
        <v>-5.6205969691802693E-3</v>
      </c>
      <c r="E1562" s="37">
        <f t="shared" si="48"/>
        <v>78.38109096639532</v>
      </c>
      <c r="F1562" s="27">
        <f>LN(CurrentMtgRatesDataTable8[[#This Row],[Combined with Bloomberg Coupon]]/C1563)</f>
        <v>-1.3175265205073669E-3</v>
      </c>
      <c r="G1562" s="37">
        <f t="shared" si="49"/>
        <v>18.506265501254934</v>
      </c>
      <c r="I1562" s="26" t="s">
        <v>2003</v>
      </c>
      <c r="J1562" s="27">
        <v>72.406576819999998</v>
      </c>
      <c r="K1562" s="27" t="s">
        <v>1502</v>
      </c>
      <c r="N1562" s="26" t="s">
        <v>2003</v>
      </c>
      <c r="O1562" s="28">
        <v>74.496619808000005</v>
      </c>
      <c r="P1562" s="28" t="s">
        <v>1501</v>
      </c>
      <c r="Q1562" s="27">
        <f>VLOOKUP(CurrentMtgRatesDataTable824[[#This Row],[asOfDate]],CurrentMtgRatesDataTable8[],5,0)</f>
        <v>60.770707953593593</v>
      </c>
      <c r="R1562" s="27">
        <f>CurrentMtgRatesDataTable824[[#This Row],[Realized Current Coupon Vol]]/CurrentMtgRatesDataTable824[[#This Row],[SeriesNumValue]]</f>
        <v>0.81575121274250861</v>
      </c>
    </row>
    <row r="1563" spans="1:18">
      <c r="A1563" s="26" t="s">
        <v>1019</v>
      </c>
      <c r="B1563" s="28">
        <v>4.2688327995501503</v>
      </c>
      <c r="C15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4.2688327995501503</v>
      </c>
      <c r="D1563" s="27">
        <f>CurrentMtgRatesDataTable8[[#This Row],[Combined with Bloomberg Coupon]]-C1564</f>
        <v>-3.4325169606799655E-2</v>
      </c>
      <c r="E1563" s="37">
        <f t="shared" si="48"/>
        <v>78.388008322515617</v>
      </c>
      <c r="F1563" s="27">
        <f>LN(CurrentMtgRatesDataTable8[[#This Row],[Combined with Bloomberg Coupon]]/C1564)</f>
        <v>-8.0087237608701262E-3</v>
      </c>
      <c r="G1563" s="37">
        <f t="shared" si="49"/>
        <v>18.508199684338905</v>
      </c>
      <c r="I1563" s="26" t="s">
        <v>2002</v>
      </c>
      <c r="J1563" s="27">
        <v>75.873317120000195</v>
      </c>
      <c r="K1563" s="27" t="s">
        <v>1502</v>
      </c>
      <c r="N1563" s="26" t="s">
        <v>2002</v>
      </c>
      <c r="O1563" s="28">
        <v>76.821165543999996</v>
      </c>
      <c r="P1563" s="28" t="s">
        <v>1501</v>
      </c>
      <c r="Q1563" s="27">
        <f>VLOOKUP(CurrentMtgRatesDataTable824[[#This Row],[asOfDate]],CurrentMtgRatesDataTable8[],5,0)</f>
        <v>60.635037202814978</v>
      </c>
      <c r="R1563" s="27">
        <f>CurrentMtgRatesDataTable824[[#This Row],[Realized Current Coupon Vol]]/CurrentMtgRatesDataTable824[[#This Row],[SeriesNumValue]]</f>
        <v>0.78930118767966007</v>
      </c>
    </row>
    <row r="1564" spans="1:18">
      <c r="A1564" s="26" t="s">
        <v>1020</v>
      </c>
      <c r="B1564" s="28">
        <v>4.3031579691569499</v>
      </c>
      <c r="C15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4.3031579691569499</v>
      </c>
      <c r="D1564" s="27">
        <f>CurrentMtgRatesDataTable8[[#This Row],[Combined with Bloomberg Coupon]]-C1565</f>
        <v>4.005734101339975E-2</v>
      </c>
      <c r="E1564" s="37">
        <f t="shared" si="48"/>
        <v>78.043876570548804</v>
      </c>
      <c r="F1564" s="27">
        <f>LN(CurrentMtgRatesDataTable8[[#This Row],[Combined with Bloomberg Coupon]]/C1565)</f>
        <v>9.3524220720779799E-3</v>
      </c>
      <c r="G1564" s="37">
        <f t="shared" si="49"/>
        <v>18.429286749313825</v>
      </c>
      <c r="I1564" s="26" t="s">
        <v>2001</v>
      </c>
      <c r="J1564" s="27">
        <v>75.074998377333202</v>
      </c>
      <c r="K1564" s="27" t="s">
        <v>1502</v>
      </c>
      <c r="N1564" s="26" t="s">
        <v>2001</v>
      </c>
      <c r="O1564" s="28">
        <v>76.582561159999997</v>
      </c>
      <c r="P1564" s="28" t="s">
        <v>1501</v>
      </c>
      <c r="Q1564" s="27">
        <f>VLOOKUP(CurrentMtgRatesDataTable824[[#This Row],[asOfDate]],CurrentMtgRatesDataTable8[],5,0)</f>
        <v>61.36084045889794</v>
      </c>
      <c r="R1564" s="27">
        <f>CurrentMtgRatesDataTable824[[#This Row],[Realized Current Coupon Vol]]/CurrentMtgRatesDataTable824[[#This Row],[SeriesNumValue]]</f>
        <v>0.801237769140417</v>
      </c>
    </row>
    <row r="1565" spans="1:18">
      <c r="A1565" s="26" t="s">
        <v>1021</v>
      </c>
      <c r="B1565" s="28">
        <v>4.2631006281435502</v>
      </c>
      <c r="C15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4.2631006281435502</v>
      </c>
      <c r="D1565" s="27">
        <f>CurrentMtgRatesDataTable8[[#This Row],[Combined with Bloomberg Coupon]]-C1566</f>
        <v>2.3062992282598671E-3</v>
      </c>
      <c r="E1565" s="37">
        <f t="shared" si="48"/>
        <v>79.614364927472664</v>
      </c>
      <c r="F1565" s="27">
        <f>LN(CurrentMtgRatesDataTable8[[#This Row],[Combined with Bloomberg Coupon]]/C1566)</f>
        <v>5.4113742512254526E-4</v>
      </c>
      <c r="G1565" s="37">
        <f t="shared" si="49"/>
        <v>18.821466741946537</v>
      </c>
      <c r="I1565" s="26" t="s">
        <v>2000</v>
      </c>
      <c r="J1565" s="27">
        <v>74.795650550000005</v>
      </c>
      <c r="K1565" s="27" t="s">
        <v>1502</v>
      </c>
      <c r="N1565" s="26" t="s">
        <v>2000</v>
      </c>
      <c r="O1565" s="28">
        <v>75.253343306000005</v>
      </c>
      <c r="P1565" s="28" t="s">
        <v>1501</v>
      </c>
      <c r="Q1565" s="27">
        <f>VLOOKUP(CurrentMtgRatesDataTable824[[#This Row],[asOfDate]],CurrentMtgRatesDataTable8[],5,0)</f>
        <v>61.204402243884751</v>
      </c>
      <c r="R1565" s="27">
        <f>CurrentMtgRatesDataTable824[[#This Row],[Realized Current Coupon Vol]]/CurrentMtgRatesDataTable824[[#This Row],[SeriesNumValue]]</f>
        <v>0.81331140325568607</v>
      </c>
    </row>
    <row r="1566" spans="1:18">
      <c r="A1566" s="26" t="s">
        <v>1022</v>
      </c>
      <c r="B1566" s="28">
        <v>4.2607943289152903</v>
      </c>
      <c r="C15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4.2607943289152903</v>
      </c>
      <c r="D1566" s="27">
        <f>CurrentMtgRatesDataTable8[[#This Row],[Combined with Bloomberg Coupon]]-C1567</f>
        <v>3.2254392176340296E-2</v>
      </c>
      <c r="E1566" s="37">
        <f t="shared" si="48"/>
        <v>79.684074427511391</v>
      </c>
      <c r="F1566" s="27">
        <f>LN(CurrentMtgRatesDataTable8[[#This Row],[Combined with Bloomberg Coupon]]/C1567)</f>
        <v>7.5988402319005352E-3</v>
      </c>
      <c r="G1566" s="37">
        <f t="shared" si="49"/>
        <v>18.838373986665211</v>
      </c>
      <c r="I1566" s="26" t="s">
        <v>1999</v>
      </c>
      <c r="J1566" s="27">
        <v>78.855854015999796</v>
      </c>
      <c r="K1566" s="27" t="s">
        <v>1502</v>
      </c>
      <c r="N1566" s="26" t="s">
        <v>1999</v>
      </c>
      <c r="O1566" s="28">
        <v>78.113217378000002</v>
      </c>
      <c r="P1566" s="28" t="s">
        <v>1501</v>
      </c>
      <c r="Q1566" s="27">
        <f>VLOOKUP(CurrentMtgRatesDataTable824[[#This Row],[asOfDate]],CurrentMtgRatesDataTable8[],5,0)</f>
        <v>67.086572861771657</v>
      </c>
      <c r="R1566" s="27">
        <f>CurrentMtgRatesDataTable824[[#This Row],[Realized Current Coupon Vol]]/CurrentMtgRatesDataTable824[[#This Row],[SeriesNumValue]]</f>
        <v>0.85883766043243381</v>
      </c>
    </row>
    <row r="1567" spans="1:18">
      <c r="A1567" s="26" t="s">
        <v>1023</v>
      </c>
      <c r="B1567" s="28">
        <v>4.22853993673895</v>
      </c>
      <c r="C15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4.22853993673895</v>
      </c>
      <c r="D1567" s="27">
        <f>CurrentMtgRatesDataTable8[[#This Row],[Combined with Bloomberg Coupon]]-C1568</f>
        <v>1.9269370261690177E-2</v>
      </c>
      <c r="E1567" s="37">
        <f t="shared" si="48"/>
        <v>85.614914635229553</v>
      </c>
      <c r="F1567" s="27">
        <f>LN(CurrentMtgRatesDataTable8[[#This Row],[Combined with Bloomberg Coupon]]/C1568)</f>
        <v>4.5673942908941896E-3</v>
      </c>
      <c r="G1567" s="37">
        <f t="shared" si="49"/>
        <v>20.228788262915028</v>
      </c>
      <c r="I1567" s="26" t="s">
        <v>1998</v>
      </c>
      <c r="J1567" s="27">
        <v>74.557561951999801</v>
      </c>
      <c r="K1567" s="27" t="s">
        <v>1502</v>
      </c>
      <c r="N1567" s="26" t="s">
        <v>1998</v>
      </c>
      <c r="O1567" s="28">
        <v>78.172500467999996</v>
      </c>
      <c r="P1567" s="28" t="s">
        <v>1501</v>
      </c>
      <c r="Q1567" s="27">
        <f>VLOOKUP(CurrentMtgRatesDataTable824[[#This Row],[asOfDate]],CurrentMtgRatesDataTable8[],5,0)</f>
        <v>67.768259533439107</v>
      </c>
      <c r="R1567" s="27">
        <f>CurrentMtgRatesDataTable824[[#This Row],[Realized Current Coupon Vol]]/CurrentMtgRatesDataTable824[[#This Row],[SeriesNumValue]]</f>
        <v>0.8669066375992428</v>
      </c>
    </row>
    <row r="1568" spans="1:18">
      <c r="A1568" s="26" t="s">
        <v>1024</v>
      </c>
      <c r="B1568" s="28">
        <v>4.2092705664772598</v>
      </c>
      <c r="C15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4.2092705664772598</v>
      </c>
      <c r="D1568" s="27">
        <f>CurrentMtgRatesDataTable8[[#This Row],[Combined with Bloomberg Coupon]]-C1569</f>
        <v>1.9910703511789585E-2</v>
      </c>
      <c r="E1568" s="37">
        <f t="shared" si="48"/>
        <v>88.719052149040195</v>
      </c>
      <c r="F1568" s="27">
        <f>LN(CurrentMtgRatesDataTable8[[#This Row],[Combined with Bloomberg Coupon]]/C1569)</f>
        <v>4.7414256360688543E-3</v>
      </c>
      <c r="G1568" s="37">
        <f t="shared" si="49"/>
        <v>20.949177131247197</v>
      </c>
      <c r="I1568" s="26" t="s">
        <v>1997</v>
      </c>
      <c r="J1568" s="27">
        <v>77.368925274666793</v>
      </c>
      <c r="K1568" s="27" t="s">
        <v>1502</v>
      </c>
      <c r="N1568" s="26" t="s">
        <v>1997</v>
      </c>
      <c r="O1568" s="28">
        <v>77.731141605000005</v>
      </c>
      <c r="P1568" s="28" t="s">
        <v>1501</v>
      </c>
      <c r="Q1568" s="27">
        <f>VLOOKUP(CurrentMtgRatesDataTable824[[#This Row],[asOfDate]],CurrentMtgRatesDataTable8[],5,0)</f>
        <v>68.390393114605843</v>
      </c>
      <c r="R1568" s="27">
        <f>CurrentMtgRatesDataTable824[[#This Row],[Realized Current Coupon Vol]]/CurrentMtgRatesDataTable824[[#This Row],[SeriesNumValue]]</f>
        <v>0.8798326089450702</v>
      </c>
    </row>
    <row r="1569" spans="1:18">
      <c r="A1569" s="26" t="s">
        <v>1025</v>
      </c>
      <c r="B1569" s="28">
        <v>4.1893598629654702</v>
      </c>
      <c r="C15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4.1893598629654702</v>
      </c>
      <c r="D1569" s="27">
        <f>CurrentMtgRatesDataTable8[[#This Row],[Combined with Bloomberg Coupon]]-C1570</f>
        <v>2.5975021194840409E-2</v>
      </c>
      <c r="E1569" s="37">
        <f t="shared" si="48"/>
        <v>88.663525770101174</v>
      </c>
      <c r="F1569" s="27">
        <f>LN(CurrentMtgRatesDataTable8[[#This Row],[Combined with Bloomberg Coupon]]/C1570)</f>
        <v>6.2195376118563146E-3</v>
      </c>
      <c r="G1569" s="37">
        <f t="shared" si="49"/>
        <v>20.93574415353044</v>
      </c>
      <c r="I1569" s="26" t="s">
        <v>1996</v>
      </c>
      <c r="J1569" s="27">
        <v>79.974039655999803</v>
      </c>
      <c r="K1569" s="27" t="s">
        <v>1502</v>
      </c>
      <c r="N1569" s="26" t="s">
        <v>1996</v>
      </c>
      <c r="O1569" s="28">
        <v>77.121226104000002</v>
      </c>
      <c r="P1569" s="28" t="s">
        <v>1501</v>
      </c>
      <c r="Q1569" s="27">
        <f>VLOOKUP(CurrentMtgRatesDataTable824[[#This Row],[asOfDate]],CurrentMtgRatesDataTable8[],5,0)</f>
        <v>68.308403319156412</v>
      </c>
      <c r="R1569" s="27">
        <f>CurrentMtgRatesDataTable824[[#This Row],[Realized Current Coupon Vol]]/CurrentMtgRatesDataTable824[[#This Row],[SeriesNumValue]]</f>
        <v>0.88572766240828082</v>
      </c>
    </row>
    <row r="1570" spans="1:18">
      <c r="A1570" s="26" t="s">
        <v>1026</v>
      </c>
      <c r="B1570" s="28">
        <v>4.1633848417706298</v>
      </c>
      <c r="C15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4.1633848417706298</v>
      </c>
      <c r="D1570" s="27">
        <f>CurrentMtgRatesDataTable8[[#This Row],[Combined with Bloomberg Coupon]]-C1571</f>
        <v>5.2206453757180249E-2</v>
      </c>
      <c r="E1570" s="37">
        <f t="shared" si="48"/>
        <v>89.056673979476827</v>
      </c>
      <c r="F1570" s="27">
        <f>LN(CurrentMtgRatesDataTable8[[#This Row],[Combined with Bloomberg Coupon]]/C1571)</f>
        <v>1.2618707489308345E-2</v>
      </c>
      <c r="G1570" s="37">
        <f t="shared" si="49"/>
        <v>21.029528693365446</v>
      </c>
      <c r="I1570" s="26" t="s">
        <v>1995</v>
      </c>
      <c r="J1570" s="27">
        <v>75.631307511666805</v>
      </c>
      <c r="K1570" s="27" t="s">
        <v>1502</v>
      </c>
      <c r="N1570" s="26" t="s">
        <v>1995</v>
      </c>
      <c r="O1570" s="28">
        <v>76.676771705999997</v>
      </c>
      <c r="P1570" s="28" t="s">
        <v>1501</v>
      </c>
      <c r="Q1570" s="27">
        <f>VLOOKUP(CurrentMtgRatesDataTable824[[#This Row],[asOfDate]],CurrentMtgRatesDataTable8[],5,0)</f>
        <v>68.299819014234274</v>
      </c>
      <c r="R1570" s="27">
        <f>CurrentMtgRatesDataTable824[[#This Row],[Realized Current Coupon Vol]]/CurrentMtgRatesDataTable824[[#This Row],[SeriesNumValue]]</f>
        <v>0.89074979938011367</v>
      </c>
    </row>
    <row r="1571" spans="1:18">
      <c r="A1571" s="26" t="s">
        <v>1027</v>
      </c>
      <c r="B1571" s="28">
        <v>4.1111783880134496</v>
      </c>
      <c r="C15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4.1111783880134496</v>
      </c>
      <c r="D1571" s="27">
        <f>CurrentMtgRatesDataTable8[[#This Row],[Combined with Bloomberg Coupon]]-C1572</f>
        <v>3.9360420382994477E-3</v>
      </c>
      <c r="E1571" s="37">
        <f t="shared" si="48"/>
        <v>88.393983332973022</v>
      </c>
      <c r="F1571" s="27">
        <f>LN(CurrentMtgRatesDataTable8[[#This Row],[Combined with Bloomberg Coupon]]/C1572)</f>
        <v>9.5785856349808014E-4</v>
      </c>
      <c r="G1571" s="37">
        <f t="shared" si="49"/>
        <v>20.865534489251903</v>
      </c>
      <c r="I1571" s="26" t="s">
        <v>1994</v>
      </c>
      <c r="J1571" s="27">
        <v>75.269401258333204</v>
      </c>
      <c r="K1571" s="27" t="s">
        <v>1502</v>
      </c>
      <c r="N1571" s="26" t="s">
        <v>1994</v>
      </c>
      <c r="O1571" s="28">
        <v>76.027136755000001</v>
      </c>
      <c r="P1571" s="28" t="s">
        <v>1501</v>
      </c>
      <c r="Q1571" s="27">
        <f>VLOOKUP(CurrentMtgRatesDataTable824[[#This Row],[asOfDate]],CurrentMtgRatesDataTable8[],5,0)</f>
        <v>68.722913450389996</v>
      </c>
      <c r="R1571" s="27">
        <f>CurrentMtgRatesDataTable824[[#This Row],[Realized Current Coupon Vol]]/CurrentMtgRatesDataTable824[[#This Row],[SeriesNumValue]]</f>
        <v>0.90392610301571519</v>
      </c>
    </row>
    <row r="1572" spans="1:18">
      <c r="A1572" s="26" t="s">
        <v>1028</v>
      </c>
      <c r="B1572" s="28">
        <v>4.1072423459751501</v>
      </c>
      <c r="C15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4.1072423459751501</v>
      </c>
      <c r="D1572" s="27">
        <f>CurrentMtgRatesDataTable8[[#This Row],[Combined with Bloomberg Coupon]]-C1573</f>
        <v>2.562557481340999E-2</v>
      </c>
      <c r="E1572" s="37">
        <f t="shared" si="48"/>
        <v>88.671210527086927</v>
      </c>
      <c r="F1572" s="27">
        <f>LN(CurrentMtgRatesDataTable8[[#This Row],[Combined with Bloomberg Coupon]]/C1573)</f>
        <v>6.2586638980615021E-3</v>
      </c>
      <c r="G1572" s="37">
        <f t="shared" si="49"/>
        <v>20.932232247728617</v>
      </c>
      <c r="I1572" s="26" t="s">
        <v>1993</v>
      </c>
      <c r="J1572" s="27">
        <v>78.896340270666798</v>
      </c>
      <c r="K1572" s="27" t="s">
        <v>1502</v>
      </c>
      <c r="N1572" s="26" t="s">
        <v>1993</v>
      </c>
      <c r="O1572" s="28">
        <v>78.033520319999994</v>
      </c>
      <c r="P1572" s="28" t="s">
        <v>1501</v>
      </c>
      <c r="Q1572" s="27">
        <f>VLOOKUP(CurrentMtgRatesDataTable824[[#This Row],[asOfDate]],CurrentMtgRatesDataTable8[],5,0)</f>
        <v>67.996599960662763</v>
      </c>
      <c r="R1572" s="27">
        <f>CurrentMtgRatesDataTable824[[#This Row],[Realized Current Coupon Vol]]/CurrentMtgRatesDataTable824[[#This Row],[SeriesNumValue]]</f>
        <v>0.87137680937399964</v>
      </c>
    </row>
    <row r="1573" spans="1:18">
      <c r="A1573" s="26" t="s">
        <v>1029</v>
      </c>
      <c r="B1573" s="28">
        <v>4.0816167711617402</v>
      </c>
      <c r="C15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4.0816167711617402</v>
      </c>
      <c r="D1573" s="27">
        <f>CurrentMtgRatesDataTable8[[#This Row],[Combined with Bloomberg Coupon]]-C1574</f>
        <v>-9.1352229047640066E-2</v>
      </c>
      <c r="E1573" s="37">
        <f t="shared" si="48"/>
        <v>88.98145683934365</v>
      </c>
      <c r="F1573" s="27">
        <f>LN(CurrentMtgRatesDataTable8[[#This Row],[Combined with Bloomberg Coupon]]/C1574)</f>
        <v>-2.2134595559168427E-2</v>
      </c>
      <c r="G1573" s="37">
        <f t="shared" si="49"/>
        <v>21.005300038356449</v>
      </c>
      <c r="I1573" s="26" t="s">
        <v>1992</v>
      </c>
      <c r="J1573" s="27">
        <v>85.016959019999803</v>
      </c>
      <c r="K1573" s="27" t="s">
        <v>1502</v>
      </c>
      <c r="N1573" s="26" t="s">
        <v>1992</v>
      </c>
      <c r="O1573" s="28">
        <v>79.897805857999998</v>
      </c>
      <c r="P1573" s="28" t="s">
        <v>1501</v>
      </c>
      <c r="Q1573" s="27">
        <f>VLOOKUP(CurrentMtgRatesDataTable824[[#This Row],[asOfDate]],CurrentMtgRatesDataTable8[],5,0)</f>
        <v>69.330790090595073</v>
      </c>
      <c r="R1573" s="27">
        <f>CurrentMtgRatesDataTable824[[#This Row],[Realized Current Coupon Vol]]/CurrentMtgRatesDataTable824[[#This Row],[SeriesNumValue]]</f>
        <v>0.86774335472759578</v>
      </c>
    </row>
    <row r="1574" spans="1:18">
      <c r="A1574" s="26" t="s">
        <v>1030</v>
      </c>
      <c r="B1574" s="28">
        <v>4.1729690002093802</v>
      </c>
      <c r="C15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4.1729690002093802</v>
      </c>
      <c r="D1574" s="27">
        <f>CurrentMtgRatesDataTable8[[#This Row],[Combined with Bloomberg Coupon]]-C1575</f>
        <v>-6.5616515981599122E-3</v>
      </c>
      <c r="E1574" s="37">
        <f t="shared" si="48"/>
        <v>95.210246658110108</v>
      </c>
      <c r="F1574" s="27">
        <f>LN(CurrentMtgRatesDataTable8[[#This Row],[Combined with Bloomberg Coupon]]/C1575)</f>
        <v>-1.5711830521118577E-3</v>
      </c>
      <c r="G1574" s="37">
        <f t="shared" si="49"/>
        <v>22.431001007841736</v>
      </c>
      <c r="I1574" s="26" t="s">
        <v>1991</v>
      </c>
      <c r="J1574" s="27">
        <v>87.042094636666803</v>
      </c>
      <c r="K1574" s="27" t="s">
        <v>1502</v>
      </c>
      <c r="N1574" s="26" t="s">
        <v>1991</v>
      </c>
      <c r="O1574" s="28">
        <v>81.321955207000002</v>
      </c>
      <c r="P1574" s="28" t="s">
        <v>1501</v>
      </c>
      <c r="Q1574" s="27">
        <f>VLOOKUP(CurrentMtgRatesDataTable824[[#This Row],[asOfDate]],CurrentMtgRatesDataTable8[],5,0)</f>
        <v>66.56205811511488</v>
      </c>
      <c r="R1574" s="27">
        <f>CurrentMtgRatesDataTable824[[#This Row],[Realized Current Coupon Vol]]/CurrentMtgRatesDataTable824[[#This Row],[SeriesNumValue]]</f>
        <v>0.81850046455087411</v>
      </c>
    </row>
    <row r="1575" spans="1:18">
      <c r="A1575" s="26" t="s">
        <v>1031</v>
      </c>
      <c r="B1575" s="28">
        <v>4.1795306518075401</v>
      </c>
      <c r="C15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4.1795306518075401</v>
      </c>
      <c r="D1575" s="27">
        <f>CurrentMtgRatesDataTable8[[#This Row],[Combined with Bloomberg Coupon]]-C1576</f>
        <v>-3.4464347580390076E-2</v>
      </c>
      <c r="E1575" s="37">
        <f t="shared" si="48"/>
        <v>95.341275102407351</v>
      </c>
      <c r="F1575" s="27">
        <f>LN(CurrentMtgRatesDataTable8[[#This Row],[Combined with Bloomberg Coupon]]/C1576)</f>
        <v>-8.2121727391798547E-3</v>
      </c>
      <c r="G1575" s="37">
        <f t="shared" si="49"/>
        <v>22.45986549884179</v>
      </c>
      <c r="I1575" s="26" t="s">
        <v>1990</v>
      </c>
      <c r="J1575" s="27">
        <v>72.103445561333501</v>
      </c>
      <c r="K1575" s="27" t="s">
        <v>1502</v>
      </c>
      <c r="N1575" s="26" t="s">
        <v>1990</v>
      </c>
      <c r="O1575" s="28">
        <v>76.258913590000006</v>
      </c>
      <c r="P1575" s="28" t="s">
        <v>1501</v>
      </c>
      <c r="Q1575" s="27">
        <f>VLOOKUP(CurrentMtgRatesDataTable824[[#This Row],[asOfDate]],CurrentMtgRatesDataTable8[],5,0)</f>
        <v>65.366847355081319</v>
      </c>
      <c r="R1575" s="27">
        <f>CurrentMtgRatesDataTable824[[#This Row],[Realized Current Coupon Vol]]/CurrentMtgRatesDataTable824[[#This Row],[SeriesNumValue]]</f>
        <v>0.85716992647601808</v>
      </c>
    </row>
    <row r="1576" spans="1:18">
      <c r="A1576" s="26" t="s">
        <v>1032</v>
      </c>
      <c r="B1576" s="28">
        <v>4.2139949993879302</v>
      </c>
      <c r="C15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4.2139949993879302</v>
      </c>
      <c r="D1576" s="27">
        <f>CurrentMtgRatesDataTable8[[#This Row],[Combined with Bloomberg Coupon]]-C1577</f>
        <v>1.5589713624080126E-2</v>
      </c>
      <c r="E1576" s="37">
        <f t="shared" si="48"/>
        <v>97.268411101907532</v>
      </c>
      <c r="F1576" s="27">
        <f>LN(CurrentMtgRatesDataTable8[[#This Row],[Combined with Bloomberg Coupon]]/C1577)</f>
        <v>3.706369393321239E-3</v>
      </c>
      <c r="G1576" s="37">
        <f t="shared" si="49"/>
        <v>22.892007053309214</v>
      </c>
      <c r="I1576" s="26" t="s">
        <v>1989</v>
      </c>
      <c r="J1576" s="27">
        <v>67.984992265999907</v>
      </c>
      <c r="K1576" s="27" t="s">
        <v>1502</v>
      </c>
      <c r="N1576" s="26" t="s">
        <v>1989</v>
      </c>
      <c r="O1576" s="28">
        <v>75.598933986000006</v>
      </c>
      <c r="P1576" s="28" t="s">
        <v>1501</v>
      </c>
      <c r="Q1576" s="27">
        <f>VLOOKUP(CurrentMtgRatesDataTable824[[#This Row],[asOfDate]],CurrentMtgRatesDataTable8[],5,0)</f>
        <v>64.043883800691333</v>
      </c>
      <c r="R1576" s="27">
        <f>CurrentMtgRatesDataTable824[[#This Row],[Realized Current Coupon Vol]]/CurrentMtgRatesDataTable824[[#This Row],[SeriesNumValue]]</f>
        <v>0.84715326558111881</v>
      </c>
    </row>
    <row r="1577" spans="1:18">
      <c r="A1577" s="26" t="s">
        <v>1033</v>
      </c>
      <c r="B1577" s="28">
        <v>4.1984052857638501</v>
      </c>
      <c r="C15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4.1984052857638501</v>
      </c>
      <c r="D1577" s="27">
        <f>CurrentMtgRatesDataTable8[[#This Row],[Combined with Bloomberg Coupon]]-C1578</f>
        <v>-5.0035663253259699E-2</v>
      </c>
      <c r="E1577" s="37">
        <f t="shared" si="48"/>
        <v>103.9191067607513</v>
      </c>
      <c r="F1577" s="27">
        <f>LN(CurrentMtgRatesDataTable8[[#This Row],[Combined with Bloomberg Coupon]]/C1578)</f>
        <v>-1.1847320788723711E-2</v>
      </c>
      <c r="G1577" s="37">
        <f t="shared" si="49"/>
        <v>24.494358097071157</v>
      </c>
      <c r="I1577" s="26" t="s">
        <v>1988</v>
      </c>
      <c r="J1577" s="27">
        <v>66.939090602666795</v>
      </c>
      <c r="K1577" s="27" t="s">
        <v>1502</v>
      </c>
      <c r="N1577" s="26" t="s">
        <v>1988</v>
      </c>
      <c r="O1577" s="28">
        <v>74.633656176000002</v>
      </c>
      <c r="P1577" s="28" t="s">
        <v>1501</v>
      </c>
      <c r="Q1577" s="27">
        <f>VLOOKUP(CurrentMtgRatesDataTable824[[#This Row],[asOfDate]],CurrentMtgRatesDataTable8[],5,0)</f>
        <v>63.262140198663673</v>
      </c>
      <c r="R1577" s="27">
        <f>CurrentMtgRatesDataTable824[[#This Row],[Realized Current Coupon Vol]]/CurrentMtgRatesDataTable824[[#This Row],[SeriesNumValue]]</f>
        <v>0.8476355499652839</v>
      </c>
    </row>
    <row r="1578" spans="1:18">
      <c r="A1578" s="26" t="s">
        <v>1034</v>
      </c>
      <c r="B1578" s="28">
        <v>4.2484409490171098</v>
      </c>
      <c r="C15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4.2484409490171098</v>
      </c>
      <c r="D1578" s="27">
        <f>CurrentMtgRatesDataTable8[[#This Row],[Combined with Bloomberg Coupon]]-C1579</f>
        <v>-6.366900477452031E-2</v>
      </c>
      <c r="E1578" s="37">
        <f t="shared" si="48"/>
        <v>103.46253037627042</v>
      </c>
      <c r="F1578" s="27">
        <f>LN(CurrentMtgRatesDataTable8[[#This Row],[Combined with Bloomberg Coupon]]/C1579)</f>
        <v>-1.487525265911559E-2</v>
      </c>
      <c r="G1578" s="37">
        <f t="shared" si="49"/>
        <v>24.386722762671095</v>
      </c>
      <c r="I1578" s="26" t="s">
        <v>1987</v>
      </c>
      <c r="J1578" s="27">
        <v>65.965314687000102</v>
      </c>
      <c r="K1578" s="27" t="s">
        <v>1502</v>
      </c>
      <c r="N1578" s="26" t="s">
        <v>1987</v>
      </c>
      <c r="O1578" s="28">
        <v>74.422561869000006</v>
      </c>
      <c r="P1578" s="28" t="s">
        <v>1501</v>
      </c>
      <c r="Q1578" s="27">
        <f>VLOOKUP(CurrentMtgRatesDataTable824[[#This Row],[asOfDate]],CurrentMtgRatesDataTable8[],5,0)</f>
        <v>63.222969026371032</v>
      </c>
      <c r="R1578" s="27">
        <f>CurrentMtgRatesDataTable824[[#This Row],[Realized Current Coupon Vol]]/CurrentMtgRatesDataTable824[[#This Row],[SeriesNumValue]]</f>
        <v>0.84951347331548854</v>
      </c>
    </row>
    <row r="1579" spans="1:18">
      <c r="A1579" s="26" t="s">
        <v>1035</v>
      </c>
      <c r="B1579" s="28">
        <v>4.3121099537916301</v>
      </c>
      <c r="C15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4.3121099537916301</v>
      </c>
      <c r="D1579" s="27">
        <f>CurrentMtgRatesDataTable8[[#This Row],[Combined with Bloomberg Coupon]]-C1580</f>
        <v>3.6384788259050005E-2</v>
      </c>
      <c r="E1579" s="37">
        <f t="shared" si="48"/>
        <v>103.52806824339031</v>
      </c>
      <c r="F1579" s="27">
        <f>LN(CurrentMtgRatesDataTable8[[#This Row],[Combined with Bloomberg Coupon]]/C1580)</f>
        <v>8.4736154018084479E-3</v>
      </c>
      <c r="G1579" s="37">
        <f t="shared" si="49"/>
        <v>24.423248525790669</v>
      </c>
      <c r="I1579" s="26" t="s">
        <v>1986</v>
      </c>
      <c r="J1579" s="27">
        <v>66.357992969999998</v>
      </c>
      <c r="K1579" s="27" t="s">
        <v>1502</v>
      </c>
      <c r="N1579" s="26" t="s">
        <v>1986</v>
      </c>
      <c r="O1579" s="28">
        <v>75.322123065</v>
      </c>
      <c r="P1579" s="28" t="s">
        <v>1501</v>
      </c>
      <c r="Q1579" s="27">
        <f>VLOOKUP(CurrentMtgRatesDataTable824[[#This Row],[asOfDate]],CurrentMtgRatesDataTable8[],5,0)</f>
        <v>63.82189569485476</v>
      </c>
      <c r="R1579" s="27">
        <f>CurrentMtgRatesDataTable824[[#This Row],[Realized Current Coupon Vol]]/CurrentMtgRatesDataTable824[[#This Row],[SeriesNumValue]]</f>
        <v>0.84731939432693637</v>
      </c>
    </row>
    <row r="1580" spans="1:18">
      <c r="A1580" s="26" t="s">
        <v>1036</v>
      </c>
      <c r="B1580" s="28">
        <v>4.2757251655325801</v>
      </c>
      <c r="C15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4.2757251655325801</v>
      </c>
      <c r="D1580" s="27">
        <f>CurrentMtgRatesDataTable8[[#This Row],[Combined with Bloomberg Coupon]]-C1581</f>
        <v>9.9063086742097184E-3</v>
      </c>
      <c r="E1580" s="37">
        <f t="shared" si="48"/>
        <v>103.87894950242283</v>
      </c>
      <c r="F1580" s="27">
        <f>LN(CurrentMtgRatesDataTable8[[#This Row],[Combined with Bloomberg Coupon]]/C1581)</f>
        <v>2.3195602785319705E-3</v>
      </c>
      <c r="G1580" s="37">
        <f t="shared" si="49"/>
        <v>24.517768151173208</v>
      </c>
      <c r="I1580" s="26" t="s">
        <v>1985</v>
      </c>
      <c r="J1580" s="27">
        <v>63.6384895593335</v>
      </c>
      <c r="K1580" s="27" t="s">
        <v>1502</v>
      </c>
      <c r="N1580" s="26" t="s">
        <v>1985</v>
      </c>
      <c r="O1580" s="28">
        <v>74.145072377999995</v>
      </c>
      <c r="P1580" s="28" t="s">
        <v>1501</v>
      </c>
      <c r="Q1580" s="27">
        <f>VLOOKUP(CurrentMtgRatesDataTable824[[#This Row],[asOfDate]],CurrentMtgRatesDataTable8[],5,0)</f>
        <v>63.780375716734682</v>
      </c>
      <c r="R1580" s="27">
        <f>CurrentMtgRatesDataTable824[[#This Row],[Realized Current Coupon Vol]]/CurrentMtgRatesDataTable824[[#This Row],[SeriesNumValue]]</f>
        <v>0.86021058003119999</v>
      </c>
    </row>
    <row r="1581" spans="1:18">
      <c r="A1581" s="26" t="s">
        <v>1037</v>
      </c>
      <c r="B1581" s="28">
        <v>4.2658188568583704</v>
      </c>
      <c r="C15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4.2658188568583704</v>
      </c>
      <c r="D1581" s="27">
        <f>CurrentMtgRatesDataTable8[[#This Row],[Combined with Bloomberg Coupon]]-C1582</f>
        <v>-9.0082307993639255E-2</v>
      </c>
      <c r="E1581" s="37">
        <f t="shared" si="48"/>
        <v>104.32215903025492</v>
      </c>
      <c r="F1581" s="27">
        <f>LN(CurrentMtgRatesDataTable8[[#This Row],[Combined with Bloomberg Coupon]]/C1582)</f>
        <v>-2.0897358296287798E-2</v>
      </c>
      <c r="G1581" s="37">
        <f t="shared" si="49"/>
        <v>24.631142391480637</v>
      </c>
      <c r="I1581" s="26" t="s">
        <v>1984</v>
      </c>
      <c r="J1581" s="27">
        <v>61.888181019333501</v>
      </c>
      <c r="K1581" s="27" t="s">
        <v>1502</v>
      </c>
      <c r="N1581" s="26" t="s">
        <v>1984</v>
      </c>
      <c r="O1581" s="28">
        <v>73.706289029999994</v>
      </c>
      <c r="P1581" s="28" t="s">
        <v>1501</v>
      </c>
      <c r="Q1581" s="27">
        <f>VLOOKUP(CurrentMtgRatesDataTable824[[#This Row],[asOfDate]],CurrentMtgRatesDataTable8[],5,0)</f>
        <v>63.15486312277865</v>
      </c>
      <c r="R1581" s="27">
        <f>CurrentMtgRatesDataTable824[[#This Row],[Realized Current Coupon Vol]]/CurrentMtgRatesDataTable824[[#This Row],[SeriesNumValue]]</f>
        <v>0.85684497149318295</v>
      </c>
    </row>
    <row r="1582" spans="1:18">
      <c r="A1582" s="26" t="s">
        <v>1038</v>
      </c>
      <c r="B1582" s="28">
        <v>4.3559011648520096</v>
      </c>
      <c r="C15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4.3559011648520096</v>
      </c>
      <c r="D1582" s="27">
        <f>CurrentMtgRatesDataTable8[[#This Row],[Combined with Bloomberg Coupon]]-C1583</f>
        <v>7.675101404127993E-2</v>
      </c>
      <c r="E1582" s="37">
        <f t="shared" si="48"/>
        <v>110.24822116502295</v>
      </c>
      <c r="F1582" s="27">
        <f>LN(CurrentMtgRatesDataTable8[[#This Row],[Combined with Bloomberg Coupon]]/C1583)</f>
        <v>1.7777088402597271E-2</v>
      </c>
      <c r="G1582" s="37">
        <f t="shared" si="49"/>
        <v>26.310116680723201</v>
      </c>
      <c r="I1582" s="26" t="s">
        <v>1983</v>
      </c>
      <c r="J1582" s="27">
        <v>68.128393250666804</v>
      </c>
      <c r="K1582" s="27" t="s">
        <v>1502</v>
      </c>
      <c r="N1582" s="26" t="s">
        <v>1983</v>
      </c>
      <c r="O1582" s="28">
        <v>73.193715130000001</v>
      </c>
      <c r="P1582" s="28" t="s">
        <v>1501</v>
      </c>
      <c r="Q1582" s="27">
        <f>VLOOKUP(CurrentMtgRatesDataTable824[[#This Row],[asOfDate]],CurrentMtgRatesDataTable8[],5,0)</f>
        <v>62.723959877847868</v>
      </c>
      <c r="R1582" s="27">
        <f>CurrentMtgRatesDataTable824[[#This Row],[Realized Current Coupon Vol]]/CurrentMtgRatesDataTable824[[#This Row],[SeriesNumValue]]</f>
        <v>0.85695827526234036</v>
      </c>
    </row>
    <row r="1583" spans="1:18">
      <c r="A1583" s="26" t="s">
        <v>1039</v>
      </c>
      <c r="B1583" s="28">
        <v>4.2791501508107297</v>
      </c>
      <c r="C15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4.2791501508107297</v>
      </c>
      <c r="D1583" s="27">
        <f>CurrentMtgRatesDataTable8[[#This Row],[Combined with Bloomberg Coupon]]-C1584</f>
        <v>4.2458539339889967E-2</v>
      </c>
      <c r="E1583" s="37">
        <f t="shared" si="48"/>
        <v>111.25092265299099</v>
      </c>
      <c r="F1583" s="27">
        <f>LN(CurrentMtgRatesDataTable8[[#This Row],[Combined with Bloomberg Coupon]]/C1584)</f>
        <v>9.9717426295405642E-3</v>
      </c>
      <c r="G1583" s="37">
        <f t="shared" si="49"/>
        <v>26.632182730386507</v>
      </c>
      <c r="I1583" s="26" t="s">
        <v>1982</v>
      </c>
      <c r="J1583" s="27">
        <v>69.281089031999997</v>
      </c>
      <c r="K1583" s="27" t="s">
        <v>1502</v>
      </c>
      <c r="N1583" s="26" t="s">
        <v>1982</v>
      </c>
      <c r="O1583" s="28">
        <v>73.432869748000002</v>
      </c>
      <c r="P1583" s="28" t="s">
        <v>1501</v>
      </c>
      <c r="Q1583" s="27">
        <f>VLOOKUP(CurrentMtgRatesDataTable824[[#This Row],[asOfDate]],CurrentMtgRatesDataTable8[],5,0)</f>
        <v>63.518635903568288</v>
      </c>
      <c r="R1583" s="27">
        <f>CurrentMtgRatesDataTable824[[#This Row],[Realized Current Coupon Vol]]/CurrentMtgRatesDataTable824[[#This Row],[SeriesNumValue]]</f>
        <v>0.86498915433300583</v>
      </c>
    </row>
    <row r="1584" spans="1:18">
      <c r="A1584" s="26" t="s">
        <v>1040</v>
      </c>
      <c r="B1584" s="28">
        <v>4.2366916114708397</v>
      </c>
      <c r="C15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4.2366916114708397</v>
      </c>
      <c r="D1584" s="27">
        <f>CurrentMtgRatesDataTable8[[#This Row],[Combined with Bloomberg Coupon]]-C1585</f>
        <v>5.8593710716197123E-3</v>
      </c>
      <c r="E1584" s="37">
        <f t="shared" si="48"/>
        <v>111.06059803767654</v>
      </c>
      <c r="F1584" s="27">
        <f>LN(CurrentMtgRatesDataTable8[[#This Row],[Combined with Bloomberg Coupon]]/C1585)</f>
        <v>1.3839635079520882E-3</v>
      </c>
      <c r="G1584" s="37">
        <f t="shared" si="49"/>
        <v>26.591384102995363</v>
      </c>
      <c r="I1584" s="26" t="s">
        <v>1981</v>
      </c>
      <c r="J1584" s="27">
        <v>69.374682832000005</v>
      </c>
      <c r="K1584" s="27" t="s">
        <v>1502</v>
      </c>
      <c r="N1584" s="26" t="s">
        <v>1981</v>
      </c>
      <c r="O1584" s="28">
        <v>73.511091785999994</v>
      </c>
      <c r="P1584" s="28" t="s">
        <v>1501</v>
      </c>
      <c r="Q1584" s="27">
        <f>VLOOKUP(CurrentMtgRatesDataTable824[[#This Row],[asOfDate]],CurrentMtgRatesDataTable8[],5,0)</f>
        <v>63.318347239429521</v>
      </c>
      <c r="R1584" s="27">
        <f>CurrentMtgRatesDataTable824[[#This Row],[Realized Current Coupon Vol]]/CurrentMtgRatesDataTable824[[#This Row],[SeriesNumValue]]</f>
        <v>0.86134412781893066</v>
      </c>
    </row>
    <row r="1585" spans="1:18">
      <c r="A1585" s="26" t="s">
        <v>1041</v>
      </c>
      <c r="B1585" s="28">
        <v>4.23083224039922</v>
      </c>
      <c r="C15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4.23083224039922</v>
      </c>
      <c r="D1585" s="27">
        <f>CurrentMtgRatesDataTable8[[#This Row],[Combined with Bloomberg Coupon]]-C1586</f>
        <v>-1.8836742790020011E-2</v>
      </c>
      <c r="E1585" s="37">
        <f t="shared" si="48"/>
        <v>111.13856779241588</v>
      </c>
      <c r="F1585" s="27">
        <f>LN(CurrentMtgRatesDataTable8[[#This Row],[Combined with Bloomberg Coupon]]/C1586)</f>
        <v>-4.4423727493133475E-3</v>
      </c>
      <c r="G1585" s="37">
        <f t="shared" si="49"/>
        <v>26.612654376228306</v>
      </c>
      <c r="I1585" s="26" t="s">
        <v>1980</v>
      </c>
      <c r="J1585" s="27">
        <v>69.445227068000094</v>
      </c>
      <c r="K1585" s="27" t="s">
        <v>1502</v>
      </c>
      <c r="N1585" s="26" t="s">
        <v>1980</v>
      </c>
      <c r="O1585" s="28">
        <v>72.632701679999997</v>
      </c>
      <c r="P1585" s="28" t="s">
        <v>1501</v>
      </c>
      <c r="Q1585" s="27">
        <f>VLOOKUP(CurrentMtgRatesDataTable824[[#This Row],[asOfDate]],CurrentMtgRatesDataTable8[],5,0)</f>
        <v>63.12532328844204</v>
      </c>
      <c r="R1585" s="27">
        <f>CurrentMtgRatesDataTable824[[#This Row],[Realized Current Coupon Vol]]/CurrentMtgRatesDataTable824[[#This Row],[SeriesNumValue]]</f>
        <v>0.8691033353895482</v>
      </c>
    </row>
    <row r="1586" spans="1:18">
      <c r="A1586" s="26" t="s">
        <v>1042</v>
      </c>
      <c r="B1586" s="28">
        <v>4.24966898318924</v>
      </c>
      <c r="C15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4.24966898318924</v>
      </c>
      <c r="D1586" s="27">
        <f>CurrentMtgRatesDataTable8[[#This Row],[Combined with Bloomberg Coupon]]-C1587</f>
        <v>-1.3954225200629722E-2</v>
      </c>
      <c r="E1586" s="37">
        <f t="shared" si="48"/>
        <v>115.13550206414374</v>
      </c>
      <c r="F1586" s="27">
        <f>LN(CurrentMtgRatesDataTable8[[#This Row],[Combined with Bloomberg Coupon]]/C1587)</f>
        <v>-3.2782236022184008E-3</v>
      </c>
      <c r="G1586" s="37">
        <f t="shared" si="49"/>
        <v>27.740924020102632</v>
      </c>
      <c r="I1586" s="26" t="s">
        <v>1979</v>
      </c>
      <c r="J1586" s="27">
        <v>72.857760034999899</v>
      </c>
      <c r="K1586" s="27" t="s">
        <v>1502</v>
      </c>
      <c r="N1586" s="26" t="s">
        <v>1979</v>
      </c>
      <c r="O1586" s="28">
        <v>75.876394934999993</v>
      </c>
      <c r="P1586" s="28" t="s">
        <v>1501</v>
      </c>
      <c r="Q1586" s="27">
        <f>VLOOKUP(CurrentMtgRatesDataTable824[[#This Row],[asOfDate]],CurrentMtgRatesDataTable8[],5,0)</f>
        <v>62.682616953344251</v>
      </c>
      <c r="R1586" s="27">
        <f>CurrentMtgRatesDataTable824[[#This Row],[Realized Current Coupon Vol]]/CurrentMtgRatesDataTable824[[#This Row],[SeriesNumValue]]</f>
        <v>0.82611485438971799</v>
      </c>
    </row>
    <row r="1587" spans="1:18">
      <c r="A1587" s="26" t="s">
        <v>1043</v>
      </c>
      <c r="B1587" s="28">
        <v>4.2636232083898697</v>
      </c>
      <c r="C15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4.2636232083898697</v>
      </c>
      <c r="D1587" s="27">
        <f>CurrentMtgRatesDataTable8[[#This Row],[Combined with Bloomberg Coupon]]-C1588</f>
        <v>-4.3237098232660642E-2</v>
      </c>
      <c r="E1587" s="37">
        <f t="shared" si="48"/>
        <v>115.0468524135003</v>
      </c>
      <c r="F1587" s="27">
        <f>LN(CurrentMtgRatesDataTable8[[#This Row],[Combined with Bloomberg Coupon]]/C1588)</f>
        <v>-1.0089854316763043E-2</v>
      </c>
      <c r="G1587" s="37">
        <f t="shared" si="49"/>
        <v>27.719789717038108</v>
      </c>
      <c r="I1587" s="26" t="s">
        <v>1978</v>
      </c>
      <c r="J1587" s="27">
        <v>75.541999853999997</v>
      </c>
      <c r="K1587" s="27" t="s">
        <v>1502</v>
      </c>
      <c r="N1587" s="26" t="s">
        <v>1978</v>
      </c>
      <c r="O1587" s="28">
        <v>75.455387189999996</v>
      </c>
      <c r="P1587" s="28" t="s">
        <v>1501</v>
      </c>
      <c r="Q1587" s="27">
        <f>VLOOKUP(CurrentMtgRatesDataTable824[[#This Row],[asOfDate]],CurrentMtgRatesDataTable8[],5,0)</f>
        <v>62.545995648322702</v>
      </c>
      <c r="R1587" s="27">
        <f>CurrentMtgRatesDataTable824[[#This Row],[Realized Current Coupon Vol]]/CurrentMtgRatesDataTable824[[#This Row],[SeriesNumValue]]</f>
        <v>0.82891358692294725</v>
      </c>
    </row>
    <row r="1588" spans="1:18">
      <c r="A1588" s="26" t="s">
        <v>1044</v>
      </c>
      <c r="B1588" s="28">
        <v>4.3068603066225304</v>
      </c>
      <c r="C15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4.3068603066225304</v>
      </c>
      <c r="D1588" s="27">
        <f>CurrentMtgRatesDataTable8[[#This Row],[Combined with Bloomberg Coupon]]-C1589</f>
        <v>6.8815193332607549E-3</v>
      </c>
      <c r="E1588" s="37">
        <f t="shared" si="48"/>
        <v>115.2329175593246</v>
      </c>
      <c r="F1588" s="27">
        <f>LN(CurrentMtgRatesDataTable8[[#This Row],[Combined with Bloomberg Coupon]]/C1589)</f>
        <v>1.5990820147902046E-3</v>
      </c>
      <c r="G1588" s="37">
        <f t="shared" si="49"/>
        <v>27.798162564007285</v>
      </c>
      <c r="I1588" s="26" t="s">
        <v>1977</v>
      </c>
      <c r="J1588" s="27">
        <v>75.1234733153332</v>
      </c>
      <c r="K1588" s="27" t="s">
        <v>1502</v>
      </c>
      <c r="N1588" s="26" t="s">
        <v>1977</v>
      </c>
      <c r="O1588" s="28">
        <v>75.934830751000007</v>
      </c>
      <c r="P1588" s="28" t="s">
        <v>1501</v>
      </c>
      <c r="Q1588" s="27">
        <f>VLOOKUP(CurrentMtgRatesDataTable824[[#This Row],[asOfDate]],CurrentMtgRatesDataTable8[],5,0)</f>
        <v>63.933323135395234</v>
      </c>
      <c r="R1588" s="27">
        <f>CurrentMtgRatesDataTable824[[#This Row],[Realized Current Coupon Vol]]/CurrentMtgRatesDataTable824[[#This Row],[SeriesNumValue]]</f>
        <v>0.84194989971125045</v>
      </c>
    </row>
    <row r="1589" spans="1:18">
      <c r="A1589" s="26" t="s">
        <v>1045</v>
      </c>
      <c r="B1589" s="28">
        <v>4.2999787872892696</v>
      </c>
      <c r="C15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4.2999787872892696</v>
      </c>
      <c r="D1589" s="27">
        <f>CurrentMtgRatesDataTable8[[#This Row],[Combined with Bloomberg Coupon]]-C1590</f>
        <v>-6.6410612850870798E-2</v>
      </c>
      <c r="E1589" s="37">
        <f t="shared" si="48"/>
        <v>115.50827761749628</v>
      </c>
      <c r="F1589" s="27">
        <f>LN(CurrentMtgRatesDataTable8[[#This Row],[Combined with Bloomberg Coupon]]/C1590)</f>
        <v>-1.5326353873110724E-2</v>
      </c>
      <c r="G1589" s="37">
        <f t="shared" si="49"/>
        <v>27.873870237597153</v>
      </c>
      <c r="I1589" s="26" t="s">
        <v>1976</v>
      </c>
      <c r="J1589" s="27">
        <v>77.460407565333199</v>
      </c>
      <c r="K1589" s="27" t="s">
        <v>1502</v>
      </c>
      <c r="N1589" s="26" t="s">
        <v>1976</v>
      </c>
      <c r="O1589" s="28">
        <v>76.560178500000006</v>
      </c>
      <c r="P1589" s="28" t="s">
        <v>1501</v>
      </c>
      <c r="Q1589" s="27">
        <f>VLOOKUP(CurrentMtgRatesDataTable824[[#This Row],[asOfDate]],CurrentMtgRatesDataTable8[],5,0)</f>
        <v>63.515542175636398</v>
      </c>
      <c r="R1589" s="27">
        <f>CurrentMtgRatesDataTable824[[#This Row],[Realized Current Coupon Vol]]/CurrentMtgRatesDataTable824[[#This Row],[SeriesNumValue]]</f>
        <v>0.82961591025596149</v>
      </c>
    </row>
    <row r="1590" spans="1:18">
      <c r="A1590" s="26" t="s">
        <v>1046</v>
      </c>
      <c r="B1590" s="28">
        <v>4.3663894001401404</v>
      </c>
      <c r="C15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4.3663894001401404</v>
      </c>
      <c r="D1590" s="27">
        <f>CurrentMtgRatesDataTable8[[#This Row],[Combined with Bloomberg Coupon]]-C1591</f>
        <v>1.5948702265920822E-2</v>
      </c>
      <c r="E1590" s="37">
        <f t="shared" si="48"/>
        <v>118.15772207407696</v>
      </c>
      <c r="F1590" s="27">
        <f>LN(CurrentMtgRatesDataTable8[[#This Row],[Combined with Bloomberg Coupon]]/C1591)</f>
        <v>3.6592935466791062E-3</v>
      </c>
      <c r="G1590" s="37">
        <f t="shared" si="49"/>
        <v>28.717886041907349</v>
      </c>
      <c r="I1590" s="26" t="s">
        <v>1975</v>
      </c>
      <c r="J1590" s="27">
        <v>73.2219556933332</v>
      </c>
      <c r="K1590" s="27" t="s">
        <v>1502</v>
      </c>
      <c r="N1590" s="26" t="s">
        <v>1975</v>
      </c>
      <c r="O1590" s="28">
        <v>75.461383368</v>
      </c>
      <c r="P1590" s="28" t="s">
        <v>1501</v>
      </c>
      <c r="Q1590" s="27">
        <f>VLOOKUP(CurrentMtgRatesDataTable824[[#This Row],[asOfDate]],CurrentMtgRatesDataTable8[],5,0)</f>
        <v>63.774202948242319</v>
      </c>
      <c r="R1590" s="27">
        <f>CurrentMtgRatesDataTable824[[#This Row],[Realized Current Coupon Vol]]/CurrentMtgRatesDataTable824[[#This Row],[SeriesNumValue]]</f>
        <v>0.84512369243533214</v>
      </c>
    </row>
    <row r="1591" spans="1:18">
      <c r="A1591" s="26" t="s">
        <v>1047</v>
      </c>
      <c r="B1591" s="28">
        <v>4.3504406978742196</v>
      </c>
      <c r="C15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4.3504406978742196</v>
      </c>
      <c r="D1591" s="27">
        <f>CurrentMtgRatesDataTable8[[#This Row],[Combined with Bloomberg Coupon]]-C1592</f>
        <v>-4.8521345075560163E-2</v>
      </c>
      <c r="E1591" s="37">
        <f t="shared" si="48"/>
        <v>118.39138644807655</v>
      </c>
      <c r="F1591" s="27">
        <f>LN(CurrentMtgRatesDataTable8[[#This Row],[Combined with Bloomberg Coupon]]/C1592)</f>
        <v>-1.1091463940758248E-2</v>
      </c>
      <c r="G1591" s="37">
        <f t="shared" si="49"/>
        <v>28.785055059679987</v>
      </c>
      <c r="I1591" s="26" t="s">
        <v>1974</v>
      </c>
      <c r="J1591" s="27">
        <v>76.035610836666805</v>
      </c>
      <c r="K1591" s="27" t="s">
        <v>1502</v>
      </c>
      <c r="N1591" s="26" t="s">
        <v>1974</v>
      </c>
      <c r="O1591" s="28">
        <v>76.082577244000007</v>
      </c>
      <c r="P1591" s="28" t="s">
        <v>1501</v>
      </c>
      <c r="Q1591" s="27">
        <f>VLOOKUP(CurrentMtgRatesDataTable824[[#This Row],[asOfDate]],CurrentMtgRatesDataTable8[],5,0)</f>
        <v>63.536769451033152</v>
      </c>
      <c r="R1591" s="27">
        <f>CurrentMtgRatesDataTable824[[#This Row],[Realized Current Coupon Vol]]/CurrentMtgRatesDataTable824[[#This Row],[SeriesNumValue]]</f>
        <v>0.83510274957258712</v>
      </c>
    </row>
    <row r="1592" spans="1:18">
      <c r="A1592" s="26" t="s">
        <v>1048</v>
      </c>
      <c r="B1592" s="28">
        <v>4.3989620429497798</v>
      </c>
      <c r="C15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4.3989620429497798</v>
      </c>
      <c r="D1592" s="27">
        <f>CurrentMtgRatesDataTable8[[#This Row],[Combined with Bloomberg Coupon]]-C1593</f>
        <v>1.3852703653720155E-2</v>
      </c>
      <c r="E1592" s="37">
        <f t="shared" si="48"/>
        <v>118.19031219020695</v>
      </c>
      <c r="F1592" s="27">
        <f>LN(CurrentMtgRatesDataTable8[[#This Row],[Combined with Bloomberg Coupon]]/C1593)</f>
        <v>3.1540534075508225E-3</v>
      </c>
      <c r="G1592" s="37">
        <f t="shared" si="49"/>
        <v>28.767018190033948</v>
      </c>
      <c r="I1592" s="26" t="s">
        <v>1973</v>
      </c>
      <c r="J1592" s="27">
        <v>77.026182861999999</v>
      </c>
      <c r="K1592" s="27" t="s">
        <v>1502</v>
      </c>
      <c r="N1592" s="26" t="s">
        <v>1973</v>
      </c>
      <c r="O1592" s="28">
        <v>76.413333155999993</v>
      </c>
      <c r="P1592" s="28" t="s">
        <v>1501</v>
      </c>
      <c r="Q1592" s="27">
        <f>VLOOKUP(CurrentMtgRatesDataTable824[[#This Row],[asOfDate]],CurrentMtgRatesDataTable8[],5,0)</f>
        <v>62.319316035945334</v>
      </c>
      <c r="R1592" s="27">
        <f>CurrentMtgRatesDataTable824[[#This Row],[Realized Current Coupon Vol]]/CurrentMtgRatesDataTable824[[#This Row],[SeriesNumValue]]</f>
        <v>0.81555552495948158</v>
      </c>
    </row>
    <row r="1593" spans="1:18">
      <c r="A1593" s="26" t="s">
        <v>1049</v>
      </c>
      <c r="B1593" s="28">
        <v>4.3851093392960596</v>
      </c>
      <c r="C15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4.3851093392960596</v>
      </c>
      <c r="D1593" s="27">
        <f>CurrentMtgRatesDataTable8[[#This Row],[Combined with Bloomberg Coupon]]-C1594</f>
        <v>-8.0374276742105621E-3</v>
      </c>
      <c r="E1593" s="37">
        <f t="shared" si="48"/>
        <v>118.19237727882754</v>
      </c>
      <c r="F1593" s="27">
        <f>LN(CurrentMtgRatesDataTable8[[#This Row],[Combined with Bloomberg Coupon]]/C1594)</f>
        <v>-1.8312133578544663E-3</v>
      </c>
      <c r="G1593" s="37">
        <f t="shared" si="49"/>
        <v>28.768383395536816</v>
      </c>
      <c r="I1593" s="26" t="s">
        <v>1972</v>
      </c>
      <c r="J1593" s="27">
        <v>76.104811706000007</v>
      </c>
      <c r="K1593" s="27" t="s">
        <v>1502</v>
      </c>
      <c r="N1593" s="26" t="s">
        <v>1972</v>
      </c>
      <c r="O1593" s="28">
        <v>78.552740439000004</v>
      </c>
      <c r="P1593" s="28" t="s">
        <v>1501</v>
      </c>
      <c r="Q1593" s="27">
        <f>VLOOKUP(CurrentMtgRatesDataTable824[[#This Row],[asOfDate]],CurrentMtgRatesDataTable8[],5,0)</f>
        <v>62.512691946906031</v>
      </c>
      <c r="R1593" s="27">
        <f>CurrentMtgRatesDataTable824[[#This Row],[Realized Current Coupon Vol]]/CurrentMtgRatesDataTable824[[#This Row],[SeriesNumValue]]</f>
        <v>0.79580536080024034</v>
      </c>
    </row>
    <row r="1594" spans="1:18">
      <c r="A1594" s="26" t="s">
        <v>1050</v>
      </c>
      <c r="B1594" s="28">
        <v>4.3931467669702702</v>
      </c>
      <c r="C15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4.3931467669702702</v>
      </c>
      <c r="D1594" s="27">
        <f>CurrentMtgRatesDataTable8[[#This Row],[Combined with Bloomberg Coupon]]-C1595</f>
        <v>-4.1162236617469539E-2</v>
      </c>
      <c r="E1594" s="37">
        <f t="shared" si="48"/>
        <v>118.20127849254919</v>
      </c>
      <c r="F1594" s="27">
        <f>LN(CurrentMtgRatesDataTable8[[#This Row],[Combined with Bloomberg Coupon]]/C1595)</f>
        <v>-9.3260246273627889E-3</v>
      </c>
      <c r="G1594" s="37">
        <f t="shared" si="49"/>
        <v>28.776755284903999</v>
      </c>
      <c r="I1594" s="26" t="s">
        <v>1971</v>
      </c>
      <c r="J1594" s="27">
        <v>74.478946394999994</v>
      </c>
      <c r="K1594" s="27" t="s">
        <v>1502</v>
      </c>
      <c r="N1594" s="26" t="s">
        <v>1971</v>
      </c>
      <c r="O1594" s="28">
        <v>78.393443289000004</v>
      </c>
      <c r="P1594" s="28" t="s">
        <v>1501</v>
      </c>
      <c r="Q1594" s="27">
        <f>VLOOKUP(CurrentMtgRatesDataTable824[[#This Row],[asOfDate]],CurrentMtgRatesDataTable8[],5,0)</f>
        <v>62.556114101374796</v>
      </c>
      <c r="R1594" s="27">
        <f>CurrentMtgRatesDataTable824[[#This Row],[Realized Current Coupon Vol]]/CurrentMtgRatesDataTable824[[#This Row],[SeriesNumValue]]</f>
        <v>0.79797635461373506</v>
      </c>
    </row>
    <row r="1595" spans="1:18">
      <c r="A1595" s="26" t="s">
        <v>1051</v>
      </c>
      <c r="B1595" s="28">
        <v>4.4343090035877397</v>
      </c>
      <c r="C15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4.4343090035877397</v>
      </c>
      <c r="D1595" s="27">
        <f>CurrentMtgRatesDataTable8[[#This Row],[Combined with Bloomberg Coupon]]-C1596</f>
        <v>-6.6939635318790103E-2</v>
      </c>
      <c r="E1595" s="37">
        <f t="shared" si="48"/>
        <v>117.73707962663325</v>
      </c>
      <c r="F1595" s="27">
        <f>LN(CurrentMtgRatesDataTable8[[#This Row],[Combined with Bloomberg Coupon]]/C1596)</f>
        <v>-1.498303525601832E-2</v>
      </c>
      <c r="G1595" s="37">
        <f t="shared" si="49"/>
        <v>28.676432437749266</v>
      </c>
      <c r="I1595" s="26" t="s">
        <v>1970</v>
      </c>
      <c r="J1595" s="27">
        <v>80.587842150666901</v>
      </c>
      <c r="K1595" s="27" t="s">
        <v>1502</v>
      </c>
      <c r="N1595" s="26" t="s">
        <v>1970</v>
      </c>
      <c r="O1595" s="28">
        <v>80.970709428000006</v>
      </c>
      <c r="P1595" s="28" t="s">
        <v>1501</v>
      </c>
      <c r="Q1595" s="27">
        <f>VLOOKUP(CurrentMtgRatesDataTable824[[#This Row],[asOfDate]],CurrentMtgRatesDataTable8[],5,0)</f>
        <v>63.216685448702805</v>
      </c>
      <c r="R1595" s="27">
        <f>CurrentMtgRatesDataTable824[[#This Row],[Realized Current Coupon Vol]]/CurrentMtgRatesDataTable824[[#This Row],[SeriesNumValue]]</f>
        <v>0.78073523000210021</v>
      </c>
    </row>
    <row r="1596" spans="1:18">
      <c r="A1596" s="26" t="s">
        <v>1052</v>
      </c>
      <c r="B1596" s="28">
        <v>4.5012486389065298</v>
      </c>
      <c r="C15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4.5012486389065298</v>
      </c>
      <c r="D1596" s="27">
        <f>CurrentMtgRatesDataTable8[[#This Row],[Combined with Bloomberg Coupon]]-C1597</f>
        <v>4.8306602879270244E-2</v>
      </c>
      <c r="E1596" s="37">
        <f t="shared" si="48"/>
        <v>116.72862144238292</v>
      </c>
      <c r="F1596" s="27">
        <f>LN(CurrentMtgRatesDataTable8[[#This Row],[Combined with Bloomberg Coupon]]/C1597)</f>
        <v>1.0789824181292294E-2</v>
      </c>
      <c r="G1596" s="37">
        <f t="shared" si="49"/>
        <v>28.470710973193331</v>
      </c>
      <c r="I1596" s="26" t="s">
        <v>1969</v>
      </c>
      <c r="J1596" s="27">
        <v>82.573674462666901</v>
      </c>
      <c r="K1596" s="27" t="s">
        <v>1502</v>
      </c>
      <c r="N1596" s="26" t="s">
        <v>1969</v>
      </c>
      <c r="O1596" s="28">
        <v>80.251407950000001</v>
      </c>
      <c r="P1596" s="28" t="s">
        <v>1501</v>
      </c>
      <c r="Q1596" s="27">
        <f>VLOOKUP(CurrentMtgRatesDataTable824[[#This Row],[asOfDate]],CurrentMtgRatesDataTable8[],5,0)</f>
        <v>62.760425641456777</v>
      </c>
      <c r="R1596" s="27">
        <f>CurrentMtgRatesDataTable824[[#This Row],[Realized Current Coupon Vol]]/CurrentMtgRatesDataTable824[[#This Row],[SeriesNumValue]]</f>
        <v>0.78204765803684295</v>
      </c>
    </row>
    <row r="1597" spans="1:18">
      <c r="A1597" s="26" t="s">
        <v>1053</v>
      </c>
      <c r="B1597" s="28">
        <v>4.4529420360272596</v>
      </c>
      <c r="C15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4.4529420360272596</v>
      </c>
      <c r="D1597" s="27">
        <f>CurrentMtgRatesDataTable8[[#This Row],[Combined with Bloomberg Coupon]]-C1598</f>
        <v>-3.4184320003040725E-2</v>
      </c>
      <c r="E1597" s="37">
        <f t="shared" si="48"/>
        <v>118.84550947049223</v>
      </c>
      <c r="F1597" s="27">
        <f>LN(CurrentMtgRatesDataTable8[[#This Row],[Combined with Bloomberg Coupon]]/C1598)</f>
        <v>-7.6474776492728453E-3</v>
      </c>
      <c r="G1597" s="37">
        <f t="shared" si="49"/>
        <v>29.153794606044475</v>
      </c>
      <c r="I1597" s="26" t="s">
        <v>1968</v>
      </c>
      <c r="J1597" s="27">
        <v>84.2042735083335</v>
      </c>
      <c r="K1597" s="27" t="s">
        <v>1502</v>
      </c>
      <c r="N1597" s="26" t="s">
        <v>1968</v>
      </c>
      <c r="O1597" s="28">
        <v>82.923129193999998</v>
      </c>
      <c r="P1597" s="28" t="s">
        <v>1501</v>
      </c>
      <c r="Q1597" s="27">
        <f>VLOOKUP(CurrentMtgRatesDataTable824[[#This Row],[asOfDate]],CurrentMtgRatesDataTable8[],5,0)</f>
        <v>63.280153652005097</v>
      </c>
      <c r="R1597" s="27">
        <f>CurrentMtgRatesDataTable824[[#This Row],[Realized Current Coupon Vol]]/CurrentMtgRatesDataTable824[[#This Row],[SeriesNumValue]]</f>
        <v>0.76311825502822206</v>
      </c>
    </row>
    <row r="1598" spans="1:18">
      <c r="A1598" s="26" t="s">
        <v>1054</v>
      </c>
      <c r="B1598" s="28">
        <v>4.4871263560303003</v>
      </c>
      <c r="C15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4.4871263560303003</v>
      </c>
      <c r="D1598" s="27">
        <f>CurrentMtgRatesDataTable8[[#This Row],[Combined with Bloomberg Coupon]]-C1599</f>
        <v>7.5102787947749938E-2</v>
      </c>
      <c r="E1598" s="37">
        <f t="shared" si="48"/>
        <v>120.38501885265586</v>
      </c>
      <c r="F1598" s="27">
        <f>LN(CurrentMtgRatesDataTable8[[#This Row],[Combined with Bloomberg Coupon]]/C1599)</f>
        <v>1.6879043876858665E-2</v>
      </c>
      <c r="G1598" s="37">
        <f t="shared" si="49"/>
        <v>29.716788674116579</v>
      </c>
      <c r="I1598" s="26" t="s">
        <v>1967</v>
      </c>
      <c r="J1598" s="27">
        <v>82.806033132333496</v>
      </c>
      <c r="K1598" s="27" t="s">
        <v>1502</v>
      </c>
      <c r="N1598" s="26" t="s">
        <v>1967</v>
      </c>
      <c r="O1598" s="28">
        <v>82.446799562999999</v>
      </c>
      <c r="P1598" s="28" t="s">
        <v>1501</v>
      </c>
      <c r="Q1598" s="27">
        <f>VLOOKUP(CurrentMtgRatesDataTable824[[#This Row],[asOfDate]],CurrentMtgRatesDataTable8[],5,0)</f>
        <v>63.203141429226882</v>
      </c>
      <c r="R1598" s="27">
        <f>CurrentMtgRatesDataTable824[[#This Row],[Realized Current Coupon Vol]]/CurrentMtgRatesDataTable824[[#This Row],[SeriesNumValue]]</f>
        <v>0.76659302440152965</v>
      </c>
    </row>
    <row r="1599" spans="1:18">
      <c r="A1599" s="26" t="s">
        <v>1055</v>
      </c>
      <c r="B1599" s="28">
        <v>4.4120235680825504</v>
      </c>
      <c r="C15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4.4120235680825504</v>
      </c>
      <c r="D1599" s="27">
        <f>CurrentMtgRatesDataTable8[[#This Row],[Combined with Bloomberg Coupon]]-C1600</f>
        <v>1.7329296666760641E-2</v>
      </c>
      <c r="E1599" s="37">
        <f t="shared" si="48"/>
        <v>119.91492366990477</v>
      </c>
      <c r="F1599" s="27">
        <f>LN(CurrentMtgRatesDataTable8[[#This Row],[Combined with Bloomberg Coupon]]/C1600)</f>
        <v>3.9354772910633546E-3</v>
      </c>
      <c r="G1599" s="37">
        <f t="shared" si="49"/>
        <v>29.641737029280645</v>
      </c>
      <c r="I1599" s="26" t="s">
        <v>1966</v>
      </c>
      <c r="J1599" s="27">
        <v>78.832247935000197</v>
      </c>
      <c r="K1599" s="27" t="s">
        <v>1502</v>
      </c>
      <c r="N1599" s="26" t="s">
        <v>1966</v>
      </c>
      <c r="O1599" s="28">
        <v>79.766305520000003</v>
      </c>
      <c r="P1599" s="28" t="s">
        <v>1501</v>
      </c>
      <c r="Q1599" s="27">
        <f>VLOOKUP(CurrentMtgRatesDataTable824[[#This Row],[asOfDate]],CurrentMtgRatesDataTable8[],5,0)</f>
        <v>62.444372341317425</v>
      </c>
      <c r="R1599" s="27">
        <f>CurrentMtgRatesDataTable824[[#This Row],[Realized Current Coupon Vol]]/CurrentMtgRatesDataTable824[[#This Row],[SeriesNumValue]]</f>
        <v>0.78284147591191366</v>
      </c>
    </row>
    <row r="1600" spans="1:18">
      <c r="A1600" s="26" t="s">
        <v>1056</v>
      </c>
      <c r="B1600" s="28">
        <v>4.3946942714157897</v>
      </c>
      <c r="C16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4.3946942714157897</v>
      </c>
      <c r="D1600" s="27">
        <f>CurrentMtgRatesDataTable8[[#This Row],[Combined with Bloomberg Coupon]]-C1601</f>
        <v>6.7939496102109587E-2</v>
      </c>
      <c r="E1600" s="37">
        <f t="shared" si="48"/>
        <v>121.11708104507177</v>
      </c>
      <c r="F1600" s="27">
        <f>LN(CurrentMtgRatesDataTable8[[#This Row],[Combined with Bloomberg Coupon]]/C1601)</f>
        <v>1.5580179405180227E-2</v>
      </c>
      <c r="G1600" s="37">
        <f t="shared" si="49"/>
        <v>30.067770684947838</v>
      </c>
      <c r="I1600" s="26" t="s">
        <v>1965</v>
      </c>
      <c r="J1600" s="27">
        <v>80.205846700000194</v>
      </c>
      <c r="K1600" s="27" t="s">
        <v>1502</v>
      </c>
      <c r="N1600" s="26" t="s">
        <v>1965</v>
      </c>
      <c r="O1600" s="28">
        <v>79.194503987999994</v>
      </c>
      <c r="P1600" s="28" t="s">
        <v>1501</v>
      </c>
      <c r="Q1600" s="27">
        <f>VLOOKUP(CurrentMtgRatesDataTable824[[#This Row],[asOfDate]],CurrentMtgRatesDataTable8[],5,0)</f>
        <v>62.477571828860135</v>
      </c>
      <c r="R1600" s="27">
        <f>CurrentMtgRatesDataTable824[[#This Row],[Realized Current Coupon Vol]]/CurrentMtgRatesDataTable824[[#This Row],[SeriesNumValue]]</f>
        <v>0.78891297606115562</v>
      </c>
    </row>
    <row r="1601" spans="1:18">
      <c r="A1601" s="26" t="s">
        <v>1057</v>
      </c>
      <c r="B1601" s="28">
        <v>4.3267547753136801</v>
      </c>
      <c r="C16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4.3267547753136801</v>
      </c>
      <c r="D1601" s="27">
        <f>CurrentMtgRatesDataTable8[[#This Row],[Combined with Bloomberg Coupon]]-C1602</f>
        <v>4.3056980770740161E-2</v>
      </c>
      <c r="E1601" s="37">
        <f t="shared" si="48"/>
        <v>120.72818605305413</v>
      </c>
      <c r="F1601" s="27">
        <f>LN(CurrentMtgRatesDataTable8[[#This Row],[Combined with Bloomberg Coupon]]/C1602)</f>
        <v>1.0001179221096227E-2</v>
      </c>
      <c r="G1601" s="37">
        <f t="shared" si="49"/>
        <v>30.009913411568956</v>
      </c>
      <c r="I1601" s="26" t="s">
        <v>1964</v>
      </c>
      <c r="J1601" s="27">
        <v>79.304265795333095</v>
      </c>
      <c r="K1601" s="27" t="s">
        <v>1502</v>
      </c>
      <c r="N1601" s="26" t="s">
        <v>1964</v>
      </c>
      <c r="O1601" s="28">
        <v>78.880347392000004</v>
      </c>
      <c r="P1601" s="28" t="s">
        <v>1501</v>
      </c>
      <c r="Q1601" s="27">
        <f>VLOOKUP(CurrentMtgRatesDataTable824[[#This Row],[asOfDate]],CurrentMtgRatesDataTable8[],5,0)</f>
        <v>62.637090505894918</v>
      </c>
      <c r="R1601" s="27">
        <f>CurrentMtgRatesDataTable824[[#This Row],[Realized Current Coupon Vol]]/CurrentMtgRatesDataTable824[[#This Row],[SeriesNumValue]]</f>
        <v>0.79407726483019436</v>
      </c>
    </row>
    <row r="1602" spans="1:18">
      <c r="A1602" s="26" t="s">
        <v>1058</v>
      </c>
      <c r="B1602" s="28">
        <v>4.28369779454294</v>
      </c>
      <c r="C16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4.28369779454294</v>
      </c>
      <c r="D1602" s="27">
        <f>CurrentMtgRatesDataTable8[[#This Row],[Combined with Bloomberg Coupon]]-C1603</f>
        <v>5.0678409983540007E-2</v>
      </c>
      <c r="E1602" s="37">
        <f t="shared" si="48"/>
        <v>121.1310458108034</v>
      </c>
      <c r="F1602" s="27">
        <f>LN(CurrentMtgRatesDataTable8[[#This Row],[Combined with Bloomberg Coupon]]/C1603)</f>
        <v>1.1901066354800672E-2</v>
      </c>
      <c r="G1602" s="37">
        <f t="shared" si="49"/>
        <v>30.192783565749437</v>
      </c>
      <c r="I1602" s="26" t="s">
        <v>1963</v>
      </c>
      <c r="J1602" s="27">
        <v>73.844102673333197</v>
      </c>
      <c r="K1602" s="27" t="s">
        <v>1502</v>
      </c>
      <c r="N1602" s="26" t="s">
        <v>1963</v>
      </c>
      <c r="O1602" s="28">
        <v>77.169682569000003</v>
      </c>
      <c r="P1602" s="28" t="s">
        <v>1501</v>
      </c>
      <c r="Q1602" s="27">
        <f>VLOOKUP(CurrentMtgRatesDataTable824[[#This Row],[asOfDate]],CurrentMtgRatesDataTable8[],5,0)</f>
        <v>60.852104764110592</v>
      </c>
      <c r="R1602" s="27">
        <f>CurrentMtgRatesDataTable824[[#This Row],[Realized Current Coupon Vol]]/CurrentMtgRatesDataTable824[[#This Row],[SeriesNumValue]]</f>
        <v>0.7885493724779894</v>
      </c>
    </row>
    <row r="1603" spans="1:18">
      <c r="A1603" s="26" t="s">
        <v>1059</v>
      </c>
      <c r="B1603" s="28">
        <v>4.2330193845594</v>
      </c>
      <c r="C16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4.2330193845594</v>
      </c>
      <c r="D1603" s="27">
        <f>CurrentMtgRatesDataTable8[[#This Row],[Combined with Bloomberg Coupon]]-C1604</f>
        <v>5.9547833793920368E-2</v>
      </c>
      <c r="E1603" s="37">
        <f t="shared" si="48"/>
        <v>122.68606972745518</v>
      </c>
      <c r="F1603" s="27">
        <f>LN(CurrentMtgRatesDataTable8[[#This Row],[Combined with Bloomberg Coupon]]/C1604)</f>
        <v>1.416734527024203E-2</v>
      </c>
      <c r="G1603" s="37">
        <f t="shared" si="49"/>
        <v>30.764472360871885</v>
      </c>
      <c r="I1603" s="26" t="s">
        <v>1962</v>
      </c>
      <c r="J1603" s="27">
        <v>72.275994680000196</v>
      </c>
      <c r="K1603" s="27" t="s">
        <v>1502</v>
      </c>
      <c r="N1603" s="26" t="s">
        <v>1962</v>
      </c>
      <c r="O1603" s="28">
        <v>77.755567471999996</v>
      </c>
      <c r="P1603" s="28" t="s">
        <v>1501</v>
      </c>
      <c r="Q1603" s="27">
        <f>VLOOKUP(CurrentMtgRatesDataTable824[[#This Row],[asOfDate]],CurrentMtgRatesDataTable8[],5,0)</f>
        <v>58.718969219373726</v>
      </c>
      <c r="R1603" s="27">
        <f>CurrentMtgRatesDataTable824[[#This Row],[Realized Current Coupon Vol]]/CurrentMtgRatesDataTable824[[#This Row],[SeriesNumValue]]</f>
        <v>0.755173823926095</v>
      </c>
    </row>
    <row r="1604" spans="1:18">
      <c r="A1604" s="26" t="s">
        <v>1060</v>
      </c>
      <c r="B1604" s="28">
        <v>4.1734715507654796</v>
      </c>
      <c r="C16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4.1734715507654796</v>
      </c>
      <c r="D1604" s="27">
        <f>CurrentMtgRatesDataTable8[[#This Row],[Combined with Bloomberg Coupon]]-C1605</f>
        <v>2.4835931003769574E-2</v>
      </c>
      <c r="E1604" s="37">
        <f t="shared" si="48"/>
        <v>122.4663589653009</v>
      </c>
      <c r="F1604" s="27">
        <f>LN(CurrentMtgRatesDataTable8[[#This Row],[Combined with Bloomberg Coupon]]/C1605)</f>
        <v>5.9686817837888628E-3</v>
      </c>
      <c r="G1604" s="37">
        <f t="shared" si="49"/>
        <v>30.733123763361714</v>
      </c>
      <c r="I1604" s="26" t="s">
        <v>1961</v>
      </c>
      <c r="J1604" s="27">
        <v>75.284042560000003</v>
      </c>
      <c r="K1604" s="27" t="s">
        <v>1502</v>
      </c>
      <c r="N1604" s="26" t="s">
        <v>1961</v>
      </c>
      <c r="O1604" s="28">
        <v>79.079334516000003</v>
      </c>
      <c r="P1604" s="28" t="s">
        <v>1501</v>
      </c>
      <c r="Q1604" s="27">
        <f>VLOOKUP(CurrentMtgRatesDataTable824[[#This Row],[asOfDate]],CurrentMtgRatesDataTable8[],5,0)</f>
        <v>59.560668147222884</v>
      </c>
      <c r="R1604" s="27">
        <f>CurrentMtgRatesDataTable824[[#This Row],[Realized Current Coupon Vol]]/CurrentMtgRatesDataTable824[[#This Row],[SeriesNumValue]]</f>
        <v>0.7531761428160737</v>
      </c>
    </row>
    <row r="1605" spans="1:18">
      <c r="A1605" s="26" t="s">
        <v>1061</v>
      </c>
      <c r="B1605" s="28">
        <v>4.14863561976171</v>
      </c>
      <c r="C16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4.14863561976171</v>
      </c>
      <c r="D1605" s="27">
        <f>CurrentMtgRatesDataTable8[[#This Row],[Combined with Bloomberg Coupon]]-C1606</f>
        <v>-3.0136555410999577E-2</v>
      </c>
      <c r="E1605" s="37">
        <f t="shared" ref="E1605:E1668" si="50">STDEVA(D1605:D1664)*SQRT(250)*100</f>
        <v>123.10097991833197</v>
      </c>
      <c r="F1605" s="27">
        <f>LN(CurrentMtgRatesDataTable8[[#This Row],[Combined with Bloomberg Coupon]]/C1606)</f>
        <v>-7.2379515256182116E-3</v>
      </c>
      <c r="G1605" s="37">
        <f t="shared" ref="G1605:G1668" si="51">STDEVA(F1605:F1664)*SQRT(250)*100</f>
        <v>30.944967986643711</v>
      </c>
      <c r="I1605" s="26" t="s">
        <v>1960</v>
      </c>
      <c r="J1605" s="27">
        <v>76.731429316000003</v>
      </c>
      <c r="K1605" s="27" t="s">
        <v>1502</v>
      </c>
      <c r="N1605" s="26" t="s">
        <v>1960</v>
      </c>
      <c r="O1605" s="28">
        <v>78.762492159999994</v>
      </c>
      <c r="P1605" s="28" t="s">
        <v>1501</v>
      </c>
      <c r="Q1605" s="27">
        <f>VLOOKUP(CurrentMtgRatesDataTable824[[#This Row],[asOfDate]],CurrentMtgRatesDataTable8[],5,0)</f>
        <v>60.793003572713602</v>
      </c>
      <c r="R1605" s="27">
        <f>CurrentMtgRatesDataTable824[[#This Row],[Realized Current Coupon Vol]]/CurrentMtgRatesDataTable824[[#This Row],[SeriesNumValue]]</f>
        <v>0.77185220916089414</v>
      </c>
    </row>
    <row r="1606" spans="1:18">
      <c r="A1606" s="26" t="s">
        <v>1062</v>
      </c>
      <c r="B1606" s="28">
        <v>4.1787721751727096</v>
      </c>
      <c r="C16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4.1787721751727096</v>
      </c>
      <c r="D1606" s="27">
        <f>CurrentMtgRatesDataTable8[[#This Row],[Combined with Bloomberg Coupon]]-C1607</f>
        <v>-5.1403224192100083E-2</v>
      </c>
      <c r="E1606" s="37">
        <f t="shared" si="50"/>
        <v>122.98352103758354</v>
      </c>
      <c r="F1606" s="27">
        <f>LN(CurrentMtgRatesDataTable8[[#This Row],[Combined with Bloomberg Coupon]]/C1607)</f>
        <v>-1.2225992379140465E-2</v>
      </c>
      <c r="G1606" s="37">
        <f t="shared" si="51"/>
        <v>30.939846486887905</v>
      </c>
      <c r="I1606" s="26" t="s">
        <v>1959</v>
      </c>
      <c r="J1606" s="27">
        <v>80.578985468333101</v>
      </c>
      <c r="K1606" s="27" t="s">
        <v>1502</v>
      </c>
      <c r="N1606" s="26" t="s">
        <v>1959</v>
      </c>
      <c r="O1606" s="28">
        <v>80.021062177000005</v>
      </c>
      <c r="P1606" s="28" t="s">
        <v>1501</v>
      </c>
      <c r="Q1606" s="27">
        <f>VLOOKUP(CurrentMtgRatesDataTable824[[#This Row],[asOfDate]],CurrentMtgRatesDataTable8[],5,0)</f>
        <v>62.938940337533076</v>
      </c>
      <c r="R1606" s="27">
        <f>CurrentMtgRatesDataTable824[[#This Row],[Realized Current Coupon Vol]]/CurrentMtgRatesDataTable824[[#This Row],[SeriesNumValue]]</f>
        <v>0.78652967887775993</v>
      </c>
    </row>
    <row r="1607" spans="1:18">
      <c r="A1607" s="26" t="s">
        <v>1063</v>
      </c>
      <c r="B1607" s="28">
        <v>4.2301753993648097</v>
      </c>
      <c r="C16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4.2301753993648097</v>
      </c>
      <c r="D1607" s="27">
        <f>CurrentMtgRatesDataTable8[[#This Row],[Combined with Bloomberg Coupon]]-C1608</f>
        <v>8.167775748124928E-2</v>
      </c>
      <c r="E1607" s="37">
        <f t="shared" si="50"/>
        <v>122.70068245843801</v>
      </c>
      <c r="F1607" s="27">
        <f>LN(CurrentMtgRatesDataTable8[[#This Row],[Combined with Bloomberg Coupon]]/C1608)</f>
        <v>1.9497203073633205E-2</v>
      </c>
      <c r="G1607" s="37">
        <f t="shared" si="51"/>
        <v>30.911853689708124</v>
      </c>
      <c r="I1607" s="26" t="s">
        <v>1958</v>
      </c>
      <c r="J1607" s="27">
        <v>84.962117413333601</v>
      </c>
      <c r="K1607" s="27" t="s">
        <v>1502</v>
      </c>
      <c r="N1607" s="26" t="s">
        <v>1958</v>
      </c>
      <c r="O1607" s="28">
        <v>83.343855055999995</v>
      </c>
      <c r="P1607" s="28" t="s">
        <v>1501</v>
      </c>
      <c r="Q1607" s="27">
        <f>VLOOKUP(CurrentMtgRatesDataTable824[[#This Row],[asOfDate]],CurrentMtgRatesDataTable8[],5,0)</f>
        <v>62.379728225713215</v>
      </c>
      <c r="R1607" s="27">
        <f>CurrentMtgRatesDataTable824[[#This Row],[Realized Current Coupon Vol]]/CurrentMtgRatesDataTable824[[#This Row],[SeriesNumValue]]</f>
        <v>0.74846223736350248</v>
      </c>
    </row>
    <row r="1608" spans="1:18">
      <c r="A1608" s="26" t="s">
        <v>1064</v>
      </c>
      <c r="B1608" s="28">
        <v>4.1484976418835604</v>
      </c>
      <c r="C16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4.1484976418835604</v>
      </c>
      <c r="D1608" s="27">
        <f>CurrentMtgRatesDataTable8[[#This Row],[Combined with Bloomberg Coupon]]-C1609</f>
        <v>-4.7147062111419835E-2</v>
      </c>
      <c r="E1608" s="37">
        <f t="shared" si="50"/>
        <v>122.8187642583098</v>
      </c>
      <c r="F1608" s="27">
        <f>LN(CurrentMtgRatesDataTable8[[#This Row],[Combined with Bloomberg Coupon]]/C1609)</f>
        <v>-1.1300757323469527E-2</v>
      </c>
      <c r="G1608" s="37">
        <f t="shared" si="51"/>
        <v>31.034911238866741</v>
      </c>
      <c r="I1608" s="26" t="s">
        <v>1957</v>
      </c>
      <c r="J1608" s="27">
        <v>88.736975901000207</v>
      </c>
      <c r="K1608" s="27" t="s">
        <v>1502</v>
      </c>
      <c r="N1608" s="26" t="s">
        <v>1957</v>
      </c>
      <c r="O1608" s="28">
        <v>83.387644262999999</v>
      </c>
      <c r="P1608" s="28" t="s">
        <v>1501</v>
      </c>
      <c r="Q1608" s="27">
        <f>VLOOKUP(CurrentMtgRatesDataTable824[[#This Row],[asOfDate]],CurrentMtgRatesDataTable8[],5,0)</f>
        <v>62.377644132053554</v>
      </c>
      <c r="R1608" s="27">
        <f>CurrentMtgRatesDataTable824[[#This Row],[Realized Current Coupon Vol]]/CurrentMtgRatesDataTable824[[#This Row],[SeriesNumValue]]</f>
        <v>0.74804420586961218</v>
      </c>
    </row>
    <row r="1609" spans="1:18">
      <c r="A1609" s="26" t="s">
        <v>1065</v>
      </c>
      <c r="B1609" s="28">
        <v>4.1956447039949802</v>
      </c>
      <c r="C16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4.1956447039949802</v>
      </c>
      <c r="D1609" s="27">
        <f>CurrentMtgRatesDataTable8[[#This Row],[Combined with Bloomberg Coupon]]-C1610</f>
        <v>1.353008649993015E-2</v>
      </c>
      <c r="E1609" s="37">
        <f t="shared" si="50"/>
        <v>122.47861296268032</v>
      </c>
      <c r="F1609" s="27">
        <f>LN(CurrentMtgRatesDataTable8[[#This Row],[Combined with Bloomberg Coupon]]/C1610)</f>
        <v>3.2300040485576747E-3</v>
      </c>
      <c r="G1609" s="37">
        <f t="shared" si="51"/>
        <v>30.98302406766102</v>
      </c>
      <c r="I1609" s="26" t="s">
        <v>1956</v>
      </c>
      <c r="J1609" s="27">
        <v>82.240150542666896</v>
      </c>
      <c r="K1609" s="27" t="s">
        <v>1502</v>
      </c>
      <c r="N1609" s="26" t="s">
        <v>1956</v>
      </c>
      <c r="O1609" s="28">
        <v>82.320917488000006</v>
      </c>
      <c r="P1609" s="28" t="s">
        <v>1501</v>
      </c>
      <c r="Q1609" s="27">
        <f>VLOOKUP(CurrentMtgRatesDataTable824[[#This Row],[asOfDate]],CurrentMtgRatesDataTable8[],5,0)</f>
        <v>60.173332089801235</v>
      </c>
      <c r="R1609" s="27">
        <f>CurrentMtgRatesDataTable824[[#This Row],[Realized Current Coupon Vol]]/CurrentMtgRatesDataTable824[[#This Row],[SeriesNumValue]]</f>
        <v>0.73096041596685013</v>
      </c>
    </row>
    <row r="1610" spans="1:18">
      <c r="A1610" s="26" t="s">
        <v>1066</v>
      </c>
      <c r="B1610" s="28">
        <v>4.1821146174950501</v>
      </c>
      <c r="C16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4.1821146174950501</v>
      </c>
      <c r="D1610" s="27">
        <f>CurrentMtgRatesDataTable8[[#This Row],[Combined with Bloomberg Coupon]]-C1611</f>
        <v>-3.4118277301820044E-2</v>
      </c>
      <c r="E1610" s="37">
        <f t="shared" si="50"/>
        <v>123.10369191641948</v>
      </c>
      <c r="F1610" s="27">
        <f>LN(CurrentMtgRatesDataTable8[[#This Row],[Combined with Bloomberg Coupon]]/C1611)</f>
        <v>-8.1250424440256885E-3</v>
      </c>
      <c r="G1610" s="37">
        <f t="shared" si="51"/>
        <v>31.20442484522361</v>
      </c>
      <c r="I1610" s="26" t="s">
        <v>1955</v>
      </c>
      <c r="J1610" s="27">
        <v>92.192862149999996</v>
      </c>
      <c r="K1610" s="27" t="s">
        <v>1502</v>
      </c>
      <c r="N1610" s="26" t="s">
        <v>1955</v>
      </c>
      <c r="O1610" s="28">
        <v>88.429379773999997</v>
      </c>
      <c r="P1610" s="28" t="s">
        <v>1501</v>
      </c>
      <c r="Q1610" s="27">
        <f>VLOOKUP(CurrentMtgRatesDataTable824[[#This Row],[asOfDate]],CurrentMtgRatesDataTable8[],5,0)</f>
        <v>61.585634316826962</v>
      </c>
      <c r="R1610" s="27">
        <f>CurrentMtgRatesDataTable824[[#This Row],[Realized Current Coupon Vol]]/CurrentMtgRatesDataTable824[[#This Row],[SeriesNumValue]]</f>
        <v>0.69643860981748473</v>
      </c>
    </row>
    <row r="1611" spans="1:18">
      <c r="A1611" s="26" t="s">
        <v>1067</v>
      </c>
      <c r="B1611" s="28">
        <v>4.2162328947968701</v>
      </c>
      <c r="C16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4.2162328947968701</v>
      </c>
      <c r="D1611" s="27">
        <f>CurrentMtgRatesDataTable8[[#This Row],[Combined with Bloomberg Coupon]]-C1612</f>
        <v>0.10110863764283984</v>
      </c>
      <c r="E1611" s="37">
        <f t="shared" si="50"/>
        <v>122.99865654874674</v>
      </c>
      <c r="F1611" s="27">
        <f>LN(CurrentMtgRatesDataTable8[[#This Row],[Combined with Bloomberg Coupon]]/C1612)</f>
        <v>2.4273020592338657E-2</v>
      </c>
      <c r="G1611" s="37">
        <f t="shared" si="51"/>
        <v>31.220779658068977</v>
      </c>
      <c r="I1611" s="26" t="s">
        <v>1954</v>
      </c>
      <c r="J1611" s="27">
        <v>93.5536341833336</v>
      </c>
      <c r="K1611" s="27" t="s">
        <v>1502</v>
      </c>
      <c r="N1611" s="26" t="s">
        <v>1954</v>
      </c>
      <c r="O1611" s="28">
        <v>89.739712549999993</v>
      </c>
      <c r="P1611" s="28" t="s">
        <v>1501</v>
      </c>
      <c r="Q1611" s="27">
        <f>VLOOKUP(CurrentMtgRatesDataTable824[[#This Row],[asOfDate]],CurrentMtgRatesDataTable8[],5,0)</f>
        <v>61.669546818948973</v>
      </c>
      <c r="R1611" s="27">
        <f>CurrentMtgRatesDataTable824[[#This Row],[Realized Current Coupon Vol]]/CurrentMtgRatesDataTable824[[#This Row],[SeriesNumValue]]</f>
        <v>0.68720463958014955</v>
      </c>
    </row>
    <row r="1612" spans="1:18">
      <c r="A1612" s="26" t="s">
        <v>1068</v>
      </c>
      <c r="B1612" s="28">
        <v>4.1151242571540303</v>
      </c>
      <c r="C16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4.1151242571540303</v>
      </c>
      <c r="D1612" s="27">
        <f>CurrentMtgRatesDataTable8[[#This Row],[Combined with Bloomberg Coupon]]-C1613</f>
        <v>-2.6112945328909731E-2</v>
      </c>
      <c r="E1612" s="37">
        <f t="shared" si="50"/>
        <v>121.71718927537798</v>
      </c>
      <c r="F1612" s="27">
        <f>LN(CurrentMtgRatesDataTable8[[#This Row],[Combined with Bloomberg Coupon]]/C1613)</f>
        <v>-6.3255545501897806E-3</v>
      </c>
      <c r="G1612" s="37">
        <f t="shared" si="51"/>
        <v>30.947021833556139</v>
      </c>
      <c r="I1612" s="26" t="s">
        <v>1953</v>
      </c>
      <c r="J1612" s="27">
        <v>91.624434488999995</v>
      </c>
      <c r="K1612" s="27" t="s">
        <v>1502</v>
      </c>
      <c r="N1612" s="26" t="s">
        <v>1953</v>
      </c>
      <c r="O1612" s="28">
        <v>88.923837375999994</v>
      </c>
      <c r="P1612" s="28" t="s">
        <v>1501</v>
      </c>
      <c r="Q1612" s="27">
        <f>VLOOKUP(CurrentMtgRatesDataTable824[[#This Row],[asOfDate]],CurrentMtgRatesDataTable8[],5,0)</f>
        <v>61.492530295153166</v>
      </c>
      <c r="R1612" s="27">
        <f>CurrentMtgRatesDataTable824[[#This Row],[Realized Current Coupon Vol]]/CurrentMtgRatesDataTable824[[#This Row],[SeriesNumValue]]</f>
        <v>0.69151908093149417</v>
      </c>
    </row>
    <row r="1613" spans="1:18">
      <c r="A1613" s="26" t="s">
        <v>1069</v>
      </c>
      <c r="B1613" s="28">
        <v>4.14123720248294</v>
      </c>
      <c r="C16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4.14123720248294</v>
      </c>
      <c r="D1613" s="27">
        <f>CurrentMtgRatesDataTable8[[#This Row],[Combined with Bloomberg Coupon]]-C1614</f>
        <v>5.5384890429579947E-2</v>
      </c>
      <c r="E1613" s="37">
        <f t="shared" si="50"/>
        <v>121.52602450881713</v>
      </c>
      <c r="F1613" s="27">
        <f>LN(CurrentMtgRatesDataTable8[[#This Row],[Combined with Bloomberg Coupon]]/C1614)</f>
        <v>1.3464233502271099E-2</v>
      </c>
      <c r="G1613" s="37">
        <f t="shared" si="51"/>
        <v>30.914658913117787</v>
      </c>
      <c r="I1613" s="26" t="s">
        <v>1952</v>
      </c>
      <c r="J1613" s="27">
        <v>101.155216286</v>
      </c>
      <c r="K1613" s="27" t="s">
        <v>1502</v>
      </c>
      <c r="N1613" s="26" t="s">
        <v>1952</v>
      </c>
      <c r="O1613" s="28">
        <v>97.520983560000005</v>
      </c>
      <c r="P1613" s="28" t="s">
        <v>1501</v>
      </c>
      <c r="Q1613" s="27">
        <f>VLOOKUP(CurrentMtgRatesDataTable824[[#This Row],[asOfDate]],CurrentMtgRatesDataTable8[],5,0)</f>
        <v>61.866943996224542</v>
      </c>
      <c r="R1613" s="27">
        <f>CurrentMtgRatesDataTable824[[#This Row],[Realized Current Coupon Vol]]/CurrentMtgRatesDataTable824[[#This Row],[SeriesNumValue]]</f>
        <v>0.63439622671730711</v>
      </c>
    </row>
    <row r="1614" spans="1:18">
      <c r="A1614" s="26" t="s">
        <v>1070</v>
      </c>
      <c r="B1614" s="28">
        <v>4.0858523120533601</v>
      </c>
      <c r="C16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4.0858523120533601</v>
      </c>
      <c r="D1614" s="27">
        <f>CurrentMtgRatesDataTable8[[#This Row],[Combined with Bloomberg Coupon]]-C1615</f>
        <v>1.3085036067650435E-2</v>
      </c>
      <c r="E1614" s="37">
        <f t="shared" si="50"/>
        <v>121.37554702444446</v>
      </c>
      <c r="F1614" s="27">
        <f>LN(CurrentMtgRatesDataTable8[[#This Row],[Combined with Bloomberg Coupon]]/C1615)</f>
        <v>3.207662067309582E-3</v>
      </c>
      <c r="G1614" s="37">
        <f t="shared" si="51"/>
        <v>30.899510397425196</v>
      </c>
      <c r="I1614" s="26" t="s">
        <v>1951</v>
      </c>
      <c r="J1614" s="27">
        <v>96.490403982666393</v>
      </c>
      <c r="K1614" s="27" t="s">
        <v>1502</v>
      </c>
      <c r="N1614" s="26" t="s">
        <v>1951</v>
      </c>
      <c r="O1614" s="28">
        <v>93.312351755999998</v>
      </c>
      <c r="P1614" s="28" t="s">
        <v>1501</v>
      </c>
      <c r="Q1614" s="27">
        <f>VLOOKUP(CurrentMtgRatesDataTable824[[#This Row],[asOfDate]],CurrentMtgRatesDataTable8[],5,0)</f>
        <v>67.852953145198398</v>
      </c>
      <c r="R1614" s="27">
        <f>CurrentMtgRatesDataTable824[[#This Row],[Realized Current Coupon Vol]]/CurrentMtgRatesDataTable824[[#This Row],[SeriesNumValue]]</f>
        <v>0.72715939388844564</v>
      </c>
    </row>
    <row r="1615" spans="1:18">
      <c r="A1615" s="26" t="s">
        <v>1071</v>
      </c>
      <c r="B1615" s="28">
        <v>4.0727672759857096</v>
      </c>
      <c r="C16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4.0727672759857096</v>
      </c>
      <c r="D1615" s="27">
        <f>CurrentMtgRatesDataTable8[[#This Row],[Combined with Bloomberg Coupon]]-C1616</f>
        <v>-5.4784396604820707E-2</v>
      </c>
      <c r="E1615" s="37">
        <f t="shared" si="50"/>
        <v>121.70265301596459</v>
      </c>
      <c r="F1615" s="27">
        <f>LN(CurrentMtgRatesDataTable8[[#This Row],[Combined with Bloomberg Coupon]]/C1616)</f>
        <v>-1.3361727032096855E-2</v>
      </c>
      <c r="G1615" s="37">
        <f t="shared" si="51"/>
        <v>31.010952643432795</v>
      </c>
      <c r="I1615" s="26" t="s">
        <v>1950</v>
      </c>
      <c r="J1615" s="27">
        <v>93.733988727333099</v>
      </c>
      <c r="K1615" s="27" t="s">
        <v>1502</v>
      </c>
      <c r="N1615" s="26" t="s">
        <v>1950</v>
      </c>
      <c r="O1615" s="28">
        <v>89.384221416000003</v>
      </c>
      <c r="P1615" s="28" t="s">
        <v>1501</v>
      </c>
      <c r="Q1615" s="27">
        <f>VLOOKUP(CurrentMtgRatesDataTable824[[#This Row],[asOfDate]],CurrentMtgRatesDataTable8[],5,0)</f>
        <v>67.898900655107028</v>
      </c>
      <c r="R1615" s="27">
        <f>CurrentMtgRatesDataTable824[[#This Row],[Realized Current Coupon Vol]]/CurrentMtgRatesDataTable824[[#This Row],[SeriesNumValue]]</f>
        <v>0.75962960329543072</v>
      </c>
    </row>
    <row r="1616" spans="1:18">
      <c r="A1616" s="26" t="s">
        <v>1072</v>
      </c>
      <c r="B1616" s="28">
        <v>4.1275516725905304</v>
      </c>
      <c r="C16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4.1275516725905304</v>
      </c>
      <c r="D1616" s="27">
        <f>CurrentMtgRatesDataTable8[[#This Row],[Combined with Bloomberg Coupon]]-C1617</f>
        <v>-2.9118960235097191E-3</v>
      </c>
      <c r="E1616" s="37">
        <f t="shared" si="50"/>
        <v>122.26078420797396</v>
      </c>
      <c r="F1616" s="27">
        <f>LN(CurrentMtgRatesDataTable8[[#This Row],[Combined with Bloomberg Coupon]]/C1617)</f>
        <v>-7.0522905544323402E-4</v>
      </c>
      <c r="G1616" s="37">
        <f t="shared" si="51"/>
        <v>31.280099700007263</v>
      </c>
      <c r="I1616" s="26" t="s">
        <v>1949</v>
      </c>
      <c r="J1616" s="27">
        <v>90.837347205</v>
      </c>
      <c r="K1616" s="27" t="s">
        <v>1502</v>
      </c>
      <c r="N1616" s="26" t="s">
        <v>1949</v>
      </c>
      <c r="O1616" s="28">
        <v>85.689650725000007</v>
      </c>
      <c r="P1616" s="28" t="s">
        <v>1501</v>
      </c>
      <c r="Q1616" s="27">
        <f>VLOOKUP(CurrentMtgRatesDataTable824[[#This Row],[asOfDate]],CurrentMtgRatesDataTable8[],5,0)</f>
        <v>68.606500368531869</v>
      </c>
      <c r="R1616" s="27">
        <f>CurrentMtgRatesDataTable824[[#This Row],[Realized Current Coupon Vol]]/CurrentMtgRatesDataTable824[[#This Row],[SeriesNumValue]]</f>
        <v>0.80063928126755546</v>
      </c>
    </row>
    <row r="1617" spans="1:18">
      <c r="A1617" s="26" t="s">
        <v>1073</v>
      </c>
      <c r="B1617" s="28">
        <v>4.1304635686140401</v>
      </c>
      <c r="C16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4.1304635686140401</v>
      </c>
      <c r="D1617" s="27">
        <f>CurrentMtgRatesDataTable8[[#This Row],[Combined with Bloomberg Coupon]]-C1618</f>
        <v>5.4167490114130246E-2</v>
      </c>
      <c r="E1617" s="37">
        <f t="shared" si="50"/>
        <v>123.2422127342808</v>
      </c>
      <c r="F1617" s="27">
        <f>LN(CurrentMtgRatesDataTable8[[#This Row],[Combined with Bloomberg Coupon]]/C1618)</f>
        <v>1.3200892693192396E-2</v>
      </c>
      <c r="G1617" s="37">
        <f t="shared" si="51"/>
        <v>31.64203119253602</v>
      </c>
      <c r="I1617" s="26" t="s">
        <v>1948</v>
      </c>
      <c r="J1617" s="27">
        <v>91.220860059000003</v>
      </c>
      <c r="K1617" s="27" t="s">
        <v>1502</v>
      </c>
      <c r="N1617" s="26" t="s">
        <v>1948</v>
      </c>
      <c r="O1617" s="28">
        <v>85.546891716999994</v>
      </c>
      <c r="P1617" s="28" t="s">
        <v>1501</v>
      </c>
      <c r="Q1617" s="27">
        <f>VLOOKUP(CurrentMtgRatesDataTable824[[#This Row],[asOfDate]],CurrentMtgRatesDataTable8[],5,0)</f>
        <v>69.374060127131656</v>
      </c>
      <c r="R1617" s="27">
        <f>CurrentMtgRatesDataTable824[[#This Row],[Realized Current Coupon Vol]]/CurrentMtgRatesDataTable824[[#This Row],[SeriesNumValue]]</f>
        <v>0.81094775899783567</v>
      </c>
    </row>
    <row r="1618" spans="1:18">
      <c r="A1618" s="26" t="s">
        <v>1074</v>
      </c>
      <c r="B1618" s="28">
        <v>4.0762960784999098</v>
      </c>
      <c r="C16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4.0762960784999098</v>
      </c>
      <c r="D1618" s="27">
        <f>CurrentMtgRatesDataTable8[[#This Row],[Combined with Bloomberg Coupon]]-C1619</f>
        <v>-2.5814348838170353E-2</v>
      </c>
      <c r="E1618" s="37">
        <f t="shared" si="50"/>
        <v>122.97687990826567</v>
      </c>
      <c r="F1618" s="27">
        <f>LN(CurrentMtgRatesDataTable8[[#This Row],[Combined with Bloomberg Coupon]]/C1619)</f>
        <v>-6.3128274557367513E-3</v>
      </c>
      <c r="G1618" s="37">
        <f t="shared" si="51"/>
        <v>31.589579294958327</v>
      </c>
      <c r="I1618" s="26" t="s">
        <v>1947</v>
      </c>
      <c r="J1618" s="27">
        <v>93.843081925000007</v>
      </c>
      <c r="K1618" s="27" t="s">
        <v>1502</v>
      </c>
      <c r="N1618" s="26" t="s">
        <v>1947</v>
      </c>
      <c r="O1618" s="28">
        <v>87.350620542000001</v>
      </c>
      <c r="P1618" s="28" t="s">
        <v>1501</v>
      </c>
      <c r="Q1618" s="27">
        <f>VLOOKUP(CurrentMtgRatesDataTable824[[#This Row],[asOfDate]],CurrentMtgRatesDataTable8[],5,0)</f>
        <v>69.149273617858825</v>
      </c>
      <c r="R1618" s="27">
        <f>CurrentMtgRatesDataTable824[[#This Row],[Realized Current Coupon Vol]]/CurrentMtgRatesDataTable824[[#This Row],[SeriesNumValue]]</f>
        <v>0.79162887669023951</v>
      </c>
    </row>
    <row r="1619" spans="1:18">
      <c r="A1619" s="26" t="s">
        <v>1075</v>
      </c>
      <c r="B1619" s="28">
        <v>4.1021104273380802</v>
      </c>
      <c r="C16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4.1021104273380802</v>
      </c>
      <c r="D1619" s="27">
        <f>CurrentMtgRatesDataTable8[[#This Row],[Combined with Bloomberg Coupon]]-C1620</f>
        <v>-9.796828522708001E-2</v>
      </c>
      <c r="E1619" s="37">
        <f t="shared" si="50"/>
        <v>122.95045934087707</v>
      </c>
      <c r="F1619" s="27">
        <f>LN(CurrentMtgRatesDataTable8[[#This Row],[Combined with Bloomberg Coupon]]/C1620)</f>
        <v>-2.3601686547603931E-2</v>
      </c>
      <c r="G1619" s="37">
        <f t="shared" si="51"/>
        <v>31.603135254058117</v>
      </c>
      <c r="I1619" s="26" t="s">
        <v>1946</v>
      </c>
      <c r="J1619" s="27">
        <v>90.734725044666405</v>
      </c>
      <c r="K1619" s="27" t="s">
        <v>1502</v>
      </c>
      <c r="N1619" s="26" t="s">
        <v>1946</v>
      </c>
      <c r="O1619" s="28">
        <v>85.479070559999997</v>
      </c>
      <c r="P1619" s="28" t="s">
        <v>1501</v>
      </c>
      <c r="Q1619" s="27">
        <f>VLOOKUP(CurrentMtgRatesDataTable824[[#This Row],[asOfDate]],CurrentMtgRatesDataTable8[],5,0)</f>
        <v>69.211852830233184</v>
      </c>
      <c r="R1619" s="27">
        <f>CurrentMtgRatesDataTable824[[#This Row],[Realized Current Coupon Vol]]/CurrentMtgRatesDataTable824[[#This Row],[SeriesNumValue]]</f>
        <v>0.80969355863142634</v>
      </c>
    </row>
    <row r="1620" spans="1:18">
      <c r="A1620" s="26" t="s">
        <v>1076</v>
      </c>
      <c r="B1620" s="28">
        <v>4.2000787125651602</v>
      </c>
      <c r="C16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4.2000787125651602</v>
      </c>
      <c r="D1620" s="27">
        <f>CurrentMtgRatesDataTable8[[#This Row],[Combined with Bloomberg Coupon]]-C1621</f>
        <v>-4.6859156426569903E-2</v>
      </c>
      <c r="E1620" s="37">
        <f t="shared" si="50"/>
        <v>121.02120333383877</v>
      </c>
      <c r="F1620" s="27">
        <f>LN(CurrentMtgRatesDataTable8[[#This Row],[Combined with Bloomberg Coupon]]/C1621)</f>
        <v>-1.1094955636074192E-2</v>
      </c>
      <c r="G1620" s="37">
        <f t="shared" si="51"/>
        <v>31.200270095117272</v>
      </c>
      <c r="I1620" s="26" t="s">
        <v>1945</v>
      </c>
      <c r="J1620" s="27">
        <v>89.800059765</v>
      </c>
      <c r="K1620" s="27" t="s">
        <v>1502</v>
      </c>
      <c r="N1620" s="26" t="s">
        <v>1945</v>
      </c>
      <c r="O1620" s="28">
        <v>85.652960054999994</v>
      </c>
      <c r="P1620" s="28" t="s">
        <v>1501</v>
      </c>
      <c r="Q1620" s="27">
        <f>VLOOKUP(CurrentMtgRatesDataTable824[[#This Row],[asOfDate]],CurrentMtgRatesDataTable8[],5,0)</f>
        <v>69.249526115858856</v>
      </c>
      <c r="R1620" s="27">
        <f>CurrentMtgRatesDataTable824[[#This Row],[Realized Current Coupon Vol]]/CurrentMtgRatesDataTable824[[#This Row],[SeriesNumValue]]</f>
        <v>0.80848958484787836</v>
      </c>
    </row>
    <row r="1621" spans="1:18">
      <c r="A1621" s="26" t="s">
        <v>1077</v>
      </c>
      <c r="B1621" s="28">
        <v>4.2469378689917301</v>
      </c>
      <c r="C16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4.2469378689917301</v>
      </c>
      <c r="D1621" s="27">
        <f>CurrentMtgRatesDataTable8[[#This Row],[Combined with Bloomberg Coupon]]-C1622</f>
        <v>0.13463791233307987</v>
      </c>
      <c r="E1621" s="37">
        <f t="shared" si="50"/>
        <v>120.33089350515796</v>
      </c>
      <c r="F1621" s="27">
        <f>LN(CurrentMtgRatesDataTable8[[#This Row],[Combined with Bloomberg Coupon]]/C1622)</f>
        <v>3.2215749686109796E-2</v>
      </c>
      <c r="G1621" s="37">
        <f t="shared" si="51"/>
        <v>31.038863640472648</v>
      </c>
      <c r="I1621" s="26" t="s">
        <v>1944</v>
      </c>
      <c r="J1621" s="27">
        <v>90.605854229999807</v>
      </c>
      <c r="K1621" s="27" t="s">
        <v>1502</v>
      </c>
      <c r="N1621" s="26" t="s">
        <v>1944</v>
      </c>
      <c r="O1621" s="28">
        <v>86.548683420000003</v>
      </c>
      <c r="P1621" s="28" t="s">
        <v>1501</v>
      </c>
      <c r="Q1621" s="27">
        <f>VLOOKUP(CurrentMtgRatesDataTable824[[#This Row],[asOfDate]],CurrentMtgRatesDataTable8[],5,0)</f>
        <v>69.284446771345316</v>
      </c>
      <c r="R1621" s="27">
        <f>CurrentMtgRatesDataTable824[[#This Row],[Realized Current Coupon Vol]]/CurrentMtgRatesDataTable824[[#This Row],[SeriesNumValue]]</f>
        <v>0.80052571608888046</v>
      </c>
    </row>
    <row r="1622" spans="1:18">
      <c r="A1622" s="26" t="s">
        <v>1078</v>
      </c>
      <c r="B1622" s="28">
        <v>4.1122999566586502</v>
      </c>
      <c r="C16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4.1122999566586502</v>
      </c>
      <c r="D1622" s="27">
        <f>CurrentMtgRatesDataTable8[[#This Row],[Combined with Bloomberg Coupon]]-C1623</f>
        <v>-7.0669992207097465E-3</v>
      </c>
      <c r="E1622" s="37">
        <f t="shared" si="50"/>
        <v>118.34759552496898</v>
      </c>
      <c r="F1622" s="27">
        <f>LN(CurrentMtgRatesDataTable8[[#This Row],[Combined with Bloomberg Coupon]]/C1623)</f>
        <v>-1.7170279196260069E-3</v>
      </c>
      <c r="G1622" s="37">
        <f t="shared" si="51"/>
        <v>30.683269872176705</v>
      </c>
      <c r="I1622" s="26" t="s">
        <v>1943</v>
      </c>
      <c r="J1622" s="27">
        <v>85.644520471999996</v>
      </c>
      <c r="K1622" s="27" t="s">
        <v>1502</v>
      </c>
      <c r="N1622" s="26" t="s">
        <v>1943</v>
      </c>
      <c r="O1622" s="28">
        <v>87.065124912000002</v>
      </c>
      <c r="P1622" s="28" t="s">
        <v>1501</v>
      </c>
      <c r="Q1622" s="27">
        <f>VLOOKUP(CurrentMtgRatesDataTable824[[#This Row],[asOfDate]],CurrentMtgRatesDataTable8[],5,0)</f>
        <v>69.35530535890679</v>
      </c>
      <c r="R1622" s="27">
        <f>CurrentMtgRatesDataTable824[[#This Row],[Realized Current Coupon Vol]]/CurrentMtgRatesDataTable824[[#This Row],[SeriesNumValue]]</f>
        <v>0.79659111991175346</v>
      </c>
    </row>
    <row r="1623" spans="1:18">
      <c r="A1623" s="26" t="s">
        <v>1079</v>
      </c>
      <c r="B1623" s="28">
        <v>4.11936695587936</v>
      </c>
      <c r="C16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4.11936695587936</v>
      </c>
      <c r="D1623" s="27">
        <f>CurrentMtgRatesDataTable8[[#This Row],[Combined with Bloomberg Coupon]]-C1624</f>
        <v>1.3592584695709675E-2</v>
      </c>
      <c r="E1623" s="37">
        <f t="shared" si="50"/>
        <v>119.63160500529743</v>
      </c>
      <c r="F1623" s="27">
        <f>LN(CurrentMtgRatesDataTable8[[#This Row],[Combined with Bloomberg Coupon]]/C1624)</f>
        <v>3.3051339858843139E-3</v>
      </c>
      <c r="G1623" s="37">
        <f t="shared" si="51"/>
        <v>31.128470659616035</v>
      </c>
      <c r="I1623" s="26" t="s">
        <v>1942</v>
      </c>
      <c r="J1623" s="27">
        <v>84.575876914333605</v>
      </c>
      <c r="K1623" s="27" t="s">
        <v>1502</v>
      </c>
      <c r="N1623" s="26" t="s">
        <v>1942</v>
      </c>
      <c r="O1623" s="28">
        <v>85.512665979999994</v>
      </c>
      <c r="P1623" s="28" t="s">
        <v>1501</v>
      </c>
      <c r="Q1623" s="27">
        <f>VLOOKUP(CurrentMtgRatesDataTable824[[#This Row],[asOfDate]],CurrentMtgRatesDataTable8[],5,0)</f>
        <v>70.794536840845538</v>
      </c>
      <c r="R1623" s="27">
        <f>CurrentMtgRatesDataTable824[[#This Row],[Realized Current Coupon Vol]]/CurrentMtgRatesDataTable824[[#This Row],[SeriesNumValue]]</f>
        <v>0.82788363606162407</v>
      </c>
    </row>
    <row r="1624" spans="1:18">
      <c r="A1624" s="26" t="s">
        <v>1080</v>
      </c>
      <c r="B1624" s="28">
        <v>4.1057743711836503</v>
      </c>
      <c r="C16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4.1057743711836503</v>
      </c>
      <c r="D1624" s="27">
        <f>CurrentMtgRatesDataTable8[[#This Row],[Combined with Bloomberg Coupon]]-C1625</f>
        <v>-8.3010065487689744E-2</v>
      </c>
      <c r="E1624" s="37">
        <f t="shared" si="50"/>
        <v>119.65672456643539</v>
      </c>
      <c r="F1624" s="27">
        <f>LN(CurrentMtgRatesDataTable8[[#This Row],[Combined with Bloomberg Coupon]]/C1625)</f>
        <v>-2.001621517983946E-2</v>
      </c>
      <c r="G1624" s="37">
        <f t="shared" si="51"/>
        <v>31.135346054952144</v>
      </c>
      <c r="I1624" s="26" t="s">
        <v>1941</v>
      </c>
      <c r="J1624" s="27">
        <v>86.193122825333603</v>
      </c>
      <c r="K1624" s="27" t="s">
        <v>1502</v>
      </c>
      <c r="N1624" s="26" t="s">
        <v>1941</v>
      </c>
      <c r="O1624" s="28">
        <v>85.049458512000001</v>
      </c>
      <c r="P1624" s="28" t="s">
        <v>1501</v>
      </c>
      <c r="Q1624" s="27">
        <f>VLOOKUP(CurrentMtgRatesDataTable824[[#This Row],[asOfDate]],CurrentMtgRatesDataTable8[],5,0)</f>
        <v>70.296029810213199</v>
      </c>
      <c r="R1624" s="27">
        <f>CurrentMtgRatesDataTable824[[#This Row],[Realized Current Coupon Vol]]/CurrentMtgRatesDataTable824[[#This Row],[SeriesNumValue]]</f>
        <v>0.82653118597215791</v>
      </c>
    </row>
    <row r="1625" spans="1:18">
      <c r="A1625" s="26" t="s">
        <v>1081</v>
      </c>
      <c r="B1625" s="28">
        <v>4.18878443667134</v>
      </c>
      <c r="C16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4.18878443667134</v>
      </c>
      <c r="D1625" s="27">
        <f>CurrentMtgRatesDataTable8[[#This Row],[Combined with Bloomberg Coupon]]-C1626</f>
        <v>1.7581732001829664E-2</v>
      </c>
      <c r="E1625" s="37">
        <f t="shared" si="50"/>
        <v>118.79494466956749</v>
      </c>
      <c r="F1625" s="27">
        <f>LN(CurrentMtgRatesDataTable8[[#This Row],[Combined with Bloomberg Coupon]]/C1626)</f>
        <v>4.206168652102279E-3</v>
      </c>
      <c r="G1625" s="37">
        <f t="shared" si="51"/>
        <v>31.012365025866668</v>
      </c>
      <c r="I1625" s="26" t="s">
        <v>1940</v>
      </c>
      <c r="J1625" s="27">
        <v>88.995545934000006</v>
      </c>
      <c r="K1625" s="27" t="s">
        <v>1502</v>
      </c>
      <c r="N1625" s="26" t="s">
        <v>1940</v>
      </c>
      <c r="O1625" s="28">
        <v>83.826225215999997</v>
      </c>
      <c r="P1625" s="28" t="s">
        <v>1501</v>
      </c>
      <c r="Q1625" s="27">
        <f>VLOOKUP(CurrentMtgRatesDataTable824[[#This Row],[asOfDate]],CurrentMtgRatesDataTable8[],5,0)</f>
        <v>72.704294152737248</v>
      </c>
      <c r="R1625" s="27">
        <f>CurrentMtgRatesDataTable824[[#This Row],[Realized Current Coupon Vol]]/CurrentMtgRatesDataTable824[[#This Row],[SeriesNumValue]]</f>
        <v>0.86732158063178666</v>
      </c>
    </row>
    <row r="1626" spans="1:18">
      <c r="A1626" s="26" t="s">
        <v>1082</v>
      </c>
      <c r="B1626" s="28">
        <v>4.1712027046695104</v>
      </c>
      <c r="C16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4.1712027046695104</v>
      </c>
      <c r="D1626" s="27">
        <f>CurrentMtgRatesDataTable8[[#This Row],[Combined with Bloomberg Coupon]]-C1627</f>
        <v>-0.15557620981496001</v>
      </c>
      <c r="E1626" s="37">
        <f t="shared" si="50"/>
        <v>118.80377871631993</v>
      </c>
      <c r="F1626" s="27">
        <f>LN(CurrentMtgRatesDataTable8[[#This Row],[Combined with Bloomberg Coupon]]/C1627)</f>
        <v>-3.6618952914487517E-2</v>
      </c>
      <c r="G1626" s="37">
        <f t="shared" si="51"/>
        <v>31.014895676353753</v>
      </c>
      <c r="I1626" s="26" t="s">
        <v>1939</v>
      </c>
      <c r="J1626" s="27">
        <v>87.059469831333601</v>
      </c>
      <c r="K1626" s="27" t="s">
        <v>1502</v>
      </c>
      <c r="N1626" s="26" t="s">
        <v>1939</v>
      </c>
      <c r="O1626" s="28">
        <v>84.08775507</v>
      </c>
      <c r="P1626" s="28" t="s">
        <v>1501</v>
      </c>
      <c r="Q1626" s="27">
        <f>VLOOKUP(CurrentMtgRatesDataTable824[[#This Row],[asOfDate]],CurrentMtgRatesDataTable8[],5,0)</f>
        <v>66.63568219055567</v>
      </c>
      <c r="R1626" s="27">
        <f>CurrentMtgRatesDataTable824[[#This Row],[Realized Current Coupon Vol]]/CurrentMtgRatesDataTable824[[#This Row],[SeriesNumValue]]</f>
        <v>0.79245405154512549</v>
      </c>
    </row>
    <row r="1627" spans="1:18">
      <c r="A1627" s="26" t="s">
        <v>1083</v>
      </c>
      <c r="B1627" s="28">
        <v>4.3267789144844704</v>
      </c>
      <c r="C16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4.3267789144844704</v>
      </c>
      <c r="D1627" s="27">
        <f>CurrentMtgRatesDataTable8[[#This Row],[Combined with Bloomberg Coupon]]-C1628</f>
        <v>0.11393844242331053</v>
      </c>
      <c r="E1627" s="37">
        <f t="shared" si="50"/>
        <v>113.54464235552044</v>
      </c>
      <c r="F1627" s="27">
        <f>LN(CurrentMtgRatesDataTable8[[#This Row],[Combined with Bloomberg Coupon]]/C1628)</f>
        <v>2.6686248886037635E-2</v>
      </c>
      <c r="G1627" s="37">
        <f t="shared" si="51"/>
        <v>29.880916979418092</v>
      </c>
      <c r="I1627" s="26" t="s">
        <v>1938</v>
      </c>
      <c r="J1627" s="27">
        <v>83.457679150000203</v>
      </c>
      <c r="K1627" s="27" t="s">
        <v>1502</v>
      </c>
      <c r="N1627" s="26" t="s">
        <v>1938</v>
      </c>
      <c r="O1627" s="28">
        <v>84.093987990000002</v>
      </c>
      <c r="P1627" s="28" t="s">
        <v>1501</v>
      </c>
      <c r="Q1627" s="27">
        <f>VLOOKUP(CurrentMtgRatesDataTable824[[#This Row],[asOfDate]],CurrentMtgRatesDataTable8[],5,0)</f>
        <v>66.02620316523678</v>
      </c>
      <c r="R1627" s="27">
        <f>CurrentMtgRatesDataTable824[[#This Row],[Realized Current Coupon Vol]]/CurrentMtgRatesDataTable824[[#This Row],[SeriesNumValue]]</f>
        <v>0.78514772272529465</v>
      </c>
    </row>
    <row r="1628" spans="1:18">
      <c r="A1628" s="26" t="s">
        <v>1084</v>
      </c>
      <c r="B1628" s="28">
        <v>4.2128404720611599</v>
      </c>
      <c r="C16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4.2128404720611599</v>
      </c>
      <c r="D1628" s="27">
        <f>CurrentMtgRatesDataTable8[[#This Row],[Combined with Bloomberg Coupon]]-C1629</f>
        <v>-1.366660812043996E-2</v>
      </c>
      <c r="E1628" s="37">
        <f t="shared" si="50"/>
        <v>112.1914541224283</v>
      </c>
      <c r="F1628" s="27">
        <f>LN(CurrentMtgRatesDataTable8[[#This Row],[Combined with Bloomberg Coupon]]/C1629)</f>
        <v>-3.2387859327813956E-3</v>
      </c>
      <c r="G1628" s="37">
        <f t="shared" si="51"/>
        <v>29.687502322548408</v>
      </c>
      <c r="I1628" s="26" t="s">
        <v>1937</v>
      </c>
      <c r="J1628" s="27">
        <v>80.018595848333504</v>
      </c>
      <c r="K1628" s="27" t="s">
        <v>1502</v>
      </c>
      <c r="N1628" s="26" t="s">
        <v>1937</v>
      </c>
      <c r="O1628" s="28">
        <v>80.713925305999993</v>
      </c>
      <c r="P1628" s="28" t="s">
        <v>1501</v>
      </c>
      <c r="Q1628" s="27">
        <f>VLOOKUP(CurrentMtgRatesDataTable824[[#This Row],[asOfDate]],CurrentMtgRatesDataTable8[],5,0)</f>
        <v>66.209854305245202</v>
      </c>
      <c r="R1628" s="27">
        <f>CurrentMtgRatesDataTable824[[#This Row],[Realized Current Coupon Vol]]/CurrentMtgRatesDataTable824[[#This Row],[SeriesNumValue]]</f>
        <v>0.82030274273283788</v>
      </c>
    </row>
    <row r="1629" spans="1:18">
      <c r="A1629" s="26" t="s">
        <v>1085</v>
      </c>
      <c r="B1629" s="28">
        <v>4.2265070801815998</v>
      </c>
      <c r="C16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4.2265070801815998</v>
      </c>
      <c r="D1629" s="27">
        <f>CurrentMtgRatesDataTable8[[#This Row],[Combined with Bloomberg Coupon]]-C1630</f>
        <v>4.8004719018869935E-2</v>
      </c>
      <c r="E1629" s="37">
        <f t="shared" si="50"/>
        <v>112.64408948779835</v>
      </c>
      <c r="F1629" s="27">
        <f>LN(CurrentMtgRatesDataTable8[[#This Row],[Combined with Bloomberg Coupon]]/C1630)</f>
        <v>1.1423007039889709E-2</v>
      </c>
      <c r="G1629" s="37">
        <f t="shared" si="51"/>
        <v>29.844603056993023</v>
      </c>
      <c r="I1629" s="26" t="s">
        <v>1936</v>
      </c>
      <c r="J1629" s="27">
        <v>82.862638955999998</v>
      </c>
      <c r="K1629" s="27" t="s">
        <v>1502</v>
      </c>
      <c r="N1629" s="26" t="s">
        <v>1936</v>
      </c>
      <c r="O1629" s="28">
        <v>81.697209853000004</v>
      </c>
      <c r="P1629" s="28" t="s">
        <v>1501</v>
      </c>
      <c r="Q1629" s="27">
        <f>VLOOKUP(CurrentMtgRatesDataTable824[[#This Row],[asOfDate]],CurrentMtgRatesDataTable8[],5,0)</f>
        <v>66.409496004239813</v>
      </c>
      <c r="R1629" s="27">
        <f>CurrentMtgRatesDataTable824[[#This Row],[Realized Current Coupon Vol]]/CurrentMtgRatesDataTable824[[#This Row],[SeriesNumValue]]</f>
        <v>0.81287348887106692</v>
      </c>
    </row>
    <row r="1630" spans="1:18">
      <c r="A1630" s="26" t="s">
        <v>1086</v>
      </c>
      <c r="B1630" s="28">
        <v>4.1785023611627299</v>
      </c>
      <c r="C16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4.1785023611627299</v>
      </c>
      <c r="D1630" s="27">
        <f>CurrentMtgRatesDataTable8[[#This Row],[Combined with Bloomberg Coupon]]-C1631</f>
        <v>3.7253760410802528E-3</v>
      </c>
      <c r="E1630" s="37">
        <f t="shared" si="50"/>
        <v>114.53967849451958</v>
      </c>
      <c r="F1630" s="27">
        <f>LN(CurrentMtgRatesDataTable8[[#This Row],[Combined with Bloomberg Coupon]]/C1631)</f>
        <v>8.9195539467372084E-4</v>
      </c>
      <c r="G1630" s="37">
        <f t="shared" si="51"/>
        <v>30.473499199170455</v>
      </c>
      <c r="I1630" s="26" t="s">
        <v>1935</v>
      </c>
      <c r="J1630" s="27">
        <v>87.143082623999803</v>
      </c>
      <c r="K1630" s="27" t="s">
        <v>1502</v>
      </c>
      <c r="N1630" s="26" t="s">
        <v>1935</v>
      </c>
      <c r="O1630" s="28">
        <v>84.417891711999999</v>
      </c>
      <c r="P1630" s="28" t="s">
        <v>1501</v>
      </c>
      <c r="Q1630" s="27">
        <f>VLOOKUP(CurrentMtgRatesDataTable824[[#This Row],[asOfDate]],CurrentMtgRatesDataTable8[],5,0)</f>
        <v>66.948581719113761</v>
      </c>
      <c r="R1630" s="27">
        <f>CurrentMtgRatesDataTable824[[#This Row],[Realized Current Coupon Vol]]/CurrentMtgRatesDataTable824[[#This Row],[SeriesNumValue]]</f>
        <v>0.79306152240233008</v>
      </c>
    </row>
    <row r="1631" spans="1:18">
      <c r="A1631" s="26" t="s">
        <v>1087</v>
      </c>
      <c r="B1631" s="28">
        <v>4.1747769851216496</v>
      </c>
      <c r="C16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4.1747769851216496</v>
      </c>
      <c r="D1631" s="27">
        <f>CurrentMtgRatesDataTable8[[#This Row],[Combined with Bloomberg Coupon]]-C1632</f>
        <v>-3.5842037600990473E-2</v>
      </c>
      <c r="E1631" s="37">
        <f t="shared" si="50"/>
        <v>115.05968314386259</v>
      </c>
      <c r="F1631" s="27">
        <f>LN(CurrentMtgRatesDataTable8[[#This Row],[Combined with Bloomberg Coupon]]/C1632)</f>
        <v>-8.548733022913247E-3</v>
      </c>
      <c r="G1631" s="37">
        <f t="shared" si="51"/>
        <v>30.649613506098643</v>
      </c>
      <c r="I1631" s="26" t="s">
        <v>1934</v>
      </c>
      <c r="J1631" s="27">
        <v>83.151493453333103</v>
      </c>
      <c r="K1631" s="27" t="s">
        <v>1502</v>
      </c>
      <c r="N1631" s="26" t="s">
        <v>1934</v>
      </c>
      <c r="O1631" s="28">
        <v>83.356735357999995</v>
      </c>
      <c r="P1631" s="28" t="s">
        <v>1501</v>
      </c>
      <c r="Q1631" s="27">
        <f>VLOOKUP(CurrentMtgRatesDataTable824[[#This Row],[asOfDate]],CurrentMtgRatesDataTable8[],5,0)</f>
        <v>67.992498555946128</v>
      </c>
      <c r="R1631" s="27">
        <f>CurrentMtgRatesDataTable824[[#This Row],[Realized Current Coupon Vol]]/CurrentMtgRatesDataTable824[[#This Row],[SeriesNumValue]]</f>
        <v>0.81568091965133183</v>
      </c>
    </row>
    <row r="1632" spans="1:18">
      <c r="A1632" s="26" t="s">
        <v>1088</v>
      </c>
      <c r="B1632" s="28">
        <v>4.2106190227226401</v>
      </c>
      <c r="C16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4.2106190227226401</v>
      </c>
      <c r="D1632" s="27">
        <f>CurrentMtgRatesDataTable8[[#This Row],[Combined with Bloomberg Coupon]]-C1633</f>
        <v>4.3598850320460514E-2</v>
      </c>
      <c r="E1632" s="37">
        <f t="shared" si="50"/>
        <v>114.67072803728296</v>
      </c>
      <c r="F1632" s="27">
        <f>LN(CurrentMtgRatesDataTable8[[#This Row],[Combined with Bloomberg Coupon]]/C1633)</f>
        <v>1.0408479743835047E-2</v>
      </c>
      <c r="G1632" s="37">
        <f t="shared" si="51"/>
        <v>30.571562723264357</v>
      </c>
      <c r="I1632" s="26" t="s">
        <v>1933</v>
      </c>
      <c r="J1632" s="27">
        <v>82.665683800000195</v>
      </c>
      <c r="K1632" s="27" t="s">
        <v>1502</v>
      </c>
      <c r="N1632" s="26" t="s">
        <v>1933</v>
      </c>
      <c r="O1632" s="28">
        <v>84.124281805999999</v>
      </c>
      <c r="P1632" s="28" t="s">
        <v>1501</v>
      </c>
      <c r="Q1632" s="27">
        <f>VLOOKUP(CurrentMtgRatesDataTable824[[#This Row],[asOfDate]],CurrentMtgRatesDataTable8[],5,0)</f>
        <v>66.811674675717398</v>
      </c>
      <c r="R1632" s="27">
        <f>CurrentMtgRatesDataTable824[[#This Row],[Realized Current Coupon Vol]]/CurrentMtgRatesDataTable824[[#This Row],[SeriesNumValue]]</f>
        <v>0.79420202159695807</v>
      </c>
    </row>
    <row r="1633" spans="1:18">
      <c r="A1633" s="26" t="s">
        <v>1089</v>
      </c>
      <c r="B1633" s="28">
        <v>4.1670201724021796</v>
      </c>
      <c r="C16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4.1670201724021796</v>
      </c>
      <c r="D1633" s="27">
        <f>CurrentMtgRatesDataTable8[[#This Row],[Combined with Bloomberg Coupon]]-C1634</f>
        <v>-0.18936857718841082</v>
      </c>
      <c r="E1633" s="37">
        <f t="shared" si="50"/>
        <v>114.91037593619046</v>
      </c>
      <c r="F1633" s="27">
        <f>LN(CurrentMtgRatesDataTable8[[#This Row],[Combined with Bloomberg Coupon]]/C1634)</f>
        <v>-4.4442252296745546E-2</v>
      </c>
      <c r="G1633" s="37">
        <f t="shared" si="51"/>
        <v>30.66565424477194</v>
      </c>
      <c r="I1633" s="26" t="s">
        <v>1932</v>
      </c>
      <c r="J1633" s="27">
        <v>81.714071105000002</v>
      </c>
      <c r="K1633" s="27" t="s">
        <v>1502</v>
      </c>
      <c r="N1633" s="26" t="s">
        <v>1932</v>
      </c>
      <c r="O1633" s="28">
        <v>82.479626968000005</v>
      </c>
      <c r="P1633" s="28" t="s">
        <v>1501</v>
      </c>
      <c r="Q1633" s="27">
        <f>VLOOKUP(CurrentMtgRatesDataTable824[[#This Row],[asOfDate]],CurrentMtgRatesDataTable8[],5,0)</f>
        <v>65.702176814616692</v>
      </c>
      <c r="R1633" s="27">
        <f>CurrentMtgRatesDataTable824[[#This Row],[Realized Current Coupon Vol]]/CurrentMtgRatesDataTable824[[#This Row],[SeriesNumValue]]</f>
        <v>0.79658673577788441</v>
      </c>
    </row>
    <row r="1634" spans="1:18">
      <c r="A1634" s="26" t="s">
        <v>1090</v>
      </c>
      <c r="B1634" s="28">
        <v>4.3563887495905904</v>
      </c>
      <c r="C16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4.3563887495905904</v>
      </c>
      <c r="D1634" s="27">
        <f>CurrentMtgRatesDataTable8[[#This Row],[Combined with Bloomberg Coupon]]-C1635</f>
        <v>-2.77347444147793E-2</v>
      </c>
      <c r="E1634" s="37">
        <f t="shared" si="50"/>
        <v>110.8137893102619</v>
      </c>
      <c r="F1634" s="27">
        <f>LN(CurrentMtgRatesDataTable8[[#This Row],[Combined with Bloomberg Coupon]]/C1635)</f>
        <v>-6.3462727874297993E-3</v>
      </c>
      <c r="G1634" s="37">
        <f t="shared" si="51"/>
        <v>30.176881964254065</v>
      </c>
      <c r="I1634" s="26" t="s">
        <v>1931</v>
      </c>
      <c r="J1634" s="27">
        <v>84.137059124999993</v>
      </c>
      <c r="K1634" s="27" t="s">
        <v>1502</v>
      </c>
      <c r="N1634" s="26" t="s">
        <v>1931</v>
      </c>
      <c r="O1634" s="28">
        <v>82.242590625000005</v>
      </c>
      <c r="P1634" s="28" t="s">
        <v>1501</v>
      </c>
      <c r="Q1634" s="27">
        <f>VLOOKUP(CurrentMtgRatesDataTable824[[#This Row],[asOfDate]],CurrentMtgRatesDataTable8[],5,0)</f>
        <v>65.280476571977957</v>
      </c>
      <c r="R1634" s="27">
        <f>CurrentMtgRatesDataTable824[[#This Row],[Realized Current Coupon Vol]]/CurrentMtgRatesDataTable824[[#This Row],[SeriesNumValue]]</f>
        <v>0.79375511004554955</v>
      </c>
    </row>
    <row r="1635" spans="1:18">
      <c r="A1635" s="26" t="s">
        <v>1091</v>
      </c>
      <c r="B1635" s="28">
        <v>4.3841234940053697</v>
      </c>
      <c r="C16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4.3841234940053697</v>
      </c>
      <c r="D1635" s="27">
        <f>CurrentMtgRatesDataTable8[[#This Row],[Combined with Bloomberg Coupon]]-C1636</f>
        <v>9.6644297686769853E-2</v>
      </c>
      <c r="E1635" s="37">
        <f t="shared" si="50"/>
        <v>111.94895336533803</v>
      </c>
      <c r="F1635" s="27">
        <f>LN(CurrentMtgRatesDataTable8[[#This Row],[Combined with Bloomberg Coupon]]/C1636)</f>
        <v>2.2290758192320681E-2</v>
      </c>
      <c r="G1635" s="37">
        <f t="shared" si="51"/>
        <v>30.523256633932217</v>
      </c>
      <c r="I1635" s="26" t="s">
        <v>1930</v>
      </c>
      <c r="J1635" s="27">
        <v>81.760930308333101</v>
      </c>
      <c r="K1635" s="27" t="s">
        <v>1502</v>
      </c>
      <c r="N1635" s="26" t="s">
        <v>1930</v>
      </c>
      <c r="O1635" s="28">
        <v>81.110477681999996</v>
      </c>
      <c r="P1635" s="28" t="s">
        <v>1501</v>
      </c>
      <c r="Q1635" s="27">
        <f>VLOOKUP(CurrentMtgRatesDataTable824[[#This Row],[asOfDate]],CurrentMtgRatesDataTable8[],5,0)</f>
        <v>65.421789875829489</v>
      </c>
      <c r="R1635" s="27">
        <f>CurrentMtgRatesDataTable824[[#This Row],[Realized Current Coupon Vol]]/CurrentMtgRatesDataTable824[[#This Row],[SeriesNumValue]]</f>
        <v>0.80657631104480432</v>
      </c>
    </row>
    <row r="1636" spans="1:18">
      <c r="A1636" s="26" t="s">
        <v>1092</v>
      </c>
      <c r="B1636" s="28">
        <v>4.2874791963185999</v>
      </c>
      <c r="C16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4.2874791963185999</v>
      </c>
      <c r="D1636" s="27">
        <f>CurrentMtgRatesDataTable8[[#This Row],[Combined with Bloomberg Coupon]]-C1637</f>
        <v>0.17850493243810028</v>
      </c>
      <c r="E1636" s="37">
        <f t="shared" si="50"/>
        <v>110.7150082822284</v>
      </c>
      <c r="F1636" s="27">
        <f>LN(CurrentMtgRatesDataTable8[[#This Row],[Combined with Bloomberg Coupon]]/C1637)</f>
        <v>4.2525533781532052E-2</v>
      </c>
      <c r="G1636" s="37">
        <f t="shared" si="51"/>
        <v>30.303647741654082</v>
      </c>
      <c r="I1636" s="26" t="s">
        <v>1929</v>
      </c>
      <c r="J1636" s="27">
        <v>76.526270037999794</v>
      </c>
      <c r="K1636" s="27" t="s">
        <v>1502</v>
      </c>
      <c r="N1636" s="26" t="s">
        <v>1929</v>
      </c>
      <c r="O1636" s="28">
        <v>79.948103829999994</v>
      </c>
      <c r="P1636" s="28" t="s">
        <v>1501</v>
      </c>
      <c r="Q1636" s="27">
        <f>VLOOKUP(CurrentMtgRatesDataTable824[[#This Row],[asOfDate]],CurrentMtgRatesDataTable8[],5,0)</f>
        <v>65.683574103715742</v>
      </c>
      <c r="R1636" s="27">
        <f>CurrentMtgRatesDataTable824[[#This Row],[Realized Current Coupon Vol]]/CurrentMtgRatesDataTable824[[#This Row],[SeriesNumValue]]</f>
        <v>0.82157763545441864</v>
      </c>
    </row>
    <row r="1637" spans="1:18">
      <c r="A1637" s="26" t="s">
        <v>1093</v>
      </c>
      <c r="B1637" s="28">
        <v>4.1089742638804996</v>
      </c>
      <c r="C16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4.1089742638804996</v>
      </c>
      <c r="D1637" s="27">
        <f>CurrentMtgRatesDataTable8[[#This Row],[Combined with Bloomberg Coupon]]-C1638</f>
        <v>-1.9390577413030741E-2</v>
      </c>
      <c r="E1637" s="37">
        <f t="shared" si="50"/>
        <v>105.45904464981525</v>
      </c>
      <c r="F1637" s="27">
        <f>LN(CurrentMtgRatesDataTable8[[#This Row],[Combined with Bloomberg Coupon]]/C1638)</f>
        <v>-4.7079798419297882E-3</v>
      </c>
      <c r="G1637" s="37">
        <f t="shared" si="51"/>
        <v>29.257917750983648</v>
      </c>
      <c r="I1637" s="26" t="s">
        <v>1928</v>
      </c>
      <c r="J1637" s="27">
        <v>73.4483064256668</v>
      </c>
      <c r="K1637" s="27" t="s">
        <v>1502</v>
      </c>
      <c r="N1637" s="26" t="s">
        <v>1928</v>
      </c>
      <c r="O1637" s="28">
        <v>78.999275342999994</v>
      </c>
      <c r="P1637" s="28" t="s">
        <v>1501</v>
      </c>
      <c r="Q1637" s="27">
        <f>VLOOKUP(CurrentMtgRatesDataTable824[[#This Row],[asOfDate]],CurrentMtgRatesDataTable8[],5,0)</f>
        <v>66.104838970340026</v>
      </c>
      <c r="R1637" s="27">
        <f>CurrentMtgRatesDataTable824[[#This Row],[Realized Current Coupon Vol]]/CurrentMtgRatesDataTable824[[#This Row],[SeriesNumValue]]</f>
        <v>0.83677778920534718</v>
      </c>
    </row>
    <row r="1638" spans="1:18">
      <c r="A1638" s="26" t="s">
        <v>1094</v>
      </c>
      <c r="B1638" s="28">
        <v>4.1283648412935303</v>
      </c>
      <c r="C16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4.1283648412935303</v>
      </c>
      <c r="D1638" s="27">
        <f>CurrentMtgRatesDataTable8[[#This Row],[Combined with Bloomberg Coupon]]-C1639</f>
        <v>7.2292285247810284E-2</v>
      </c>
      <c r="E1638" s="37">
        <f t="shared" si="50"/>
        <v>106.12104129427154</v>
      </c>
      <c r="F1638" s="27">
        <f>LN(CurrentMtgRatesDataTable8[[#This Row],[Combined with Bloomberg Coupon]]/C1639)</f>
        <v>1.7666251669781752E-2</v>
      </c>
      <c r="G1638" s="37">
        <f t="shared" si="51"/>
        <v>29.477830030830571</v>
      </c>
      <c r="I1638" s="26" t="s">
        <v>1927</v>
      </c>
      <c r="J1638" s="27">
        <v>69.962184011333505</v>
      </c>
      <c r="K1638" s="27" t="s">
        <v>1502</v>
      </c>
      <c r="N1638" s="26" t="s">
        <v>1927</v>
      </c>
      <c r="O1638" s="28">
        <v>77.961272199999996</v>
      </c>
      <c r="P1638" s="28" t="s">
        <v>1501</v>
      </c>
      <c r="Q1638" s="27">
        <f>VLOOKUP(CurrentMtgRatesDataTable824[[#This Row],[asOfDate]],CurrentMtgRatesDataTable8[],5,0)</f>
        <v>66.050728022200005</v>
      </c>
      <c r="R1638" s="27">
        <f>CurrentMtgRatesDataTable824[[#This Row],[Realized Current Coupon Vol]]/CurrentMtgRatesDataTable824[[#This Row],[SeriesNumValue]]</f>
        <v>0.84722486124591501</v>
      </c>
    </row>
    <row r="1639" spans="1:18">
      <c r="A1639" s="26" t="s">
        <v>1095</v>
      </c>
      <c r="B1639" s="28">
        <v>4.05607255604572</v>
      </c>
      <c r="C16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4.05607255604572</v>
      </c>
      <c r="D1639" s="27">
        <f>CurrentMtgRatesDataTable8[[#This Row],[Combined with Bloomberg Coupon]]-C1640</f>
        <v>-4.9318595187619607E-2</v>
      </c>
      <c r="E1639" s="37">
        <f t="shared" si="50"/>
        <v>106.32002416840807</v>
      </c>
      <c r="F1639" s="27">
        <f>LN(CurrentMtgRatesDataTable8[[#This Row],[Combined with Bloomberg Coupon]]/C1640)</f>
        <v>-1.208587020134976E-2</v>
      </c>
      <c r="G1639" s="37">
        <f t="shared" si="51"/>
        <v>29.601216034058066</v>
      </c>
      <c r="I1639" s="26" t="s">
        <v>1926</v>
      </c>
      <c r="J1639" s="27">
        <v>72.657269346666496</v>
      </c>
      <c r="K1639" s="27" t="s">
        <v>1502</v>
      </c>
      <c r="N1639" s="26" t="s">
        <v>1926</v>
      </c>
      <c r="O1639" s="28">
        <v>78.940134150000006</v>
      </c>
      <c r="P1639" s="28" t="s">
        <v>1501</v>
      </c>
      <c r="Q1639" s="27">
        <f>VLOOKUP(CurrentMtgRatesDataTable824[[#This Row],[asOfDate]],CurrentMtgRatesDataTable8[],5,0)</f>
        <v>66.441224787348602</v>
      </c>
      <c r="R1639" s="27">
        <f>CurrentMtgRatesDataTable824[[#This Row],[Realized Current Coupon Vol]]/CurrentMtgRatesDataTable824[[#This Row],[SeriesNumValue]]</f>
        <v>0.84166597261031639</v>
      </c>
    </row>
    <row r="1640" spans="1:18">
      <c r="A1640" s="26" t="s">
        <v>1096</v>
      </c>
      <c r="B1640" s="28">
        <v>4.1053911512333396</v>
      </c>
      <c r="C16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4.1053911512333396</v>
      </c>
      <c r="D1640" s="27">
        <f>CurrentMtgRatesDataTable8[[#This Row],[Combined with Bloomberg Coupon]]-C1641</f>
        <v>5.0324753366929542E-2</v>
      </c>
      <c r="E1640" s="37">
        <f t="shared" si="50"/>
        <v>107.98904272895606</v>
      </c>
      <c r="F1640" s="27">
        <f>LN(CurrentMtgRatesDataTable8[[#This Row],[Combined with Bloomberg Coupon]]/C1641)</f>
        <v>1.2333963148638173E-2</v>
      </c>
      <c r="G1640" s="37">
        <f t="shared" si="51"/>
        <v>30.118661779347789</v>
      </c>
      <c r="I1640" s="26" t="s">
        <v>1925</v>
      </c>
      <c r="J1640" s="27">
        <v>73.320660849999996</v>
      </c>
      <c r="K1640" s="27" t="s">
        <v>1502</v>
      </c>
      <c r="N1640" s="26" t="s">
        <v>1925</v>
      </c>
      <c r="O1640" s="28">
        <v>78.987725177000002</v>
      </c>
      <c r="P1640" s="28" t="s">
        <v>1501</v>
      </c>
      <c r="Q1640" s="27">
        <f>VLOOKUP(CurrentMtgRatesDataTable824[[#This Row],[asOfDate]],CurrentMtgRatesDataTable8[],5,0)</f>
        <v>66.326986664694559</v>
      </c>
      <c r="R1640" s="27">
        <f>CurrentMtgRatesDataTable824[[#This Row],[Realized Current Coupon Vol]]/CurrentMtgRatesDataTable824[[#This Row],[SeriesNumValue]]</f>
        <v>0.83971258212672195</v>
      </c>
    </row>
    <row r="1641" spans="1:18">
      <c r="A1641" s="26" t="s">
        <v>1097</v>
      </c>
      <c r="B1641" s="28">
        <v>4.0550663978664101</v>
      </c>
      <c r="C16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4.0550663978664101</v>
      </c>
      <c r="D1641" s="27">
        <f>CurrentMtgRatesDataTable8[[#This Row],[Combined with Bloomberg Coupon]]-C1642</f>
        <v>0.20403817908421029</v>
      </c>
      <c r="E1641" s="37">
        <f t="shared" si="50"/>
        <v>107.83868190461587</v>
      </c>
      <c r="F1641" s="27">
        <f>LN(CurrentMtgRatesDataTable8[[#This Row],[Combined with Bloomberg Coupon]]/C1642)</f>
        <v>5.162687929656809E-2</v>
      </c>
      <c r="G1641" s="37">
        <f t="shared" si="51"/>
        <v>30.103200854065804</v>
      </c>
      <c r="I1641" s="26" t="s">
        <v>1924</v>
      </c>
      <c r="J1641" s="27">
        <v>73.155814696666894</v>
      </c>
      <c r="K1641" s="27" t="s">
        <v>1502</v>
      </c>
      <c r="N1641" s="26" t="s">
        <v>1924</v>
      </c>
      <c r="O1641" s="28">
        <v>79.709686422000004</v>
      </c>
      <c r="P1641" s="28" t="s">
        <v>1501</v>
      </c>
      <c r="Q1641" s="27">
        <f>VLOOKUP(CurrentMtgRatesDataTable824[[#This Row],[asOfDate]],CurrentMtgRatesDataTable8[],5,0)</f>
        <v>66.989713459580642</v>
      </c>
      <c r="R1641" s="27">
        <f>CurrentMtgRatesDataTable824[[#This Row],[Realized Current Coupon Vol]]/CurrentMtgRatesDataTable824[[#This Row],[SeriesNumValue]]</f>
        <v>0.84042123945793579</v>
      </c>
    </row>
    <row r="1642" spans="1:18">
      <c r="A1642" s="26" t="s">
        <v>1098</v>
      </c>
      <c r="B1642" s="28">
        <v>3.8510282187821998</v>
      </c>
      <c r="C16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3.8510282187821998</v>
      </c>
      <c r="D1642" s="27">
        <f>CurrentMtgRatesDataTable8[[#This Row],[Combined with Bloomberg Coupon]]-C1643</f>
        <v>-9.3539803329630189E-2</v>
      </c>
      <c r="E1642" s="37">
        <f t="shared" si="50"/>
        <v>102.37533608710454</v>
      </c>
      <c r="F1642" s="27">
        <f>LN(CurrentMtgRatesDataTable8[[#This Row],[Combined with Bloomberg Coupon]]/C1643)</f>
        <v>-2.3999265747411631E-2</v>
      </c>
      <c r="G1642" s="37">
        <f t="shared" si="51"/>
        <v>29.024358522741107</v>
      </c>
      <c r="I1642" s="26" t="s">
        <v>1923</v>
      </c>
      <c r="J1642" s="27">
        <v>75.009134496000001</v>
      </c>
      <c r="K1642" s="27" t="s">
        <v>1502</v>
      </c>
      <c r="N1642" s="26" t="s">
        <v>1923</v>
      </c>
      <c r="O1642" s="28">
        <v>81.307427759999996</v>
      </c>
      <c r="P1642" s="28" t="s">
        <v>1501</v>
      </c>
      <c r="Q1642" s="27">
        <f>VLOOKUP(CurrentMtgRatesDataTable824[[#This Row],[asOfDate]],CurrentMtgRatesDataTable8[],5,0)</f>
        <v>67.202986876069573</v>
      </c>
      <c r="R1642" s="27">
        <f>CurrentMtgRatesDataTable824[[#This Row],[Realized Current Coupon Vol]]/CurrentMtgRatesDataTable824[[#This Row],[SeriesNumValue]]</f>
        <v>0.82652949093945827</v>
      </c>
    </row>
    <row r="1643" spans="1:18">
      <c r="A1643" s="26" t="s">
        <v>1099</v>
      </c>
      <c r="B1643" s="28">
        <v>3.94456802211183</v>
      </c>
      <c r="C16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3.94456802211183</v>
      </c>
      <c r="D1643" s="27">
        <f>CurrentMtgRatesDataTable8[[#This Row],[Combined with Bloomberg Coupon]]-C1644</f>
        <v>-1.4830674928130172E-2</v>
      </c>
      <c r="E1643" s="37">
        <f t="shared" si="50"/>
        <v>100.43779083203094</v>
      </c>
      <c r="F1643" s="27">
        <f>LN(CurrentMtgRatesDataTable8[[#This Row],[Combined with Bloomberg Coupon]]/C1644)</f>
        <v>-3.7527213511973682E-3</v>
      </c>
      <c r="G1643" s="37">
        <f t="shared" si="51"/>
        <v>28.588113888070172</v>
      </c>
      <c r="I1643" s="26" t="s">
        <v>1922</v>
      </c>
      <c r="J1643" s="27">
        <v>79.383987003999806</v>
      </c>
      <c r="K1643" s="27" t="s">
        <v>1502</v>
      </c>
      <c r="N1643" s="26" t="s">
        <v>1922</v>
      </c>
      <c r="O1643" s="28">
        <v>81.438402936000003</v>
      </c>
      <c r="P1643" s="28" t="s">
        <v>1501</v>
      </c>
      <c r="Q1643" s="27">
        <f>VLOOKUP(CurrentMtgRatesDataTable824[[#This Row],[asOfDate]],CurrentMtgRatesDataTable8[],5,0)</f>
        <v>66.073558821499688</v>
      </c>
      <c r="R1643" s="27">
        <f>CurrentMtgRatesDataTable824[[#This Row],[Realized Current Coupon Vol]]/CurrentMtgRatesDataTable824[[#This Row],[SeriesNumValue]]</f>
        <v>0.81133171132327975</v>
      </c>
    </row>
    <row r="1644" spans="1:18">
      <c r="A1644" s="26" t="s">
        <v>1100</v>
      </c>
      <c r="B1644" s="28">
        <v>3.9593986970399602</v>
      </c>
      <c r="C16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3.9593986970399602</v>
      </c>
      <c r="D1644" s="27">
        <f>CurrentMtgRatesDataTable8[[#This Row],[Combined with Bloomberg Coupon]]-C1645</f>
        <v>2.5030451814300303E-2</v>
      </c>
      <c r="E1644" s="37">
        <f t="shared" si="50"/>
        <v>102.73076420275184</v>
      </c>
      <c r="F1644" s="27">
        <f>LN(CurrentMtgRatesDataTable8[[#This Row],[Combined with Bloomberg Coupon]]/C1645)</f>
        <v>6.3418481667980343E-3</v>
      </c>
      <c r="G1644" s="37">
        <f t="shared" si="51"/>
        <v>29.269205335628385</v>
      </c>
      <c r="I1644" s="26" t="s">
        <v>1921</v>
      </c>
      <c r="J1644" s="27">
        <v>78.013425827333094</v>
      </c>
      <c r="K1644" s="27" t="s">
        <v>1502</v>
      </c>
      <c r="N1644" s="26" t="s">
        <v>1921</v>
      </c>
      <c r="O1644" s="28">
        <v>79.671531874999999</v>
      </c>
      <c r="P1644" s="28" t="s">
        <v>1501</v>
      </c>
      <c r="Q1644" s="27">
        <f>VLOOKUP(CurrentMtgRatesDataTable824[[#This Row],[asOfDate]],CurrentMtgRatesDataTable8[],5,0)</f>
        <v>68.596046155917733</v>
      </c>
      <c r="R1644" s="27">
        <f>CurrentMtgRatesDataTable824[[#This Row],[Realized Current Coupon Vol]]/CurrentMtgRatesDataTable824[[#This Row],[SeriesNumValue]]</f>
        <v>0.86098565625097989</v>
      </c>
    </row>
    <row r="1645" spans="1:18">
      <c r="A1645" s="26" t="s">
        <v>1101</v>
      </c>
      <c r="B1645" s="28">
        <v>3.9343682452256599</v>
      </c>
      <c r="C16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3.9343682452256599</v>
      </c>
      <c r="D1645" s="27">
        <f>CurrentMtgRatesDataTable8[[#This Row],[Combined with Bloomberg Coupon]]-C1646</f>
        <v>0.15464369261554989</v>
      </c>
      <c r="E1645" s="37">
        <f t="shared" si="50"/>
        <v>104.27457597663947</v>
      </c>
      <c r="F1645" s="27">
        <f>LN(CurrentMtgRatesDataTable8[[#This Row],[Combined with Bloomberg Coupon]]/C1646)</f>
        <v>4.0099184091760831E-2</v>
      </c>
      <c r="G1645" s="37">
        <f t="shared" si="51"/>
        <v>29.738648736702782</v>
      </c>
      <c r="I1645" s="26" t="s">
        <v>1920</v>
      </c>
      <c r="J1645" s="27">
        <v>75.061696845333501</v>
      </c>
      <c r="K1645" s="27" t="s">
        <v>1502</v>
      </c>
      <c r="N1645" s="26" t="s">
        <v>1920</v>
      </c>
      <c r="O1645" s="28">
        <v>77.674003159999998</v>
      </c>
      <c r="P1645" s="28" t="s">
        <v>1501</v>
      </c>
      <c r="Q1645" s="27">
        <f>VLOOKUP(CurrentMtgRatesDataTable824[[#This Row],[asOfDate]],CurrentMtgRatesDataTable8[],5,0)</f>
        <v>68.30856318620674</v>
      </c>
      <c r="R1645" s="27">
        <f>CurrentMtgRatesDataTable824[[#This Row],[Realized Current Coupon Vol]]/CurrentMtgRatesDataTable824[[#This Row],[SeriesNumValue]]</f>
        <v>0.87942632550428135</v>
      </c>
    </row>
    <row r="1646" spans="1:18">
      <c r="A1646" s="26" t="s">
        <v>1102</v>
      </c>
      <c r="B1646" s="28">
        <v>3.77972455261011</v>
      </c>
      <c r="C16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3.77972455261011</v>
      </c>
      <c r="D1646" s="27">
        <f>CurrentMtgRatesDataTable8[[#This Row],[Combined with Bloomberg Coupon]]-C1647</f>
        <v>9.2739310550600251E-3</v>
      </c>
      <c r="E1646" s="37">
        <f t="shared" si="50"/>
        <v>100.49160834785609</v>
      </c>
      <c r="F1646" s="27">
        <f>LN(CurrentMtgRatesDataTable8[[#This Row],[Combined with Bloomberg Coupon]]/C1647)</f>
        <v>2.4566147155824208E-3</v>
      </c>
      <c r="G1646" s="37">
        <f t="shared" si="51"/>
        <v>28.911556916987479</v>
      </c>
      <c r="I1646" s="26" t="s">
        <v>1919</v>
      </c>
      <c r="J1646" s="27">
        <v>71.851247999999998</v>
      </c>
      <c r="K1646" s="27" t="s">
        <v>1502</v>
      </c>
      <c r="N1646" s="26" t="s">
        <v>1919</v>
      </c>
      <c r="O1646" s="28">
        <v>75.119467290000003</v>
      </c>
      <c r="P1646" s="28" t="s">
        <v>1501</v>
      </c>
      <c r="Q1646" s="27">
        <f>VLOOKUP(CurrentMtgRatesDataTable824[[#This Row],[asOfDate]],CurrentMtgRatesDataTable8[],5,0)</f>
        <v>68.96156169875546</v>
      </c>
      <c r="R1646" s="27">
        <f>CurrentMtgRatesDataTable824[[#This Row],[Realized Current Coupon Vol]]/CurrentMtgRatesDataTable824[[#This Row],[SeriesNumValue]]</f>
        <v>0.91802516959456271</v>
      </c>
    </row>
    <row r="1647" spans="1:18">
      <c r="A1647" s="26" t="s">
        <v>1103</v>
      </c>
      <c r="B1647" s="28">
        <v>3.77045062155505</v>
      </c>
      <c r="C16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3.77045062155505</v>
      </c>
      <c r="D1647" s="27">
        <f>CurrentMtgRatesDataTable8[[#This Row],[Combined with Bloomberg Coupon]]-C1648</f>
        <v>-5.2281195063939911E-2</v>
      </c>
      <c r="E1647" s="37">
        <f t="shared" si="50"/>
        <v>102.59826988041476</v>
      </c>
      <c r="F1647" s="27">
        <f>LN(CurrentMtgRatesDataTable8[[#This Row],[Combined with Bloomberg Coupon]]/C1648)</f>
        <v>-1.3770779690772053E-2</v>
      </c>
      <c r="G1647" s="37">
        <f t="shared" si="51"/>
        <v>29.603316155695126</v>
      </c>
      <c r="I1647" s="26" t="s">
        <v>1918</v>
      </c>
      <c r="J1647" s="27">
        <v>68.790324709999993</v>
      </c>
      <c r="K1647" s="27" t="s">
        <v>1502</v>
      </c>
      <c r="N1647" s="26" t="s">
        <v>1918</v>
      </c>
      <c r="O1647" s="28">
        <v>74.331216569999995</v>
      </c>
      <c r="P1647" s="28" t="s">
        <v>1501</v>
      </c>
      <c r="Q1647" s="27">
        <f>VLOOKUP(CurrentMtgRatesDataTable824[[#This Row],[asOfDate]],CurrentMtgRatesDataTable8[],5,0)</f>
        <v>68.938277000689624</v>
      </c>
      <c r="R1647" s="27">
        <f>CurrentMtgRatesDataTable824[[#This Row],[Realized Current Coupon Vol]]/CurrentMtgRatesDataTable824[[#This Row],[SeriesNumValue]]</f>
        <v>0.92744717740181648</v>
      </c>
    </row>
    <row r="1648" spans="1:18">
      <c r="A1648" s="26" t="s">
        <v>1104</v>
      </c>
      <c r="B1648" s="28">
        <v>3.8227318166189899</v>
      </c>
      <c r="C16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3.8227318166189899</v>
      </c>
      <c r="D1648" s="27">
        <f>CurrentMtgRatesDataTable8[[#This Row],[Combined with Bloomberg Coupon]]-C1649</f>
        <v>-3.0979516674410235E-2</v>
      </c>
      <c r="E1648" s="37">
        <f t="shared" si="50"/>
        <v>106.03587137925041</v>
      </c>
      <c r="F1648" s="27">
        <f>LN(CurrentMtgRatesDataTable8[[#This Row],[Combined with Bloomberg Coupon]]/C1649)</f>
        <v>-8.0713643686910544E-3</v>
      </c>
      <c r="G1648" s="37">
        <f t="shared" si="51"/>
        <v>30.751648604186716</v>
      </c>
      <c r="I1648" s="26" t="s">
        <v>1917</v>
      </c>
      <c r="J1648" s="27">
        <v>69.005021184</v>
      </c>
      <c r="K1648" s="27" t="s">
        <v>1502</v>
      </c>
      <c r="N1648" s="26" t="s">
        <v>1917</v>
      </c>
      <c r="O1648" s="28">
        <v>74.068686720000002</v>
      </c>
      <c r="P1648" s="28" t="s">
        <v>1501</v>
      </c>
      <c r="Q1648" s="27">
        <f>VLOOKUP(CurrentMtgRatesDataTable824[[#This Row],[asOfDate]],CurrentMtgRatesDataTable8[],5,0)</f>
        <v>68.018923882142502</v>
      </c>
      <c r="R1648" s="27">
        <f>CurrentMtgRatesDataTable824[[#This Row],[Realized Current Coupon Vol]]/CurrentMtgRatesDataTable824[[#This Row],[SeriesNumValue]]</f>
        <v>0.91832226132579797</v>
      </c>
    </row>
    <row r="1649" spans="1:18">
      <c r="A1649" s="26" t="s">
        <v>1105</v>
      </c>
      <c r="B1649" s="28">
        <v>3.8537113332934001</v>
      </c>
      <c r="C16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3.8537113332934001</v>
      </c>
      <c r="D1649" s="27">
        <f>CurrentMtgRatesDataTable8[[#This Row],[Combined with Bloomberg Coupon]]-C1650</f>
        <v>0.15186090443891009</v>
      </c>
      <c r="E1649" s="37">
        <f t="shared" si="50"/>
        <v>109.06682015970492</v>
      </c>
      <c r="F1649" s="27">
        <f>LN(CurrentMtgRatesDataTable8[[#This Row],[Combined with Bloomberg Coupon]]/C1650)</f>
        <v>4.0203856099870032E-2</v>
      </c>
      <c r="G1649" s="37">
        <f t="shared" si="51"/>
        <v>31.659136396789911</v>
      </c>
      <c r="I1649" s="26" t="s">
        <v>1916</v>
      </c>
      <c r="J1649" s="27">
        <v>71.584855381333497</v>
      </c>
      <c r="K1649" s="27" t="s">
        <v>1502</v>
      </c>
      <c r="N1649" s="26" t="s">
        <v>1916</v>
      </c>
      <c r="O1649" s="28">
        <v>75.802641924</v>
      </c>
      <c r="P1649" s="28" t="s">
        <v>1501</v>
      </c>
      <c r="Q1649" s="27">
        <f>VLOOKUP(CurrentMtgRatesDataTable824[[#This Row],[asOfDate]],CurrentMtgRatesDataTable8[],5,0)</f>
        <v>68.2303492147539</v>
      </c>
      <c r="R1649" s="27">
        <f>CurrentMtgRatesDataTable824[[#This Row],[Realized Current Coupon Vol]]/CurrentMtgRatesDataTable824[[#This Row],[SeriesNumValue]]</f>
        <v>0.90010516102013827</v>
      </c>
    </row>
    <row r="1650" spans="1:18">
      <c r="A1650" s="26" t="s">
        <v>1106</v>
      </c>
      <c r="B1650" s="28">
        <v>3.70185042885449</v>
      </c>
      <c r="C16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3.70185042885449</v>
      </c>
      <c r="D1650" s="27">
        <f>CurrentMtgRatesDataTable8[[#This Row],[Combined with Bloomberg Coupon]]-C1651</f>
        <v>-2.5764431184069903E-2</v>
      </c>
      <c r="E1650" s="37">
        <f t="shared" si="50"/>
        <v>109.46738967935391</v>
      </c>
      <c r="F1650" s="27">
        <f>LN(CurrentMtgRatesDataTable8[[#This Row],[Combined with Bloomberg Coupon]]/C1651)</f>
        <v>-6.9357708704801246E-3</v>
      </c>
      <c r="G1650" s="37">
        <f t="shared" si="51"/>
        <v>32.024867021242528</v>
      </c>
      <c r="I1650" s="26" t="s">
        <v>1915</v>
      </c>
      <c r="J1650" s="27">
        <v>74.068907265000206</v>
      </c>
      <c r="K1650" s="27" t="s">
        <v>1502</v>
      </c>
      <c r="N1650" s="26" t="s">
        <v>1915</v>
      </c>
      <c r="O1650" s="28">
        <v>74.917456290000004</v>
      </c>
      <c r="P1650" s="28" t="s">
        <v>1501</v>
      </c>
      <c r="Q1650" s="27">
        <f>VLOOKUP(CurrentMtgRatesDataTable824[[#This Row],[asOfDate]],CurrentMtgRatesDataTable8[],5,0)</f>
        <v>68.52614996544321</v>
      </c>
      <c r="R1650" s="27">
        <f>CurrentMtgRatesDataTable824[[#This Row],[Realized Current Coupon Vol]]/CurrentMtgRatesDataTable824[[#This Row],[SeriesNumValue]]</f>
        <v>0.91468869017900833</v>
      </c>
    </row>
    <row r="1651" spans="1:18">
      <c r="A1651" s="26" t="s">
        <v>1107</v>
      </c>
      <c r="B1651" s="28">
        <v>3.7276148600385599</v>
      </c>
      <c r="C16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3.7276148600385599</v>
      </c>
      <c r="D1651" s="27">
        <f>CurrentMtgRatesDataTable8[[#This Row],[Combined with Bloomberg Coupon]]-C1652</f>
        <v>-3.8081637915039934E-2</v>
      </c>
      <c r="E1651" s="37">
        <f t="shared" si="50"/>
        <v>110.18592144571373</v>
      </c>
      <c r="F1651" s="27">
        <f>LN(CurrentMtgRatesDataTable8[[#This Row],[Combined with Bloomberg Coupon]]/C1652)</f>
        <v>-1.0164255548159265E-2</v>
      </c>
      <c r="G1651" s="37">
        <f t="shared" si="51"/>
        <v>32.251935543797103</v>
      </c>
      <c r="I1651" s="26" t="s">
        <v>1914</v>
      </c>
      <c r="J1651" s="27">
        <v>74.979435839999994</v>
      </c>
      <c r="K1651" s="27" t="s">
        <v>1502</v>
      </c>
      <c r="N1651" s="26" t="s">
        <v>1914</v>
      </c>
      <c r="O1651" s="28">
        <v>75.944030350000006</v>
      </c>
      <c r="P1651" s="28" t="s">
        <v>1501</v>
      </c>
      <c r="Q1651" s="27">
        <f>VLOOKUP(CurrentMtgRatesDataTable824[[#This Row],[asOfDate]],CurrentMtgRatesDataTable8[],5,0)</f>
        <v>68.941025868433996</v>
      </c>
      <c r="R1651" s="27">
        <f>CurrentMtgRatesDataTable824[[#This Row],[Realized Current Coupon Vol]]/CurrentMtgRatesDataTable824[[#This Row],[SeriesNumValue]]</f>
        <v>0.9077872948105129</v>
      </c>
    </row>
    <row r="1652" spans="1:18">
      <c r="A1652" s="26" t="s">
        <v>1108</v>
      </c>
      <c r="B1652" s="28">
        <v>3.7656964979535998</v>
      </c>
      <c r="C16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3.7656964979535998</v>
      </c>
      <c r="D1652" s="27">
        <f>CurrentMtgRatesDataTable8[[#This Row],[Combined with Bloomberg Coupon]]-C1653</f>
        <v>1.5290824737729913E-2</v>
      </c>
      <c r="E1652" s="37">
        <f t="shared" si="50"/>
        <v>109.81536544470605</v>
      </c>
      <c r="F1652" s="27">
        <f>LN(CurrentMtgRatesDataTable8[[#This Row],[Combined with Bloomberg Coupon]]/C1653)</f>
        <v>4.0688233035884062E-3</v>
      </c>
      <c r="G1652" s="37">
        <f t="shared" si="51"/>
        <v>32.161087227768455</v>
      </c>
      <c r="I1652" s="26" t="s">
        <v>1913</v>
      </c>
      <c r="J1652" s="27">
        <v>74.003123699999804</v>
      </c>
      <c r="K1652" s="27" t="s">
        <v>1502</v>
      </c>
      <c r="N1652" s="26" t="s">
        <v>1913</v>
      </c>
      <c r="O1652" s="28">
        <v>76.447985275999997</v>
      </c>
      <c r="P1652" s="28" t="s">
        <v>1501</v>
      </c>
      <c r="Q1652" s="27">
        <f>VLOOKUP(CurrentMtgRatesDataTable824[[#This Row],[asOfDate]],CurrentMtgRatesDataTable8[],5,0)</f>
        <v>68.238598081209886</v>
      </c>
      <c r="R1652" s="27">
        <f>CurrentMtgRatesDataTable824[[#This Row],[Realized Current Coupon Vol]]/CurrentMtgRatesDataTable824[[#This Row],[SeriesNumValue]]</f>
        <v>0.89261473451325402</v>
      </c>
    </row>
    <row r="1653" spans="1:18">
      <c r="A1653" s="26" t="s">
        <v>1109</v>
      </c>
      <c r="B1653" s="28">
        <v>3.7504056732158699</v>
      </c>
      <c r="C16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3.7504056732158699</v>
      </c>
      <c r="D1653" s="27">
        <f>CurrentMtgRatesDataTable8[[#This Row],[Combined with Bloomberg Coupon]]-C1654</f>
        <v>3.1115103161110103E-2</v>
      </c>
      <c r="E1653" s="37">
        <f t="shared" si="50"/>
        <v>110.72398972990203</v>
      </c>
      <c r="F1653" s="27">
        <f>LN(CurrentMtgRatesDataTable8[[#This Row],[Combined with Bloomberg Coupon]]/C1654)</f>
        <v>8.3310705319277652E-3</v>
      </c>
      <c r="G1653" s="37">
        <f t="shared" si="51"/>
        <v>32.428849770533972</v>
      </c>
      <c r="I1653" s="26" t="s">
        <v>1912</v>
      </c>
      <c r="J1653" s="27">
        <v>73.873789381666498</v>
      </c>
      <c r="K1653" s="27" t="s">
        <v>1502</v>
      </c>
      <c r="N1653" s="26" t="s">
        <v>1912</v>
      </c>
      <c r="O1653" s="28">
        <v>76.454733699000002</v>
      </c>
      <c r="P1653" s="28" t="s">
        <v>1501</v>
      </c>
      <c r="Q1653" s="27">
        <f>VLOOKUP(CurrentMtgRatesDataTable824[[#This Row],[asOfDate]],CurrentMtgRatesDataTable8[],5,0)</f>
        <v>68.072064518125202</v>
      </c>
      <c r="R1653" s="27">
        <f>CurrentMtgRatesDataTable824[[#This Row],[Realized Current Coupon Vol]]/CurrentMtgRatesDataTable824[[#This Row],[SeriesNumValue]]</f>
        <v>0.89035774797310629</v>
      </c>
    </row>
    <row r="1654" spans="1:18">
      <c r="A1654" s="26" t="s">
        <v>1110</v>
      </c>
      <c r="B1654" s="28">
        <v>3.7192905700547598</v>
      </c>
      <c r="C16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3.7192905700547598</v>
      </c>
      <c r="D1654" s="27">
        <f>CurrentMtgRatesDataTable8[[#This Row],[Combined with Bloomberg Coupon]]-C1655</f>
        <v>-2.3844879772401129E-3</v>
      </c>
      <c r="E1654" s="37">
        <f t="shared" si="50"/>
        <v>110.59629344036708</v>
      </c>
      <c r="F1654" s="27">
        <f>LN(CurrentMtgRatesDataTable8[[#This Row],[Combined with Bloomberg Coupon]]/C1655)</f>
        <v>-6.4090823101277676E-4</v>
      </c>
      <c r="G1654" s="37">
        <f t="shared" si="51"/>
        <v>32.398142726672475</v>
      </c>
      <c r="I1654" s="26" t="s">
        <v>1911</v>
      </c>
      <c r="J1654" s="27">
        <v>72.987986529333099</v>
      </c>
      <c r="K1654" s="27" t="s">
        <v>1502</v>
      </c>
      <c r="N1654" s="26" t="s">
        <v>1911</v>
      </c>
      <c r="O1654" s="28">
        <v>77.790772591999996</v>
      </c>
      <c r="P1654" s="28" t="s">
        <v>1501</v>
      </c>
      <c r="Q1654" s="27">
        <f>VLOOKUP(CurrentMtgRatesDataTable824[[#This Row],[asOfDate]],CurrentMtgRatesDataTable8[],5,0)</f>
        <v>68.880525250385148</v>
      </c>
      <c r="R1654" s="27">
        <f>CurrentMtgRatesDataTable824[[#This Row],[Realized Current Coupon Vol]]/CurrentMtgRatesDataTable824[[#This Row],[SeriesNumValue]]</f>
        <v>0.88545881414049388</v>
      </c>
    </row>
    <row r="1655" spans="1:18">
      <c r="A1655" s="26" t="s">
        <v>1111</v>
      </c>
      <c r="B1655" s="28">
        <v>3.7216750580319999</v>
      </c>
      <c r="C16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3.7216750580319999</v>
      </c>
      <c r="D1655" s="27">
        <f>CurrentMtgRatesDataTable8[[#This Row],[Combined with Bloomberg Coupon]]-C1656</f>
        <v>-1.4167361519799915E-2</v>
      </c>
      <c r="E1655" s="37">
        <f t="shared" si="50"/>
        <v>112.69336396698439</v>
      </c>
      <c r="F1655" s="27">
        <f>LN(CurrentMtgRatesDataTable8[[#This Row],[Combined with Bloomberg Coupon]]/C1656)</f>
        <v>-3.7994892015624326E-3</v>
      </c>
      <c r="G1655" s="37">
        <f t="shared" si="51"/>
        <v>33.032082439251084</v>
      </c>
      <c r="I1655" s="26" t="s">
        <v>1910</v>
      </c>
      <c r="J1655" s="27">
        <v>71.892366940333503</v>
      </c>
      <c r="K1655" s="27" t="s">
        <v>1502</v>
      </c>
      <c r="N1655" s="26" t="s">
        <v>1910</v>
      </c>
      <c r="O1655" s="28">
        <v>77.846594293999999</v>
      </c>
      <c r="P1655" s="28" t="s">
        <v>1501</v>
      </c>
      <c r="Q1655" s="27">
        <f>VLOOKUP(CurrentMtgRatesDataTable824[[#This Row],[asOfDate]],CurrentMtgRatesDataTable8[],5,0)</f>
        <v>68.447596097976842</v>
      </c>
      <c r="R1655" s="27">
        <f>CurrentMtgRatesDataTable824[[#This Row],[Realized Current Coupon Vol]]/CurrentMtgRatesDataTable824[[#This Row],[SeriesNumValue]]</f>
        <v>0.8792625640047097</v>
      </c>
    </row>
    <row r="1656" spans="1:18">
      <c r="A1656" s="26" t="s">
        <v>1112</v>
      </c>
      <c r="B1656" s="28">
        <v>3.7358424195517999</v>
      </c>
      <c r="C16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3.7358424195517999</v>
      </c>
      <c r="D1656" s="27">
        <f>CurrentMtgRatesDataTable8[[#This Row],[Combined with Bloomberg Coupon]]-C1657</f>
        <v>0.12737320225911963</v>
      </c>
      <c r="E1656" s="37">
        <f t="shared" si="50"/>
        <v>116.37168251351507</v>
      </c>
      <c r="F1656" s="27">
        <f>LN(CurrentMtgRatesDataTable8[[#This Row],[Combined with Bloomberg Coupon]]/C1657)</f>
        <v>3.4689697672725409E-2</v>
      </c>
      <c r="G1656" s="37">
        <f t="shared" si="51"/>
        <v>34.127780089659673</v>
      </c>
      <c r="I1656" s="26" t="s">
        <v>1909</v>
      </c>
      <c r="J1656" s="27">
        <v>69.893628875000005</v>
      </c>
      <c r="K1656" s="27" t="s">
        <v>1502</v>
      </c>
      <c r="N1656" s="26" t="s">
        <v>1909</v>
      </c>
      <c r="O1656" s="28">
        <v>77.364020734999997</v>
      </c>
      <c r="P1656" s="28" t="s">
        <v>1501</v>
      </c>
      <c r="Q1656" s="27">
        <f>VLOOKUP(CurrentMtgRatesDataTable824[[#This Row],[asOfDate]],CurrentMtgRatesDataTable8[],5,0)</f>
        <v>68.42373235832919</v>
      </c>
      <c r="R1656" s="27">
        <f>CurrentMtgRatesDataTable824[[#This Row],[Realized Current Coupon Vol]]/CurrentMtgRatesDataTable824[[#This Row],[SeriesNumValue]]</f>
        <v>0.88443867974113499</v>
      </c>
    </row>
    <row r="1657" spans="1:18">
      <c r="A1657" s="26" t="s">
        <v>1113</v>
      </c>
      <c r="B1657" s="28">
        <v>3.6084692172926802</v>
      </c>
      <c r="C16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3.6084692172926802</v>
      </c>
      <c r="D1657" s="27">
        <f>CurrentMtgRatesDataTable8[[#This Row],[Combined with Bloomberg Coupon]]-C1658</f>
        <v>0.12094756018253028</v>
      </c>
      <c r="E1657" s="37">
        <f t="shared" si="50"/>
        <v>113.93920445657008</v>
      </c>
      <c r="F1657" s="27">
        <f>LN(CurrentMtgRatesDataTable8[[#This Row],[Combined with Bloomberg Coupon]]/C1658)</f>
        <v>3.4092285831230612E-2</v>
      </c>
      <c r="G1657" s="37">
        <f t="shared" si="51"/>
        <v>33.529442076336096</v>
      </c>
      <c r="I1657" s="26" t="s">
        <v>1908</v>
      </c>
      <c r="J1657" s="27">
        <v>68.748609290666494</v>
      </c>
      <c r="K1657" s="27" t="s">
        <v>1502</v>
      </c>
      <c r="N1657" s="26" t="s">
        <v>1908</v>
      </c>
      <c r="O1657" s="28">
        <v>77.365515864000002</v>
      </c>
      <c r="P1657" s="28" t="s">
        <v>1501</v>
      </c>
      <c r="Q1657" s="27">
        <f>VLOOKUP(CurrentMtgRatesDataTable824[[#This Row],[asOfDate]],CurrentMtgRatesDataTable8[],5,0)</f>
        <v>67.817370906364246</v>
      </c>
      <c r="R1657" s="27">
        <f>CurrentMtgRatesDataTable824[[#This Row],[Realized Current Coupon Vol]]/CurrentMtgRatesDataTable824[[#This Row],[SeriesNumValue]]</f>
        <v>0.87658396830933905</v>
      </c>
    </row>
    <row r="1658" spans="1:18">
      <c r="A1658" s="26" t="s">
        <v>1114</v>
      </c>
      <c r="B1658" s="28">
        <v>3.4875216571101499</v>
      </c>
      <c r="C16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3.4875216571101499</v>
      </c>
      <c r="D1658" s="27">
        <f>CurrentMtgRatesDataTable8[[#This Row],[Combined with Bloomberg Coupon]]-C1659</f>
        <v>-1.2986724690480234E-2</v>
      </c>
      <c r="E1658" s="37">
        <f t="shared" si="50"/>
        <v>112.85483854561156</v>
      </c>
      <c r="F1658" s="27">
        <f>LN(CurrentMtgRatesDataTable8[[#This Row],[Combined with Bloomberg Coupon]]/C1659)</f>
        <v>-3.7168528381032219E-3</v>
      </c>
      <c r="G1658" s="37">
        <f t="shared" si="51"/>
        <v>33.286651058443596</v>
      </c>
      <c r="I1658" s="26" t="s">
        <v>1907</v>
      </c>
      <c r="J1658" s="27">
        <v>70.605600971666902</v>
      </c>
      <c r="K1658" s="27" t="s">
        <v>1502</v>
      </c>
      <c r="N1658" s="26" t="s">
        <v>1907</v>
      </c>
      <c r="O1658" s="28">
        <v>76.833484209999995</v>
      </c>
      <c r="P1658" s="28" t="s">
        <v>1501</v>
      </c>
      <c r="Q1658" s="27">
        <f>VLOOKUP(CurrentMtgRatesDataTable824[[#This Row],[asOfDate]],CurrentMtgRatesDataTable8[],5,0)</f>
        <v>67.641070660536712</v>
      </c>
      <c r="R1658" s="27">
        <f>CurrentMtgRatesDataTable824[[#This Row],[Realized Current Coupon Vol]]/CurrentMtgRatesDataTable824[[#This Row],[SeriesNumValue]]</f>
        <v>0.88035927767718136</v>
      </c>
    </row>
    <row r="1659" spans="1:18">
      <c r="A1659" s="26" t="s">
        <v>1115</v>
      </c>
      <c r="B1659" s="28">
        <v>3.5005083818006302</v>
      </c>
      <c r="C16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3.5005083818006302</v>
      </c>
      <c r="D1659" s="27">
        <f>CurrentMtgRatesDataTable8[[#This Row],[Combined with Bloomberg Coupon]]-C1660</f>
        <v>9.8575871679789984E-2</v>
      </c>
      <c r="E1659" s="37">
        <f t="shared" si="50"/>
        <v>114.08501788859873</v>
      </c>
      <c r="F1659" s="27">
        <f>LN(CurrentMtgRatesDataTable8[[#This Row],[Combined with Bloomberg Coupon]]/C1660)</f>
        <v>2.8564554408348236E-2</v>
      </c>
      <c r="G1659" s="37">
        <f t="shared" si="51"/>
        <v>33.658869906280778</v>
      </c>
      <c r="I1659" s="26" t="s">
        <v>1906</v>
      </c>
      <c r="J1659" s="27">
        <v>71.824608908000002</v>
      </c>
      <c r="K1659" s="27" t="s">
        <v>1502</v>
      </c>
      <c r="N1659" s="26" t="s">
        <v>1906</v>
      </c>
      <c r="O1659" s="28">
        <v>77.977464975999993</v>
      </c>
      <c r="P1659" s="28" t="s">
        <v>1501</v>
      </c>
      <c r="Q1659" s="27">
        <f>VLOOKUP(CurrentMtgRatesDataTable824[[#This Row],[asOfDate]],CurrentMtgRatesDataTable8[],5,0)</f>
        <v>67.651834597306006</v>
      </c>
      <c r="R1659" s="27">
        <f>CurrentMtgRatesDataTable824[[#This Row],[Realized Current Coupon Vol]]/CurrentMtgRatesDataTable824[[#This Row],[SeriesNumValue]]</f>
        <v>0.86758186635238754</v>
      </c>
    </row>
    <row r="1660" spans="1:18">
      <c r="A1660" s="26" t="s">
        <v>1116</v>
      </c>
      <c r="B1660" s="28">
        <v>3.4019325101208402</v>
      </c>
      <c r="C16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3.4019325101208402</v>
      </c>
      <c r="D1660" s="27">
        <f>CurrentMtgRatesDataTable8[[#This Row],[Combined with Bloomberg Coupon]]-C1661</f>
        <v>3.7453945377530218E-2</v>
      </c>
      <c r="E1660" s="37">
        <f t="shared" si="50"/>
        <v>113.08399808573037</v>
      </c>
      <c r="F1660" s="27">
        <f>LN(CurrentMtgRatesDataTable8[[#This Row],[Combined with Bloomberg Coupon]]/C1661)</f>
        <v>1.1070662864155688E-2</v>
      </c>
      <c r="G1660" s="37">
        <f t="shared" si="51"/>
        <v>33.377793931384566</v>
      </c>
      <c r="I1660" s="26" t="s">
        <v>1905</v>
      </c>
      <c r="J1660" s="27">
        <v>73.949153453999998</v>
      </c>
      <c r="K1660" s="27" t="s">
        <v>1502</v>
      </c>
      <c r="N1660" s="26" t="s">
        <v>1905</v>
      </c>
      <c r="O1660" s="28">
        <v>78.331835815999995</v>
      </c>
      <c r="P1660" s="28" t="s">
        <v>1501</v>
      </c>
      <c r="Q1660" s="27">
        <f>VLOOKUP(CurrentMtgRatesDataTable824[[#This Row],[asOfDate]],CurrentMtgRatesDataTable8[],5,0)</f>
        <v>69.788105024822485</v>
      </c>
      <c r="R1660" s="27">
        <f>CurrentMtgRatesDataTable824[[#This Row],[Realized Current Coupon Vol]]/CurrentMtgRatesDataTable824[[#This Row],[SeriesNumValue]]</f>
        <v>0.89092901114629086</v>
      </c>
    </row>
    <row r="1661" spans="1:18">
      <c r="A1661" s="26" t="s">
        <v>1117</v>
      </c>
      <c r="B1661" s="28">
        <v>3.36447856474331</v>
      </c>
      <c r="C16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3.36447856474331</v>
      </c>
      <c r="D1661" s="27">
        <f>CurrentMtgRatesDataTable8[[#This Row],[Combined with Bloomberg Coupon]]-C1662</f>
        <v>7.1198631544959756E-2</v>
      </c>
      <c r="E1661" s="37">
        <f t="shared" si="50"/>
        <v>114.55325295909158</v>
      </c>
      <c r="F1661" s="27">
        <f>LN(CurrentMtgRatesDataTable8[[#This Row],[Combined with Bloomberg Coupon]]/C1662)</f>
        <v>2.1388984273536315E-2</v>
      </c>
      <c r="G1661" s="37">
        <f t="shared" si="51"/>
        <v>33.805735411511826</v>
      </c>
      <c r="I1661" s="26" t="s">
        <v>1904</v>
      </c>
      <c r="J1661" s="27">
        <v>74.589721219999802</v>
      </c>
      <c r="K1661" s="27" t="s">
        <v>1502</v>
      </c>
      <c r="N1661" s="26" t="s">
        <v>1904</v>
      </c>
      <c r="O1661" s="28">
        <v>78.861071409999994</v>
      </c>
      <c r="P1661" s="28" t="s">
        <v>1501</v>
      </c>
      <c r="Q1661" s="27">
        <f>VLOOKUP(CurrentMtgRatesDataTable824[[#This Row],[asOfDate]],CurrentMtgRatesDataTable8[],5,0)</f>
        <v>69.473439769599253</v>
      </c>
      <c r="R1661" s="27">
        <f>CurrentMtgRatesDataTable824[[#This Row],[Realized Current Coupon Vol]]/CurrentMtgRatesDataTable824[[#This Row],[SeriesNumValue]]</f>
        <v>0.88095987700199641</v>
      </c>
    </row>
    <row r="1662" spans="1:18">
      <c r="A1662" s="26" t="s">
        <v>1118</v>
      </c>
      <c r="B1662" s="28">
        <v>3.2932799331983502</v>
      </c>
      <c r="C16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3.2932799331983502</v>
      </c>
      <c r="D1662" s="27">
        <f>CurrentMtgRatesDataTable8[[#This Row],[Combined with Bloomberg Coupon]]-C1663</f>
        <v>-8.5595611365849589E-2</v>
      </c>
      <c r="E1662" s="37">
        <f t="shared" si="50"/>
        <v>115.2294172323513</v>
      </c>
      <c r="F1662" s="27">
        <f>LN(CurrentMtgRatesDataTable8[[#This Row],[Combined with Bloomberg Coupon]]/C1663)</f>
        <v>-2.5658966677611032E-2</v>
      </c>
      <c r="G1662" s="37">
        <f t="shared" si="51"/>
        <v>33.989950492889442</v>
      </c>
      <c r="I1662" s="26" t="s">
        <v>1903</v>
      </c>
      <c r="J1662" s="27">
        <v>72.832883842666803</v>
      </c>
      <c r="K1662" s="27" t="s">
        <v>1502</v>
      </c>
      <c r="N1662" s="26" t="s">
        <v>1903</v>
      </c>
      <c r="O1662" s="28">
        <v>78.026993967999999</v>
      </c>
      <c r="P1662" s="28" t="s">
        <v>1501</v>
      </c>
      <c r="Q1662" s="27">
        <f>VLOOKUP(CurrentMtgRatesDataTable824[[#This Row],[asOfDate]],CurrentMtgRatesDataTable8[],5,0)</f>
        <v>69.542097375842189</v>
      </c>
      <c r="R1662" s="27">
        <f>CurrentMtgRatesDataTable824[[#This Row],[Realized Current Coupon Vol]]/CurrentMtgRatesDataTable824[[#This Row],[SeriesNumValue]]</f>
        <v>0.89125690788962608</v>
      </c>
    </row>
    <row r="1663" spans="1:18">
      <c r="A1663" s="26" t="s">
        <v>1119</v>
      </c>
      <c r="B1663" s="28">
        <v>3.3788755445641998</v>
      </c>
      <c r="C16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3.3788755445641998</v>
      </c>
      <c r="D1663" s="27">
        <f>CurrentMtgRatesDataTable8[[#This Row],[Combined with Bloomberg Coupon]]-C1664</f>
        <v>-1.5353669702240058E-2</v>
      </c>
      <c r="E1663" s="37">
        <f t="shared" si="50"/>
        <v>114.17654304712093</v>
      </c>
      <c r="F1663" s="27">
        <f>LN(CurrentMtgRatesDataTable8[[#This Row],[Combined with Bloomberg Coupon]]/C1664)</f>
        <v>-4.5337246500827891E-3</v>
      </c>
      <c r="G1663" s="37">
        <f t="shared" si="51"/>
        <v>33.663142429729795</v>
      </c>
      <c r="I1663" s="26" t="s">
        <v>1902</v>
      </c>
      <c r="J1663" s="27">
        <v>74.397514827999998</v>
      </c>
      <c r="K1663" s="27" t="s">
        <v>1502</v>
      </c>
      <c r="N1663" s="26" t="s">
        <v>1902</v>
      </c>
      <c r="O1663" s="28">
        <v>77.524861680000001</v>
      </c>
      <c r="P1663" s="28" t="s">
        <v>1501</v>
      </c>
      <c r="Q1663" s="27">
        <f>VLOOKUP(CurrentMtgRatesDataTable824[[#This Row],[asOfDate]],CurrentMtgRatesDataTable8[],5,0)</f>
        <v>69.323030069573775</v>
      </c>
      <c r="R1663" s="27">
        <f>CurrentMtgRatesDataTable824[[#This Row],[Realized Current Coupon Vol]]/CurrentMtgRatesDataTable824[[#This Row],[SeriesNumValue]]</f>
        <v>0.89420385367108435</v>
      </c>
    </row>
    <row r="1664" spans="1:18">
      <c r="A1664" s="26" t="s">
        <v>1120</v>
      </c>
      <c r="B1664" s="28">
        <v>3.3942292142664399</v>
      </c>
      <c r="C16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3.3942292142664399</v>
      </c>
      <c r="D1664" s="27">
        <f>CurrentMtgRatesDataTable8[[#This Row],[Combined with Bloomberg Coupon]]-C1665</f>
        <v>-4.9546426682050004E-2</v>
      </c>
      <c r="E1664" s="37">
        <f t="shared" si="50"/>
        <v>114.14503568413086</v>
      </c>
      <c r="F1664" s="27">
        <f>LN(CurrentMtgRatesDataTable8[[#This Row],[Combined with Bloomberg Coupon]]/C1665)</f>
        <v>-1.4491739866826515E-2</v>
      </c>
      <c r="G1664" s="37">
        <f t="shared" si="51"/>
        <v>33.653745876811662</v>
      </c>
      <c r="I1664" s="26" t="s">
        <v>1901</v>
      </c>
      <c r="J1664" s="27">
        <v>73.460083473999802</v>
      </c>
      <c r="K1664" s="27" t="s">
        <v>1502</v>
      </c>
      <c r="N1664" s="26" t="s">
        <v>1901</v>
      </c>
      <c r="O1664" s="28">
        <v>76.467475055999998</v>
      </c>
      <c r="P1664" s="28" t="s">
        <v>1501</v>
      </c>
      <c r="Q1664" s="27">
        <f>VLOOKUP(CurrentMtgRatesDataTable824[[#This Row],[asOfDate]],CurrentMtgRatesDataTable8[],5,0)</f>
        <v>68.312122740663384</v>
      </c>
      <c r="R1664" s="27">
        <f>CurrentMtgRatesDataTable824[[#This Row],[Realized Current Coupon Vol]]/CurrentMtgRatesDataTable824[[#This Row],[SeriesNumValue]]</f>
        <v>0.89334874324849689</v>
      </c>
    </row>
    <row r="1665" spans="1:18">
      <c r="A1665" s="26" t="s">
        <v>1121</v>
      </c>
      <c r="B1665" s="28">
        <v>3.4437756409484899</v>
      </c>
      <c r="C16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3.4437756409484899</v>
      </c>
      <c r="D1665" s="27">
        <f>CurrentMtgRatesDataTable8[[#This Row],[Combined with Bloomberg Coupon]]-C1666</f>
        <v>4.5932095109659787E-2</v>
      </c>
      <c r="E1665" s="37">
        <f t="shared" si="50"/>
        <v>114.43530441029014</v>
      </c>
      <c r="F1665" s="27">
        <f>LN(CurrentMtgRatesDataTable8[[#This Row],[Combined with Bloomberg Coupon]]/C1666)</f>
        <v>1.3427460362996821E-2</v>
      </c>
      <c r="G1665" s="37">
        <f t="shared" si="51"/>
        <v>33.725811160567609</v>
      </c>
      <c r="I1665" s="26" t="s">
        <v>1900</v>
      </c>
      <c r="J1665" s="27">
        <v>70.726096300999998</v>
      </c>
      <c r="K1665" s="27" t="s">
        <v>1502</v>
      </c>
      <c r="N1665" s="26" t="s">
        <v>1900</v>
      </c>
      <c r="O1665" s="28">
        <v>75.551605817999999</v>
      </c>
      <c r="P1665" s="28" t="s">
        <v>1501</v>
      </c>
      <c r="Q1665" s="27">
        <f>VLOOKUP(CurrentMtgRatesDataTable824[[#This Row],[asOfDate]],CurrentMtgRatesDataTable8[],5,0)</f>
        <v>67.799174833410163</v>
      </c>
      <c r="R1665" s="27">
        <f>CurrentMtgRatesDataTable824[[#This Row],[Realized Current Coupon Vol]]/CurrentMtgRatesDataTable824[[#This Row],[SeriesNumValue]]</f>
        <v>0.89738893170232481</v>
      </c>
    </row>
    <row r="1666" spans="1:18">
      <c r="A1666" s="26" t="s">
        <v>1122</v>
      </c>
      <c r="B1666" s="28">
        <v>3.3978435458388301</v>
      </c>
      <c r="C16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3.3978435458388301</v>
      </c>
      <c r="D1666" s="27">
        <f>CurrentMtgRatesDataTable8[[#This Row],[Combined with Bloomberg Coupon]]-C1667</f>
        <v>-3.7116659566959864E-2</v>
      </c>
      <c r="E1666" s="37">
        <f t="shared" si="50"/>
        <v>114.12564546684017</v>
      </c>
      <c r="F1666" s="27">
        <f>LN(CurrentMtgRatesDataTable8[[#This Row],[Combined with Bloomberg Coupon]]/C1667)</f>
        <v>-1.0864361396654636E-2</v>
      </c>
      <c r="G1666" s="37">
        <f t="shared" si="51"/>
        <v>33.633241389449815</v>
      </c>
      <c r="I1666" s="26" t="s">
        <v>1899</v>
      </c>
      <c r="J1666" s="27">
        <v>68.210292615</v>
      </c>
      <c r="K1666" s="27" t="s">
        <v>1502</v>
      </c>
      <c r="N1666" s="26" t="s">
        <v>1899</v>
      </c>
      <c r="O1666" s="28">
        <v>76.447959918999999</v>
      </c>
      <c r="P1666" s="28" t="s">
        <v>1501</v>
      </c>
      <c r="Q1666" s="27">
        <f>VLOOKUP(CurrentMtgRatesDataTable824[[#This Row],[asOfDate]],CurrentMtgRatesDataTable8[],5,0)</f>
        <v>65.923517351634658</v>
      </c>
      <c r="R1666" s="27">
        <f>CurrentMtgRatesDataTable824[[#This Row],[Realized Current Coupon Vol]]/CurrentMtgRatesDataTable824[[#This Row],[SeriesNumValue]]</f>
        <v>0.86233193693440013</v>
      </c>
    </row>
    <row r="1667" spans="1:18">
      <c r="A1667" s="26" t="s">
        <v>1123</v>
      </c>
      <c r="B1667" s="28">
        <v>3.4349602054057899</v>
      </c>
      <c r="C16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3.4349602054057899</v>
      </c>
      <c r="D1667" s="27">
        <f>CurrentMtgRatesDataTable8[[#This Row],[Combined with Bloomberg Coupon]]-C1668</f>
        <v>-6.2321953819389986E-2</v>
      </c>
      <c r="E1667" s="37">
        <f t="shared" si="50"/>
        <v>114.58609046992537</v>
      </c>
      <c r="F1667" s="27">
        <f>LN(CurrentMtgRatesDataTable8[[#This Row],[Combined with Bloomberg Coupon]]/C1668)</f>
        <v>-1.7980800334768881E-2</v>
      </c>
      <c r="G1667" s="37">
        <f t="shared" si="51"/>
        <v>33.752264111092813</v>
      </c>
      <c r="I1667" s="26" t="s">
        <v>1898</v>
      </c>
      <c r="J1667" s="27">
        <v>67.691436725000202</v>
      </c>
      <c r="K1667" s="27" t="s">
        <v>1502</v>
      </c>
      <c r="N1667" s="26" t="s">
        <v>1898</v>
      </c>
      <c r="O1667" s="28">
        <v>76.779452555000006</v>
      </c>
      <c r="P1667" s="28" t="s">
        <v>1501</v>
      </c>
      <c r="Q1667" s="27">
        <f>VLOOKUP(CurrentMtgRatesDataTable824[[#This Row],[asOfDate]],CurrentMtgRatesDataTable8[],5,0)</f>
        <v>66.014922512164034</v>
      </c>
      <c r="R1667" s="27">
        <f>CurrentMtgRatesDataTable824[[#This Row],[Realized Current Coupon Vol]]/CurrentMtgRatesDataTable824[[#This Row],[SeriesNumValue]]</f>
        <v>0.85979933843465561</v>
      </c>
    </row>
    <row r="1668" spans="1:18">
      <c r="A1668" s="26" t="s">
        <v>1124</v>
      </c>
      <c r="B1668" s="28">
        <v>3.4972821592251799</v>
      </c>
      <c r="C16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3.4972821592251799</v>
      </c>
      <c r="D1668" s="27">
        <f>CurrentMtgRatesDataTable8[[#This Row],[Combined with Bloomberg Coupon]]-C1669</f>
        <v>5.0262704199569797E-2</v>
      </c>
      <c r="E1668" s="37">
        <f t="shared" si="50"/>
        <v>114.32809236117063</v>
      </c>
      <c r="F1668" s="27">
        <f>LN(CurrentMtgRatesDataTable8[[#This Row],[Combined with Bloomberg Coupon]]/C1669)</f>
        <v>1.4476209342745471E-2</v>
      </c>
      <c r="G1668" s="37">
        <f t="shared" si="51"/>
        <v>33.673636331115006</v>
      </c>
      <c r="I1668" s="26" t="s">
        <v>1897</v>
      </c>
      <c r="J1668" s="27">
        <v>69.274787885333197</v>
      </c>
      <c r="K1668" s="27" t="s">
        <v>1502</v>
      </c>
      <c r="N1668" s="26" t="s">
        <v>1897</v>
      </c>
      <c r="O1668" s="28">
        <v>76.343600240000001</v>
      </c>
      <c r="P1668" s="28" t="s">
        <v>1501</v>
      </c>
      <c r="Q1668" s="27">
        <f>VLOOKUP(CurrentMtgRatesDataTable824[[#This Row],[asOfDate]],CurrentMtgRatesDataTable8[],5,0)</f>
        <v>66.63098027190118</v>
      </c>
      <c r="R1668" s="27">
        <f>CurrentMtgRatesDataTable824[[#This Row],[Realized Current Coupon Vol]]/CurrentMtgRatesDataTable824[[#This Row],[SeriesNumValue]]</f>
        <v>0.87277754864107226</v>
      </c>
    </row>
    <row r="1669" spans="1:18">
      <c r="A1669" s="26" t="s">
        <v>1125</v>
      </c>
      <c r="B1669" s="28">
        <v>3.4470194550256101</v>
      </c>
      <c r="C16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3.4470194550256101</v>
      </c>
      <c r="D1669" s="27">
        <f>CurrentMtgRatesDataTable8[[#This Row],[Combined with Bloomberg Coupon]]-C1670</f>
        <v>7.3166295947350246E-2</v>
      </c>
      <c r="E1669" s="37">
        <f t="shared" ref="E1669:E1732" si="52">STDEVA(D1669:D1728)*SQRT(250)*100</f>
        <v>115.14584344369125</v>
      </c>
      <c r="F1669" s="27">
        <f>LN(CurrentMtgRatesDataTable8[[#This Row],[Combined with Bloomberg Coupon]]/C1670)</f>
        <v>2.145446970428928E-2</v>
      </c>
      <c r="G1669" s="37">
        <f t="shared" ref="G1669:G1732" si="53">STDEVA(F1669:F1728)*SQRT(250)*100</f>
        <v>33.891973794728813</v>
      </c>
      <c r="I1669" s="26" t="s">
        <v>1896</v>
      </c>
      <c r="J1669" s="27">
        <v>74.032019074000203</v>
      </c>
      <c r="K1669" s="27" t="s">
        <v>1502</v>
      </c>
      <c r="N1669" s="26" t="s">
        <v>1896</v>
      </c>
      <c r="O1669" s="28">
        <v>77.481780013999995</v>
      </c>
      <c r="P1669" s="28" t="s">
        <v>1501</v>
      </c>
      <c r="Q1669" s="27">
        <f>VLOOKUP(CurrentMtgRatesDataTable824[[#This Row],[asOfDate]],CurrentMtgRatesDataTable8[],5,0)</f>
        <v>67.749657793086527</v>
      </c>
      <c r="R1669" s="27">
        <f>CurrentMtgRatesDataTable824[[#This Row],[Realized Current Coupon Vol]]/CurrentMtgRatesDataTable824[[#This Row],[SeriesNumValue]]</f>
        <v>0.87439470002941344</v>
      </c>
    </row>
    <row r="1670" spans="1:18">
      <c r="A1670" s="26" t="s">
        <v>1126</v>
      </c>
      <c r="B1670" s="28">
        <v>3.3738531590782599</v>
      </c>
      <c r="C16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3.3738531590782599</v>
      </c>
      <c r="D1670" s="27">
        <f>CurrentMtgRatesDataTable8[[#This Row],[Combined with Bloomberg Coupon]]-C1671</f>
        <v>5.5771915203009836E-2</v>
      </c>
      <c r="E1670" s="37">
        <f t="shared" si="52"/>
        <v>114.88073189248571</v>
      </c>
      <c r="F1670" s="27">
        <f>LN(CurrentMtgRatesDataTable8[[#This Row],[Combined with Bloomberg Coupon]]/C1671)</f>
        <v>1.6668784594512622E-2</v>
      </c>
      <c r="G1670" s="37">
        <f t="shared" si="53"/>
        <v>33.800356514690151</v>
      </c>
      <c r="I1670" s="26" t="s">
        <v>1895</v>
      </c>
      <c r="J1670" s="27">
        <v>70.935323164999801</v>
      </c>
      <c r="K1670" s="27" t="s">
        <v>1502</v>
      </c>
      <c r="N1670" s="26" t="s">
        <v>1895</v>
      </c>
      <c r="O1670" s="28">
        <v>76.612477130000002</v>
      </c>
      <c r="P1670" s="28" t="s">
        <v>1501</v>
      </c>
      <c r="Q1670" s="27">
        <f>VLOOKUP(CurrentMtgRatesDataTable824[[#This Row],[asOfDate]],CurrentMtgRatesDataTable8[],5,0)</f>
        <v>65.744324393872958</v>
      </c>
      <c r="R1670" s="27">
        <f>CurrentMtgRatesDataTable824[[#This Row],[Realized Current Coupon Vol]]/CurrentMtgRatesDataTable824[[#This Row],[SeriesNumValue]]</f>
        <v>0.85814121741964555</v>
      </c>
    </row>
    <row r="1671" spans="1:18">
      <c r="A1671" s="26" t="s">
        <v>1127</v>
      </c>
      <c r="B1671" s="28">
        <v>3.3180812438752501</v>
      </c>
      <c r="C16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3.3180812438752501</v>
      </c>
      <c r="D1671" s="27">
        <f>CurrentMtgRatesDataTable8[[#This Row],[Combined with Bloomberg Coupon]]-C1672</f>
        <v>2.5648911076590064E-2</v>
      </c>
      <c r="E1671" s="37">
        <f t="shared" si="52"/>
        <v>114.25182384916459</v>
      </c>
      <c r="F1671" s="27">
        <f>LN(CurrentMtgRatesDataTable8[[#This Row],[Combined with Bloomberg Coupon]]/C1672)</f>
        <v>7.760074763057098E-3</v>
      </c>
      <c r="G1671" s="37">
        <f t="shared" si="53"/>
        <v>33.609164201616331</v>
      </c>
      <c r="I1671" s="26" t="s">
        <v>1894</v>
      </c>
      <c r="J1671" s="27">
        <v>71.987914283333097</v>
      </c>
      <c r="K1671" s="27" t="s">
        <v>1502</v>
      </c>
      <c r="N1671" s="26" t="s">
        <v>1894</v>
      </c>
      <c r="O1671" s="28">
        <v>78.481699452000001</v>
      </c>
      <c r="P1671" s="28" t="s">
        <v>1501</v>
      </c>
      <c r="Q1671" s="27">
        <f>VLOOKUP(CurrentMtgRatesDataTable824[[#This Row],[asOfDate]],CurrentMtgRatesDataTable8[],5,0)</f>
        <v>65.944621360823248</v>
      </c>
      <c r="R1671" s="27">
        <f>CurrentMtgRatesDataTable824[[#This Row],[Realized Current Coupon Vol]]/CurrentMtgRatesDataTable824[[#This Row],[SeriesNumValue]]</f>
        <v>0.84025475774967739</v>
      </c>
    </row>
    <row r="1672" spans="1:18">
      <c r="A1672" s="26" t="s">
        <v>1128</v>
      </c>
      <c r="B1672" s="28">
        <v>3.29243233279866</v>
      </c>
      <c r="C16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3.29243233279866</v>
      </c>
      <c r="D1672" s="27">
        <f>CurrentMtgRatesDataTable8[[#This Row],[Combined with Bloomberg Coupon]]-C1673</f>
        <v>3.728233462241981E-2</v>
      </c>
      <c r="E1672" s="37">
        <f t="shared" si="52"/>
        <v>114.43687263796589</v>
      </c>
      <c r="F1672" s="27">
        <f>LN(CurrentMtgRatesDataTable8[[#This Row],[Combined with Bloomberg Coupon]]/C1673)</f>
        <v>1.1388245514880034E-2</v>
      </c>
      <c r="G1672" s="37">
        <f t="shared" si="53"/>
        <v>33.649354989843808</v>
      </c>
      <c r="I1672" s="26" t="s">
        <v>1893</v>
      </c>
      <c r="J1672" s="27">
        <v>67.043959680000199</v>
      </c>
      <c r="K1672" s="27" t="s">
        <v>1502</v>
      </c>
      <c r="N1672" s="26" t="s">
        <v>1893</v>
      </c>
      <c r="O1672" s="28">
        <v>76.193994239999995</v>
      </c>
      <c r="P1672" s="28" t="s">
        <v>1501</v>
      </c>
      <c r="Q1672" s="27">
        <f>VLOOKUP(CurrentMtgRatesDataTable824[[#This Row],[asOfDate]],CurrentMtgRatesDataTable8[],5,0)</f>
        <v>65.774654391493783</v>
      </c>
      <c r="R1672" s="27">
        <f>CurrentMtgRatesDataTable824[[#This Row],[Realized Current Coupon Vol]]/CurrentMtgRatesDataTable824[[#This Row],[SeriesNumValue]]</f>
        <v>0.8632524787231024</v>
      </c>
    </row>
    <row r="1673" spans="1:18">
      <c r="A1673" s="26" t="s">
        <v>1129</v>
      </c>
      <c r="B1673" s="28">
        <v>3.2551499981762402</v>
      </c>
      <c r="C16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3.2551499981762402</v>
      </c>
      <c r="D1673" s="27">
        <f>CurrentMtgRatesDataTable8[[#This Row],[Combined with Bloomberg Coupon]]-C1674</f>
        <v>-1.4710741209229994E-2</v>
      </c>
      <c r="E1673" s="37">
        <f t="shared" si="52"/>
        <v>114.09872315542835</v>
      </c>
      <c r="F1673" s="27">
        <f>LN(CurrentMtgRatesDataTable8[[#This Row],[Combined with Bloomberg Coupon]]/C1674)</f>
        <v>-4.5090396706166658E-3</v>
      </c>
      <c r="G1673" s="37">
        <f t="shared" si="53"/>
        <v>33.543319287497809</v>
      </c>
      <c r="I1673" s="26" t="s">
        <v>1892</v>
      </c>
      <c r="J1673" s="27">
        <v>68.840306098666503</v>
      </c>
      <c r="K1673" s="27" t="s">
        <v>1502</v>
      </c>
      <c r="N1673" s="26" t="s">
        <v>1892</v>
      </c>
      <c r="O1673" s="28">
        <v>76.317949760000005</v>
      </c>
      <c r="P1673" s="28" t="s">
        <v>1501</v>
      </c>
      <c r="Q1673" s="27">
        <f>VLOOKUP(CurrentMtgRatesDataTable824[[#This Row],[asOfDate]],CurrentMtgRatesDataTable8[],5,0)</f>
        <v>64.895750138527461</v>
      </c>
      <c r="R1673" s="27">
        <f>CurrentMtgRatesDataTable824[[#This Row],[Realized Current Coupon Vol]]/CurrentMtgRatesDataTable824[[#This Row],[SeriesNumValue]]</f>
        <v>0.85033403468787649</v>
      </c>
    </row>
    <row r="1674" spans="1:18">
      <c r="A1674" s="26" t="s">
        <v>1130</v>
      </c>
      <c r="B1674" s="28">
        <v>3.2698607393854702</v>
      </c>
      <c r="C16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3.2698607393854702</v>
      </c>
      <c r="D1674" s="27">
        <f>CurrentMtgRatesDataTable8[[#This Row],[Combined with Bloomberg Coupon]]-C1675</f>
        <v>-3.0078599931819827E-2</v>
      </c>
      <c r="E1674" s="37">
        <f t="shared" si="52"/>
        <v>114.09527034507576</v>
      </c>
      <c r="F1674" s="27">
        <f>LN(CurrentMtgRatesDataTable8[[#This Row],[Combined with Bloomberg Coupon]]/C1675)</f>
        <v>-9.1566896200169952E-3</v>
      </c>
      <c r="G1674" s="37">
        <f t="shared" si="53"/>
        <v>33.541483563457994</v>
      </c>
      <c r="I1674" s="26" t="s">
        <v>1891</v>
      </c>
      <c r="J1674" s="27">
        <v>68.548710149333104</v>
      </c>
      <c r="K1674" s="27" t="s">
        <v>1502</v>
      </c>
      <c r="N1674" s="26" t="s">
        <v>1891</v>
      </c>
      <c r="O1674" s="28">
        <v>76.434158554000007</v>
      </c>
      <c r="P1674" s="28" t="s">
        <v>1501</v>
      </c>
      <c r="Q1674" s="27">
        <f>VLOOKUP(CurrentMtgRatesDataTable824[[#This Row],[asOfDate]],CurrentMtgRatesDataTable8[],5,0)</f>
        <v>59.514137287899672</v>
      </c>
      <c r="R1674" s="27">
        <f>CurrentMtgRatesDataTable824[[#This Row],[Realized Current Coupon Vol]]/CurrentMtgRatesDataTable824[[#This Row],[SeriesNumValue]]</f>
        <v>0.77863272669971895</v>
      </c>
    </row>
    <row r="1675" spans="1:18">
      <c r="A1675" s="26" t="s">
        <v>1131</v>
      </c>
      <c r="B1675" s="28">
        <v>3.29993933931729</v>
      </c>
      <c r="C16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3.29993933931729</v>
      </c>
      <c r="D1675" s="27">
        <f>CurrentMtgRatesDataTable8[[#This Row],[Combined with Bloomberg Coupon]]-C1676</f>
        <v>-7.5432047991479845E-2</v>
      </c>
      <c r="E1675" s="37">
        <f t="shared" si="52"/>
        <v>114.43217158834582</v>
      </c>
      <c r="F1675" s="27">
        <f>LN(CurrentMtgRatesDataTable8[[#This Row],[Combined with Bloomberg Coupon]]/C1676)</f>
        <v>-2.2601272676121727E-2</v>
      </c>
      <c r="G1675" s="37">
        <f t="shared" si="53"/>
        <v>33.624573058445314</v>
      </c>
      <c r="I1675" s="26" t="s">
        <v>1890</v>
      </c>
      <c r="J1675" s="27">
        <v>66.918342960000004</v>
      </c>
      <c r="K1675" s="27" t="s">
        <v>1502</v>
      </c>
      <c r="N1675" s="26" t="s">
        <v>1890</v>
      </c>
      <c r="O1675" s="28">
        <v>75.774162832000002</v>
      </c>
      <c r="P1675" s="28" t="s">
        <v>1501</v>
      </c>
      <c r="Q1675" s="27">
        <f>VLOOKUP(CurrentMtgRatesDataTable824[[#This Row],[asOfDate]],CurrentMtgRatesDataTable8[],5,0)</f>
        <v>59.501047762436599</v>
      </c>
      <c r="R1675" s="27">
        <f>CurrentMtgRatesDataTable824[[#This Row],[Realized Current Coupon Vol]]/CurrentMtgRatesDataTable824[[#This Row],[SeriesNumValue]]</f>
        <v>0.78524190223463419</v>
      </c>
    </row>
    <row r="1676" spans="1:18">
      <c r="A1676" s="26" t="s">
        <v>1132</v>
      </c>
      <c r="B1676" s="28">
        <v>3.3753713873087698</v>
      </c>
      <c r="C16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3.3753713873087698</v>
      </c>
      <c r="D1676" s="27">
        <f>CurrentMtgRatesDataTable8[[#This Row],[Combined with Bloomberg Coupon]]-C1677</f>
        <v>9.0447729696979895E-2</v>
      </c>
      <c r="E1676" s="37">
        <f t="shared" si="52"/>
        <v>113.50114372602782</v>
      </c>
      <c r="F1676" s="27">
        <f>LN(CurrentMtgRatesDataTable8[[#This Row],[Combined with Bloomberg Coupon]]/C1677)</f>
        <v>2.7161946980010194E-2</v>
      </c>
      <c r="G1676" s="37">
        <f t="shared" si="53"/>
        <v>33.33839082084954</v>
      </c>
      <c r="I1676" s="26" t="s">
        <v>1889</v>
      </c>
      <c r="J1676" s="27">
        <v>66.454377530666903</v>
      </c>
      <c r="K1676" s="27" t="s">
        <v>1502</v>
      </c>
      <c r="N1676" s="26" t="s">
        <v>1889</v>
      </c>
      <c r="O1676" s="28">
        <v>76.105859851999995</v>
      </c>
      <c r="P1676" s="28" t="s">
        <v>1501</v>
      </c>
      <c r="Q1676" s="27">
        <f>VLOOKUP(CurrentMtgRatesDataTable824[[#This Row],[asOfDate]],CurrentMtgRatesDataTable8[],5,0)</f>
        <v>58.92384947155891</v>
      </c>
      <c r="R1676" s="27">
        <f>CurrentMtgRatesDataTable824[[#This Row],[Realized Current Coupon Vol]]/CurrentMtgRatesDataTable824[[#This Row],[SeriesNumValue]]</f>
        <v>0.77423538195542041</v>
      </c>
    </row>
    <row r="1677" spans="1:18">
      <c r="A1677" s="26" t="s">
        <v>1133</v>
      </c>
      <c r="B1677" s="28">
        <v>3.2849236576117899</v>
      </c>
      <c r="C16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3.2849236576117899</v>
      </c>
      <c r="D1677" s="27">
        <f>CurrentMtgRatesDataTable8[[#This Row],[Combined with Bloomberg Coupon]]-C1678</f>
        <v>2.305678367235986E-2</v>
      </c>
      <c r="E1677" s="37">
        <f t="shared" si="52"/>
        <v>112.56681678767147</v>
      </c>
      <c r="F1677" s="27">
        <f>LN(CurrentMtgRatesDataTable8[[#This Row],[Combined with Bloomberg Coupon]]/C1678)</f>
        <v>7.0437197858743712E-3</v>
      </c>
      <c r="G1677" s="37">
        <f t="shared" si="53"/>
        <v>33.018316831791516</v>
      </c>
      <c r="I1677" s="26" t="s">
        <v>1888</v>
      </c>
      <c r="J1677" s="27">
        <v>65.077674896666494</v>
      </c>
      <c r="K1677" s="27" t="s">
        <v>1502</v>
      </c>
      <c r="N1677" s="26" t="s">
        <v>1888</v>
      </c>
      <c r="O1677" s="28">
        <v>74.785214999999994</v>
      </c>
      <c r="P1677" s="28" t="s">
        <v>1501</v>
      </c>
      <c r="Q1677" s="27">
        <f>VLOOKUP(CurrentMtgRatesDataTable824[[#This Row],[asOfDate]],CurrentMtgRatesDataTable8[],5,0)</f>
        <v>58.325218345619014</v>
      </c>
      <c r="R1677" s="27">
        <f>CurrentMtgRatesDataTable824[[#This Row],[Realized Current Coupon Vol]]/CurrentMtgRatesDataTable824[[#This Row],[SeriesNumValue]]</f>
        <v>0.77990306433723589</v>
      </c>
    </row>
    <row r="1678" spans="1:18">
      <c r="A1678" s="26" t="s">
        <v>1134</v>
      </c>
      <c r="B1678" s="28">
        <v>3.2618668739394301</v>
      </c>
      <c r="C16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3.2618668739394301</v>
      </c>
      <c r="D1678" s="27">
        <f>CurrentMtgRatesDataTable8[[#This Row],[Combined with Bloomberg Coupon]]-C1679</f>
        <v>-2.3818055111179959E-2</v>
      </c>
      <c r="E1678" s="37">
        <f t="shared" si="52"/>
        <v>112.44928271104425</v>
      </c>
      <c r="F1678" s="27">
        <f>LN(CurrentMtgRatesDataTable8[[#This Row],[Combined with Bloomberg Coupon]]/C1679)</f>
        <v>-7.2754400084946913E-3</v>
      </c>
      <c r="G1678" s="37">
        <f t="shared" si="53"/>
        <v>32.97885745887988</v>
      </c>
      <c r="I1678" s="26" t="s">
        <v>1887</v>
      </c>
      <c r="J1678" s="27">
        <v>71.655763399999998</v>
      </c>
      <c r="K1678" s="27" t="s">
        <v>1502</v>
      </c>
      <c r="N1678" s="26" t="s">
        <v>1887</v>
      </c>
      <c r="O1678" s="28">
        <v>76.000293600000006</v>
      </c>
      <c r="P1678" s="28" t="s">
        <v>1501</v>
      </c>
      <c r="Q1678" s="27">
        <f>VLOOKUP(CurrentMtgRatesDataTable824[[#This Row],[asOfDate]],CurrentMtgRatesDataTable8[],5,0)</f>
        <v>58.947045434640003</v>
      </c>
      <c r="R1678" s="27">
        <f>CurrentMtgRatesDataTable824[[#This Row],[Realized Current Coupon Vol]]/CurrentMtgRatesDataTable824[[#This Row],[SeriesNumValue]]</f>
        <v>0.77561602254968132</v>
      </c>
    </row>
    <row r="1679" spans="1:18">
      <c r="A1679" s="26" t="s">
        <v>1135</v>
      </c>
      <c r="B1679" s="28">
        <v>3.28568492905061</v>
      </c>
      <c r="C16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3.28568492905061</v>
      </c>
      <c r="D1679" s="27">
        <f>CurrentMtgRatesDataTable8[[#This Row],[Combined with Bloomberg Coupon]]-C1680</f>
        <v>5.5225169251159834E-2</v>
      </c>
      <c r="E1679" s="37">
        <f t="shared" si="52"/>
        <v>113.19645907610875</v>
      </c>
      <c r="F1679" s="27">
        <f>LN(CurrentMtgRatesDataTable8[[#This Row],[Combined with Bloomberg Coupon]]/C1680)</f>
        <v>1.6950664596847482E-2</v>
      </c>
      <c r="G1679" s="37">
        <f t="shared" si="53"/>
        <v>33.170301056222726</v>
      </c>
      <c r="I1679" s="26" t="s">
        <v>1886</v>
      </c>
      <c r="J1679" s="27">
        <v>73.133809785000196</v>
      </c>
      <c r="K1679" s="27" t="s">
        <v>1502</v>
      </c>
      <c r="N1679" s="26" t="s">
        <v>1886</v>
      </c>
      <c r="O1679" s="28">
        <v>77.920870574000006</v>
      </c>
      <c r="P1679" s="28" t="s">
        <v>1501</v>
      </c>
      <c r="Q1679" s="27">
        <f>VLOOKUP(CurrentMtgRatesDataTable824[[#This Row],[asOfDate]],CurrentMtgRatesDataTable8[],5,0)</f>
        <v>59.170574318185601</v>
      </c>
      <c r="R1679" s="27">
        <f>CurrentMtgRatesDataTable824[[#This Row],[Realized Current Coupon Vol]]/CurrentMtgRatesDataTable824[[#This Row],[SeriesNumValue]]</f>
        <v>0.75936746961768609</v>
      </c>
    </row>
    <row r="1680" spans="1:18">
      <c r="A1680" s="26" t="s">
        <v>1136</v>
      </c>
      <c r="B1680" s="28">
        <v>3.2304597597994502</v>
      </c>
      <c r="C16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3.2304597597994502</v>
      </c>
      <c r="D1680" s="27">
        <f>CurrentMtgRatesDataTable8[[#This Row],[Combined with Bloomberg Coupon]]-C1681</f>
        <v>6.8056334566000132E-3</v>
      </c>
      <c r="E1680" s="37">
        <f t="shared" si="52"/>
        <v>112.51207672171005</v>
      </c>
      <c r="F1680" s="27">
        <f>LN(CurrentMtgRatesDataTable8[[#This Row],[Combined with Bloomberg Coupon]]/C1681)</f>
        <v>2.1089296219571245E-3</v>
      </c>
      <c r="G1680" s="37">
        <f t="shared" si="53"/>
        <v>32.951212026166935</v>
      </c>
      <c r="I1680" s="26" t="s">
        <v>1885</v>
      </c>
      <c r="J1680" s="27">
        <v>73.791322359999796</v>
      </c>
      <c r="K1680" s="27" t="s">
        <v>1502</v>
      </c>
      <c r="N1680" s="26" t="s">
        <v>1885</v>
      </c>
      <c r="O1680" s="28">
        <v>79.741081199999996</v>
      </c>
      <c r="P1680" s="28" t="s">
        <v>1501</v>
      </c>
      <c r="Q1680" s="27">
        <f>VLOOKUP(CurrentMtgRatesDataTable824[[#This Row],[asOfDate]],CurrentMtgRatesDataTable8[],5,0)</f>
        <v>63.015632699037027</v>
      </c>
      <c r="R1680" s="27">
        <f>CurrentMtgRatesDataTable824[[#This Row],[Realized Current Coupon Vol]]/CurrentMtgRatesDataTable824[[#This Row],[SeriesNumValue]]</f>
        <v>0.79025305088335107</v>
      </c>
    </row>
    <row r="1681" spans="1:18">
      <c r="A1681" s="26" t="s">
        <v>1137</v>
      </c>
      <c r="B1681" s="28">
        <v>3.2236541263428502</v>
      </c>
      <c r="C16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3.2236541263428502</v>
      </c>
      <c r="D1681" s="27">
        <f>CurrentMtgRatesDataTable8[[#This Row],[Combined with Bloomberg Coupon]]-C1682</f>
        <v>-3.9137418199119978E-2</v>
      </c>
      <c r="E1681" s="37">
        <f t="shared" si="52"/>
        <v>113.70518271231414</v>
      </c>
      <c r="F1681" s="27">
        <f>LN(CurrentMtgRatesDataTable8[[#This Row],[Combined with Bloomberg Coupon]]/C1682)</f>
        <v>-1.2067592989606513E-2</v>
      </c>
      <c r="G1681" s="37">
        <f t="shared" si="53"/>
        <v>33.250806065578878</v>
      </c>
      <c r="I1681" s="26" t="s">
        <v>1884</v>
      </c>
      <c r="J1681" s="27">
        <v>73.363395334666507</v>
      </c>
      <c r="K1681" s="27" t="s">
        <v>1502</v>
      </c>
      <c r="N1681" s="26" t="s">
        <v>1884</v>
      </c>
      <c r="O1681" s="28">
        <v>80.083024527000006</v>
      </c>
      <c r="P1681" s="28" t="s">
        <v>1501</v>
      </c>
      <c r="Q1681" s="27">
        <f>VLOOKUP(CurrentMtgRatesDataTable824[[#This Row],[asOfDate]],CurrentMtgRatesDataTable8[],5,0)</f>
        <v>63.696075880868477</v>
      </c>
      <c r="R1681" s="27">
        <f>CurrentMtgRatesDataTable824[[#This Row],[Realized Current Coupon Vol]]/CurrentMtgRatesDataTable824[[#This Row],[SeriesNumValue]]</f>
        <v>0.79537550257474776</v>
      </c>
    </row>
    <row r="1682" spans="1:18">
      <c r="A1682" s="26" t="s">
        <v>1138</v>
      </c>
      <c r="B1682" s="28">
        <v>3.2627915445419702</v>
      </c>
      <c r="C16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3.2627915445419702</v>
      </c>
      <c r="D1682" s="27">
        <f>CurrentMtgRatesDataTable8[[#This Row],[Combined with Bloomberg Coupon]]-C1683</f>
        <v>-7.379679516476978E-2</v>
      </c>
      <c r="E1682" s="37">
        <f t="shared" si="52"/>
        <v>113.89520518525703</v>
      </c>
      <c r="F1682" s="27">
        <f>LN(CurrentMtgRatesDataTable8[[#This Row],[Combined with Bloomberg Coupon]]/C1683)</f>
        <v>-2.2365698802168588E-2</v>
      </c>
      <c r="G1682" s="37">
        <f t="shared" si="53"/>
        <v>33.27901875086048</v>
      </c>
      <c r="I1682" s="26" t="s">
        <v>1883</v>
      </c>
      <c r="J1682" s="27">
        <v>70.049665896333195</v>
      </c>
      <c r="K1682" s="27" t="s">
        <v>1502</v>
      </c>
      <c r="N1682" s="26" t="s">
        <v>1883</v>
      </c>
      <c r="O1682" s="28">
        <v>76.602996050000002</v>
      </c>
      <c r="P1682" s="28" t="s">
        <v>1501</v>
      </c>
      <c r="Q1682" s="27">
        <f>VLOOKUP(CurrentMtgRatesDataTable824[[#This Row],[asOfDate]],CurrentMtgRatesDataTable8[],5,0)</f>
        <v>63.493661332533236</v>
      </c>
      <c r="R1682" s="27">
        <f>CurrentMtgRatesDataTable824[[#This Row],[Realized Current Coupon Vol]]/CurrentMtgRatesDataTable824[[#This Row],[SeriesNumValue]]</f>
        <v>0.82886655361482087</v>
      </c>
    </row>
    <row r="1683" spans="1:18">
      <c r="A1683" s="26" t="s">
        <v>1139</v>
      </c>
      <c r="B1683" s="28">
        <v>3.33658833970674</v>
      </c>
      <c r="C16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3.33658833970674</v>
      </c>
      <c r="D1683" s="27">
        <f>CurrentMtgRatesDataTable8[[#This Row],[Combined with Bloomberg Coupon]]-C1684</f>
        <v>1.0133978161599444E-3</v>
      </c>
      <c r="E1683" s="37">
        <f t="shared" si="52"/>
        <v>113.46958914120438</v>
      </c>
      <c r="F1683" s="27">
        <f>LN(CurrentMtgRatesDataTable8[[#This Row],[Combined with Bloomberg Coupon]]/C1684)</f>
        <v>3.0376889209158745E-4</v>
      </c>
      <c r="G1683" s="37">
        <f t="shared" si="53"/>
        <v>33.116136590157332</v>
      </c>
      <c r="I1683" s="26" t="s">
        <v>1882</v>
      </c>
      <c r="J1683" s="27">
        <v>73.193075815999805</v>
      </c>
      <c r="K1683" s="27" t="s">
        <v>1502</v>
      </c>
      <c r="N1683" s="26" t="s">
        <v>1882</v>
      </c>
      <c r="O1683" s="28">
        <v>77.609611044000005</v>
      </c>
      <c r="P1683" s="28" t="s">
        <v>1501</v>
      </c>
      <c r="Q1683" s="27">
        <f>VLOOKUP(CurrentMtgRatesDataTable824[[#This Row],[asOfDate]],CurrentMtgRatesDataTable8[],5,0)</f>
        <v>62.270110562250927</v>
      </c>
      <c r="R1683" s="27">
        <f>CurrentMtgRatesDataTable824[[#This Row],[Realized Current Coupon Vol]]/CurrentMtgRatesDataTable824[[#This Row],[SeriesNumValue]]</f>
        <v>0.80235050433312316</v>
      </c>
    </row>
    <row r="1684" spans="1:18">
      <c r="A1684" s="26" t="s">
        <v>1140</v>
      </c>
      <c r="B1684" s="28">
        <v>3.33557494189058</v>
      </c>
      <c r="C16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3.33557494189058</v>
      </c>
      <c r="D1684" s="27">
        <f>CurrentMtgRatesDataTable8[[#This Row],[Combined with Bloomberg Coupon]]-C1685</f>
        <v>-5.3131830378029932E-2</v>
      </c>
      <c r="E1684" s="37">
        <f t="shared" si="52"/>
        <v>113.46336530583694</v>
      </c>
      <c r="F1684" s="27">
        <f>LN(CurrentMtgRatesDataTable8[[#This Row],[Combined with Bloomberg Coupon]]/C1685)</f>
        <v>-1.5803304624532704E-2</v>
      </c>
      <c r="G1684" s="37">
        <f t="shared" si="53"/>
        <v>33.114418605412077</v>
      </c>
      <c r="I1684" s="26" t="s">
        <v>1881</v>
      </c>
      <c r="J1684" s="27">
        <v>74.583230279999995</v>
      </c>
      <c r="K1684" s="27" t="s">
        <v>1502</v>
      </c>
      <c r="N1684" s="26" t="s">
        <v>1881</v>
      </c>
      <c r="O1684" s="28">
        <v>76.331043764</v>
      </c>
      <c r="P1684" s="28" t="s">
        <v>1501</v>
      </c>
      <c r="Q1684" s="27">
        <f>VLOOKUP(CurrentMtgRatesDataTable824[[#This Row],[asOfDate]],CurrentMtgRatesDataTable8[],5,0)</f>
        <v>62.048461808018494</v>
      </c>
      <c r="R1684" s="27">
        <f>CurrentMtgRatesDataTable824[[#This Row],[Realized Current Coupon Vol]]/CurrentMtgRatesDataTable824[[#This Row],[SeriesNumValue]]</f>
        <v>0.81288632708678354</v>
      </c>
    </row>
    <row r="1685" spans="1:18">
      <c r="A1685" s="26" t="s">
        <v>1141</v>
      </c>
      <c r="B1685" s="28">
        <v>3.3887067722686099</v>
      </c>
      <c r="C16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3.3887067722686099</v>
      </c>
      <c r="D1685" s="27">
        <f>CurrentMtgRatesDataTable8[[#This Row],[Combined with Bloomberg Coupon]]-C1686</f>
        <v>4.9542418715398107E-3</v>
      </c>
      <c r="E1685" s="37">
        <f t="shared" si="52"/>
        <v>113.06380599339087</v>
      </c>
      <c r="F1685" s="27">
        <f>LN(CurrentMtgRatesDataTable8[[#This Row],[Combined with Bloomberg Coupon]]/C1686)</f>
        <v>1.4630557479513846E-3</v>
      </c>
      <c r="G1685" s="37">
        <f t="shared" si="53"/>
        <v>32.991027272941842</v>
      </c>
      <c r="I1685" s="26" t="s">
        <v>1880</v>
      </c>
      <c r="J1685" s="27">
        <v>70.608793904999999</v>
      </c>
      <c r="K1685" s="27" t="s">
        <v>1502</v>
      </c>
      <c r="N1685" s="26" t="s">
        <v>1880</v>
      </c>
      <c r="O1685" s="28">
        <v>75.699869083999999</v>
      </c>
      <c r="P1685" s="28" t="s">
        <v>1501</v>
      </c>
      <c r="Q1685" s="27">
        <f>VLOOKUP(CurrentMtgRatesDataTable824[[#This Row],[asOfDate]],CurrentMtgRatesDataTable8[],5,0)</f>
        <v>59.51325554968507</v>
      </c>
      <c r="R1685" s="27">
        <f>CurrentMtgRatesDataTable824[[#This Row],[Realized Current Coupon Vol]]/CurrentMtgRatesDataTable824[[#This Row],[SeriesNumValue]]</f>
        <v>0.78617382394210578</v>
      </c>
    </row>
    <row r="1686" spans="1:18">
      <c r="A1686" s="26" t="s">
        <v>1142</v>
      </c>
      <c r="B1686" s="28">
        <v>3.3837525303970701</v>
      </c>
      <c r="C16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3.3837525303970701</v>
      </c>
      <c r="D1686" s="27">
        <f>CurrentMtgRatesDataTable8[[#This Row],[Combined with Bloomberg Coupon]]-C1687</f>
        <v>5.6934714807201914E-3</v>
      </c>
      <c r="E1686" s="37">
        <f t="shared" si="52"/>
        <v>113.10905257109447</v>
      </c>
      <c r="F1686" s="27">
        <f>LN(CurrentMtgRatesDataTable8[[#This Row],[Combined with Bloomberg Coupon]]/C1687)</f>
        <v>1.6840081244558697E-3</v>
      </c>
      <c r="G1686" s="37">
        <f t="shared" si="53"/>
        <v>33.002044703196482</v>
      </c>
      <c r="I1686" s="26" t="s">
        <v>1879</v>
      </c>
      <c r="J1686" s="27">
        <v>70.882335243333202</v>
      </c>
      <c r="K1686" s="27" t="s">
        <v>1502</v>
      </c>
      <c r="N1686" s="26" t="s">
        <v>1879</v>
      </c>
      <c r="O1686" s="28">
        <v>75.062536735999998</v>
      </c>
      <c r="P1686" s="28" t="s">
        <v>1501</v>
      </c>
      <c r="Q1686" s="27">
        <f>VLOOKUP(CurrentMtgRatesDataTable824[[#This Row],[asOfDate]],CurrentMtgRatesDataTable8[],5,0)</f>
        <v>60.09752397110725</v>
      </c>
      <c r="R1686" s="27">
        <f>CurrentMtgRatesDataTable824[[#This Row],[Realized Current Coupon Vol]]/CurrentMtgRatesDataTable824[[#This Row],[SeriesNumValue]]</f>
        <v>0.80063273350958408</v>
      </c>
    </row>
    <row r="1687" spans="1:18">
      <c r="A1687" s="26" t="s">
        <v>1143</v>
      </c>
      <c r="B1687" s="28">
        <v>3.3780590589163499</v>
      </c>
      <c r="C16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3.3780590589163499</v>
      </c>
      <c r="D1687" s="27">
        <f>CurrentMtgRatesDataTable8[[#This Row],[Combined with Bloomberg Coupon]]-C1688</f>
        <v>6.5401573434530125E-2</v>
      </c>
      <c r="E1687" s="37">
        <f t="shared" si="52"/>
        <v>113.95157881943778</v>
      </c>
      <c r="F1687" s="27">
        <f>LN(CurrentMtgRatesDataTable8[[#This Row],[Combined with Bloomberg Coupon]]/C1688)</f>
        <v>1.955056866097293E-2</v>
      </c>
      <c r="G1687" s="37">
        <f t="shared" si="53"/>
        <v>33.217486757028404</v>
      </c>
      <c r="I1687" s="26" t="s">
        <v>1878</v>
      </c>
      <c r="J1687" s="27">
        <v>70.328853349999804</v>
      </c>
      <c r="K1687" s="27" t="s">
        <v>1502</v>
      </c>
      <c r="N1687" s="26" t="s">
        <v>1878</v>
      </c>
      <c r="O1687" s="28">
        <v>73.810398059999997</v>
      </c>
      <c r="P1687" s="28" t="s">
        <v>1501</v>
      </c>
      <c r="Q1687" s="27">
        <f>VLOOKUP(CurrentMtgRatesDataTable824[[#This Row],[asOfDate]],CurrentMtgRatesDataTable8[],5,0)</f>
        <v>59.721323814811491</v>
      </c>
      <c r="R1687" s="27">
        <f>CurrentMtgRatesDataTable824[[#This Row],[Realized Current Coupon Vol]]/CurrentMtgRatesDataTable824[[#This Row],[SeriesNumValue]]</f>
        <v>0.8091180292275949</v>
      </c>
    </row>
    <row r="1688" spans="1:18">
      <c r="A1688" s="26" t="s">
        <v>1144</v>
      </c>
      <c r="B1688" s="28">
        <v>3.3126574854818198</v>
      </c>
      <c r="C16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3.3126574854818198</v>
      </c>
      <c r="D1688" s="27">
        <f>CurrentMtgRatesDataTable8[[#This Row],[Combined with Bloomberg Coupon]]-C1689</f>
        <v>-4.1891269010730259E-2</v>
      </c>
      <c r="E1688" s="37">
        <f t="shared" si="52"/>
        <v>114.09944026454855</v>
      </c>
      <c r="F1688" s="27">
        <f>LN(CurrentMtgRatesDataTable8[[#This Row],[Combined with Bloomberg Coupon]]/C1689)</f>
        <v>-1.2566529002510912E-2</v>
      </c>
      <c r="G1688" s="37">
        <f t="shared" si="53"/>
        <v>33.205987553558025</v>
      </c>
      <c r="I1688" s="26" t="s">
        <v>1877</v>
      </c>
      <c r="J1688" s="27">
        <v>76.232870160000004</v>
      </c>
      <c r="K1688" s="27" t="s">
        <v>1502</v>
      </c>
      <c r="N1688" s="26" t="s">
        <v>1877</v>
      </c>
      <c r="O1688" s="28">
        <v>76.790228806000002</v>
      </c>
      <c r="P1688" s="28" t="s">
        <v>1501</v>
      </c>
      <c r="Q1688" s="27">
        <f>VLOOKUP(CurrentMtgRatesDataTable824[[#This Row],[asOfDate]],CurrentMtgRatesDataTable8[],5,0)</f>
        <v>59.132276432289309</v>
      </c>
      <c r="R1688" s="27">
        <f>CurrentMtgRatesDataTable824[[#This Row],[Realized Current Coupon Vol]]/CurrentMtgRatesDataTable824[[#This Row],[SeriesNumValue]]</f>
        <v>0.77004948874001811</v>
      </c>
    </row>
    <row r="1689" spans="1:18">
      <c r="A1689" s="26" t="s">
        <v>1145</v>
      </c>
      <c r="B1689" s="28">
        <v>3.3545487544925501</v>
      </c>
      <c r="C16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3.3545487544925501</v>
      </c>
      <c r="D1689" s="27">
        <f>CurrentMtgRatesDataTable8[[#This Row],[Combined with Bloomberg Coupon]]-C1690</f>
        <v>-9.3245739450679821E-2</v>
      </c>
      <c r="E1689" s="37">
        <f t="shared" si="52"/>
        <v>114.0230484045041</v>
      </c>
      <c r="F1689" s="27">
        <f>LN(CurrentMtgRatesDataTable8[[#This Row],[Combined with Bloomberg Coupon]]/C1690)</f>
        <v>-2.7417487528926393E-2</v>
      </c>
      <c r="G1689" s="37">
        <f t="shared" si="53"/>
        <v>33.172510059743047</v>
      </c>
      <c r="I1689" s="26" t="s">
        <v>1876</v>
      </c>
      <c r="J1689" s="27">
        <v>77.838747674999794</v>
      </c>
      <c r="K1689" s="27" t="s">
        <v>1502</v>
      </c>
      <c r="N1689" s="26" t="s">
        <v>1876</v>
      </c>
      <c r="O1689" s="28">
        <v>77.416038040000004</v>
      </c>
      <c r="P1689" s="28" t="s">
        <v>1501</v>
      </c>
      <c r="Q1689" s="27">
        <f>VLOOKUP(CurrentMtgRatesDataTable824[[#This Row],[asOfDate]],CurrentMtgRatesDataTable8[],5,0)</f>
        <v>58.780146541081393</v>
      </c>
      <c r="R1689" s="27">
        <f>CurrentMtgRatesDataTable824[[#This Row],[Realized Current Coupon Vol]]/CurrentMtgRatesDataTable824[[#This Row],[SeriesNumValue]]</f>
        <v>0.75927608838249183</v>
      </c>
    </row>
    <row r="1690" spans="1:18">
      <c r="A1690" s="26" t="s">
        <v>1146</v>
      </c>
      <c r="B1690" s="28">
        <v>3.4477944939432299</v>
      </c>
      <c r="C16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3.4477944939432299</v>
      </c>
      <c r="D1690" s="27">
        <f>CurrentMtgRatesDataTable8[[#This Row],[Combined with Bloomberg Coupon]]-C1691</f>
        <v>6.653726145624006E-2</v>
      </c>
      <c r="E1690" s="37">
        <f t="shared" si="52"/>
        <v>112.69515222311574</v>
      </c>
      <c r="F1690" s="27">
        <f>LN(CurrentMtgRatesDataTable8[[#This Row],[Combined with Bloomberg Coupon]]/C1691)</f>
        <v>1.9487146892252373E-2</v>
      </c>
      <c r="G1690" s="37">
        <f t="shared" si="53"/>
        <v>32.769306008915919</v>
      </c>
      <c r="I1690" s="26" t="s">
        <v>1875</v>
      </c>
      <c r="J1690" s="27">
        <v>75.396766093333497</v>
      </c>
      <c r="K1690" s="27" t="s">
        <v>1502</v>
      </c>
      <c r="N1690" s="26" t="s">
        <v>1875</v>
      </c>
      <c r="O1690" s="28">
        <v>78.402227375999999</v>
      </c>
      <c r="P1690" s="28" t="s">
        <v>1501</v>
      </c>
      <c r="Q1690" s="27">
        <f>VLOOKUP(CurrentMtgRatesDataTable824[[#This Row],[asOfDate]],CurrentMtgRatesDataTable8[],5,0)</f>
        <v>58.016464533889476</v>
      </c>
      <c r="R1690" s="27">
        <f>CurrentMtgRatesDataTable824[[#This Row],[Realized Current Coupon Vol]]/CurrentMtgRatesDataTable824[[#This Row],[SeriesNumValue]]</f>
        <v>0.73998490190406396</v>
      </c>
    </row>
    <row r="1691" spans="1:18">
      <c r="A1691" s="26" t="s">
        <v>1147</v>
      </c>
      <c r="B1691" s="28">
        <v>3.3812572324869898</v>
      </c>
      <c r="C16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3.3812572324869898</v>
      </c>
      <c r="D1691" s="27">
        <f>CurrentMtgRatesDataTable8[[#This Row],[Combined with Bloomberg Coupon]]-C1692</f>
        <v>3.2641820351029693E-2</v>
      </c>
      <c r="E1691" s="37">
        <f t="shared" si="52"/>
        <v>111.72791627861412</v>
      </c>
      <c r="F1691" s="27">
        <f>LN(CurrentMtgRatesDataTable8[[#This Row],[Combined with Bloomberg Coupon]]/C1692)</f>
        <v>9.700652017595221E-3</v>
      </c>
      <c r="G1691" s="37">
        <f t="shared" si="53"/>
        <v>32.485645136685761</v>
      </c>
      <c r="I1691" s="26" t="s">
        <v>1874</v>
      </c>
      <c r="J1691" s="27">
        <v>72.131837030666901</v>
      </c>
      <c r="K1691" s="27" t="s">
        <v>1502</v>
      </c>
      <c r="N1691" s="26" t="s">
        <v>1874</v>
      </c>
      <c r="O1691" s="28">
        <v>75.449913846000001</v>
      </c>
      <c r="P1691" s="28" t="s">
        <v>1501</v>
      </c>
      <c r="Q1691" s="27">
        <f>VLOOKUP(CurrentMtgRatesDataTable824[[#This Row],[asOfDate]],CurrentMtgRatesDataTable8[],5,0)</f>
        <v>59.337507055637403</v>
      </c>
      <c r="R1691" s="27">
        <f>CurrentMtgRatesDataTable824[[#This Row],[Realized Current Coupon Vol]]/CurrentMtgRatesDataTable824[[#This Row],[SeriesNumValue]]</f>
        <v>0.78644897032951611</v>
      </c>
    </row>
    <row r="1692" spans="1:18">
      <c r="A1692" s="26" t="s">
        <v>1148</v>
      </c>
      <c r="B1692" s="28">
        <v>3.3486154121359601</v>
      </c>
      <c r="C16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3.3486154121359601</v>
      </c>
      <c r="D1692" s="27">
        <f>CurrentMtgRatesDataTable8[[#This Row],[Combined with Bloomberg Coupon]]-C1693</f>
        <v>-3.3077388911489702E-2</v>
      </c>
      <c r="E1692" s="37">
        <f t="shared" si="52"/>
        <v>111.61007483017065</v>
      </c>
      <c r="F1692" s="27">
        <f>LN(CurrentMtgRatesDataTable8[[#This Row],[Combined with Bloomberg Coupon]]/C1693)</f>
        <v>-9.8294622435771122E-3</v>
      </c>
      <c r="G1692" s="37">
        <f t="shared" si="53"/>
        <v>32.44045626806831</v>
      </c>
      <c r="I1692" s="26" t="s">
        <v>1873</v>
      </c>
      <c r="J1692" s="27">
        <v>73.092136956999994</v>
      </c>
      <c r="K1692" s="27" t="s">
        <v>1502</v>
      </c>
      <c r="N1692" s="26" t="s">
        <v>1873</v>
      </c>
      <c r="O1692" s="28">
        <v>75.243800813999997</v>
      </c>
      <c r="P1692" s="28" t="s">
        <v>1501</v>
      </c>
      <c r="Q1692" s="27">
        <f>VLOOKUP(CurrentMtgRatesDataTable824[[#This Row],[asOfDate]],CurrentMtgRatesDataTable8[],5,0)</f>
        <v>59.324034297219661</v>
      </c>
      <c r="R1692" s="27">
        <f>CurrentMtgRatesDataTable824[[#This Row],[Realized Current Coupon Vol]]/CurrentMtgRatesDataTable824[[#This Row],[SeriesNumValue]]</f>
        <v>0.78842421110367045</v>
      </c>
    </row>
    <row r="1693" spans="1:18">
      <c r="A1693" s="26" t="s">
        <v>1149</v>
      </c>
      <c r="B1693" s="28">
        <v>3.3816928010474498</v>
      </c>
      <c r="C16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3.3816928010474498</v>
      </c>
      <c r="D1693" s="27">
        <f>CurrentMtgRatesDataTable8[[#This Row],[Combined with Bloomberg Coupon]]-C1694</f>
        <v>-0.12559746682661022</v>
      </c>
      <c r="E1693" s="37">
        <f t="shared" si="52"/>
        <v>113.20691177330433</v>
      </c>
      <c r="F1693" s="27">
        <f>LN(CurrentMtgRatesDataTable8[[#This Row],[Combined with Bloomberg Coupon]]/C1694)</f>
        <v>-3.6467323040616534E-2</v>
      </c>
      <c r="G1693" s="37">
        <f t="shared" si="53"/>
        <v>32.805242612693</v>
      </c>
      <c r="I1693" s="26" t="s">
        <v>1872</v>
      </c>
      <c r="J1693" s="27">
        <v>69.231585466666502</v>
      </c>
      <c r="K1693" s="27" t="s">
        <v>1502</v>
      </c>
      <c r="N1693" s="26" t="s">
        <v>1872</v>
      </c>
      <c r="O1693" s="28">
        <v>74.080756919999999</v>
      </c>
      <c r="P1693" s="28" t="s">
        <v>1501</v>
      </c>
      <c r="Q1693" s="27">
        <f>VLOOKUP(CurrentMtgRatesDataTable824[[#This Row],[asOfDate]],CurrentMtgRatesDataTable8[],5,0)</f>
        <v>58.860482144533776</v>
      </c>
      <c r="R1693" s="27">
        <f>CurrentMtgRatesDataTable824[[#This Row],[Realized Current Coupon Vol]]/CurrentMtgRatesDataTable824[[#This Row],[SeriesNumValue]]</f>
        <v>0.79454482637235146</v>
      </c>
    </row>
    <row r="1694" spans="1:18">
      <c r="A1694" s="26" t="s">
        <v>1150</v>
      </c>
      <c r="B1694" s="28">
        <v>3.5072902678740601</v>
      </c>
      <c r="C16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3.5072902678740601</v>
      </c>
      <c r="D1694" s="27">
        <f>CurrentMtgRatesDataTable8[[#This Row],[Combined with Bloomberg Coupon]]-C1695</f>
        <v>-7.3926826017570058E-2</v>
      </c>
      <c r="E1694" s="37">
        <f t="shared" si="52"/>
        <v>110.81059608116939</v>
      </c>
      <c r="F1694" s="27">
        <f>LN(CurrentMtgRatesDataTable8[[#This Row],[Combined with Bloomberg Coupon]]/C1695)</f>
        <v>-2.0858977121604689E-2</v>
      </c>
      <c r="G1694" s="37">
        <f t="shared" si="53"/>
        <v>32.085332944095391</v>
      </c>
      <c r="I1694" s="26" t="s">
        <v>1871</v>
      </c>
      <c r="J1694" s="27">
        <v>74.873103349999795</v>
      </c>
      <c r="K1694" s="27" t="s">
        <v>1502</v>
      </c>
      <c r="N1694" s="26" t="s">
        <v>1871</v>
      </c>
      <c r="O1694" s="28">
        <v>74.819399118000007</v>
      </c>
      <c r="P1694" s="28" t="s">
        <v>1501</v>
      </c>
      <c r="Q1694" s="27">
        <f>VLOOKUP(CurrentMtgRatesDataTable824[[#This Row],[asOfDate]],CurrentMtgRatesDataTable8[],5,0)</f>
        <v>58.848104629416419</v>
      </c>
      <c r="R1694" s="27">
        <f>CurrentMtgRatesDataTable824[[#This Row],[Realized Current Coupon Vol]]/CurrentMtgRatesDataTable824[[#This Row],[SeriesNumValue]]</f>
        <v>0.78653538150721092</v>
      </c>
    </row>
    <row r="1695" spans="1:18">
      <c r="A1695" s="26" t="s">
        <v>1151</v>
      </c>
      <c r="B1695" s="28">
        <v>3.5812170938916301</v>
      </c>
      <c r="C16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3.5812170938916301</v>
      </c>
      <c r="D1695" s="27">
        <f>CurrentMtgRatesDataTable8[[#This Row],[Combined with Bloomberg Coupon]]-C1696</f>
        <v>3.5960586399500283E-2</v>
      </c>
      <c r="E1695" s="37">
        <f t="shared" si="52"/>
        <v>111.21832061060186</v>
      </c>
      <c r="F1695" s="27">
        <f>LN(CurrentMtgRatesDataTable8[[#This Row],[Combined with Bloomberg Coupon]]/C1696)</f>
        <v>1.009219808654184E-2</v>
      </c>
      <c r="G1695" s="37">
        <f t="shared" si="53"/>
        <v>32.139845657199942</v>
      </c>
      <c r="I1695" s="26" t="s">
        <v>1870</v>
      </c>
      <c r="J1695" s="27">
        <v>75.4261631006665</v>
      </c>
      <c r="K1695" s="27" t="s">
        <v>1502</v>
      </c>
      <c r="N1695" s="26" t="s">
        <v>1870</v>
      </c>
      <c r="O1695" s="28">
        <v>76.716417453000005</v>
      </c>
      <c r="P1695" s="28" t="s">
        <v>1501</v>
      </c>
      <c r="Q1695" s="27">
        <f>VLOOKUP(CurrentMtgRatesDataTable824[[#This Row],[asOfDate]],CurrentMtgRatesDataTable8[],5,0)</f>
        <v>58.702358653772144</v>
      </c>
      <c r="R1695" s="27">
        <f>CurrentMtgRatesDataTable824[[#This Row],[Realized Current Coupon Vol]]/CurrentMtgRatesDataTable824[[#This Row],[SeriesNumValue]]</f>
        <v>0.76518639168383873</v>
      </c>
    </row>
    <row r="1696" spans="1:18">
      <c r="A1696" s="26" t="s">
        <v>1152</v>
      </c>
      <c r="B1696" s="28">
        <v>3.5452565074921298</v>
      </c>
      <c r="C16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3.5452565074921298</v>
      </c>
      <c r="D1696" s="27">
        <f>CurrentMtgRatesDataTable8[[#This Row],[Combined with Bloomberg Coupon]]-C1697</f>
        <v>4.5266786098259626E-2</v>
      </c>
      <c r="E1696" s="37">
        <f t="shared" si="52"/>
        <v>111.19373488261704</v>
      </c>
      <c r="F1696" s="27">
        <f>LN(CurrentMtgRatesDataTable8[[#This Row],[Combined with Bloomberg Coupon]]/C1697)</f>
        <v>1.2850483163581838E-2</v>
      </c>
      <c r="G1696" s="37">
        <f t="shared" si="53"/>
        <v>32.121735200024034</v>
      </c>
      <c r="I1696" s="26" t="s">
        <v>1869</v>
      </c>
      <c r="J1696" s="27">
        <v>80.293187883000002</v>
      </c>
      <c r="K1696" s="27" t="s">
        <v>1502</v>
      </c>
      <c r="N1696" s="26" t="s">
        <v>1869</v>
      </c>
      <c r="O1696" s="28">
        <v>77.663123390999999</v>
      </c>
      <c r="P1696" s="28" t="s">
        <v>1501</v>
      </c>
      <c r="Q1696" s="27">
        <f>VLOOKUP(CurrentMtgRatesDataTable824[[#This Row],[asOfDate]],CurrentMtgRatesDataTable8[],5,0)</f>
        <v>57.992354227609169</v>
      </c>
      <c r="R1696" s="27">
        <f>CurrentMtgRatesDataTable824[[#This Row],[Realized Current Coupon Vol]]/CurrentMtgRatesDataTable824[[#This Row],[SeriesNumValue]]</f>
        <v>0.74671673885227263</v>
      </c>
    </row>
    <row r="1697" spans="1:18">
      <c r="A1697" s="26" t="s">
        <v>1153</v>
      </c>
      <c r="B1697" s="28">
        <v>3.4999897213938702</v>
      </c>
      <c r="C16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3.4999897213938702</v>
      </c>
      <c r="D1697" s="27">
        <f>CurrentMtgRatesDataTable8[[#This Row],[Combined with Bloomberg Coupon]]-C1698</f>
        <v>7.5949960506620062E-2</v>
      </c>
      <c r="E1697" s="37">
        <f t="shared" si="52"/>
        <v>111.71271128888061</v>
      </c>
      <c r="F1697" s="27">
        <f>LN(CurrentMtgRatesDataTable8[[#This Row],[Combined with Bloomberg Coupon]]/C1698)</f>
        <v>2.1938961125715611E-2</v>
      </c>
      <c r="G1697" s="37">
        <f t="shared" si="53"/>
        <v>32.211612831173433</v>
      </c>
      <c r="I1697" s="26" t="s">
        <v>1868</v>
      </c>
      <c r="J1697" s="27">
        <v>87.953646380666399</v>
      </c>
      <c r="K1697" s="27" t="s">
        <v>1502</v>
      </c>
      <c r="N1697" s="26" t="s">
        <v>1868</v>
      </c>
      <c r="O1697" s="28">
        <v>80.064652539999997</v>
      </c>
      <c r="P1697" s="28" t="s">
        <v>1501</v>
      </c>
      <c r="Q1697" s="27">
        <f>VLOOKUP(CurrentMtgRatesDataTable824[[#This Row],[asOfDate]],CurrentMtgRatesDataTable8[],5,0)</f>
        <v>57.277517348225658</v>
      </c>
      <c r="R1697" s="27">
        <f>CurrentMtgRatesDataTable824[[#This Row],[Realized Current Coupon Vol]]/CurrentMtgRatesDataTable824[[#This Row],[SeriesNumValue]]</f>
        <v>0.71539081893361156</v>
      </c>
    </row>
    <row r="1698" spans="1:18">
      <c r="A1698" s="26" t="s">
        <v>1154</v>
      </c>
      <c r="B1698" s="28">
        <v>3.4240397608872502</v>
      </c>
      <c r="C16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3.4240397608872502</v>
      </c>
      <c r="D1698" s="27">
        <f>CurrentMtgRatesDataTable8[[#This Row],[Combined with Bloomberg Coupon]]-C1699</f>
        <v>-5.8617306291399718E-2</v>
      </c>
      <c r="E1698" s="37">
        <f t="shared" si="52"/>
        <v>110.36641678177874</v>
      </c>
      <c r="F1698" s="27">
        <f>LN(CurrentMtgRatesDataTable8[[#This Row],[Combined with Bloomberg Coupon]]/C1699)</f>
        <v>-1.6974456880021454E-2</v>
      </c>
      <c r="G1698" s="37">
        <f t="shared" si="53"/>
        <v>31.826143436990588</v>
      </c>
      <c r="I1698" s="26" t="s">
        <v>1867</v>
      </c>
      <c r="J1698" s="27">
        <v>87.202067746666401</v>
      </c>
      <c r="K1698" s="27" t="s">
        <v>1502</v>
      </c>
      <c r="N1698" s="26" t="s">
        <v>1867</v>
      </c>
      <c r="O1698" s="28">
        <v>80.294627140000003</v>
      </c>
      <c r="P1698" s="28" t="s">
        <v>1501</v>
      </c>
      <c r="Q1698" s="27">
        <f>VLOOKUP(CurrentMtgRatesDataTable824[[#This Row],[asOfDate]],CurrentMtgRatesDataTable8[],5,0)</f>
        <v>57.323760756448848</v>
      </c>
      <c r="R1698" s="27">
        <f>CurrentMtgRatesDataTable824[[#This Row],[Realized Current Coupon Vol]]/CurrentMtgRatesDataTable824[[#This Row],[SeriesNumValue]]</f>
        <v>0.71391776508906823</v>
      </c>
    </row>
    <row r="1699" spans="1:18">
      <c r="A1699" s="26" t="s">
        <v>1155</v>
      </c>
      <c r="B1699" s="28">
        <v>3.4826570671786499</v>
      </c>
      <c r="C16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3.4826570671786499</v>
      </c>
      <c r="D1699" s="27">
        <f>CurrentMtgRatesDataTable8[[#This Row],[Combined with Bloomberg Coupon]]-C1700</f>
        <v>-9.9759665905279959E-2</v>
      </c>
      <c r="E1699" s="37">
        <f t="shared" si="52"/>
        <v>109.90778745100826</v>
      </c>
      <c r="F1699" s="27">
        <f>LN(CurrentMtgRatesDataTable8[[#This Row],[Combined with Bloomberg Coupon]]/C1700)</f>
        <v>-2.8242110265142683E-2</v>
      </c>
      <c r="G1699" s="37">
        <f t="shared" si="53"/>
        <v>31.688462717678647</v>
      </c>
      <c r="I1699" s="26" t="s">
        <v>1866</v>
      </c>
      <c r="J1699" s="27">
        <v>85.1084718266669</v>
      </c>
      <c r="K1699" s="27" t="s">
        <v>1502</v>
      </c>
      <c r="N1699" s="26" t="s">
        <v>1866</v>
      </c>
      <c r="O1699" s="28">
        <v>80.552364564000001</v>
      </c>
      <c r="P1699" s="28" t="s">
        <v>1501</v>
      </c>
      <c r="Q1699" s="27">
        <f>VLOOKUP(CurrentMtgRatesDataTable824[[#This Row],[asOfDate]],CurrentMtgRatesDataTable8[],5,0)</f>
        <v>56.085632873024934</v>
      </c>
      <c r="R1699" s="27">
        <f>CurrentMtgRatesDataTable824[[#This Row],[Realized Current Coupon Vol]]/CurrentMtgRatesDataTable824[[#This Row],[SeriesNumValue]]</f>
        <v>0.69626302314768307</v>
      </c>
    </row>
    <row r="1700" spans="1:18">
      <c r="A1700" s="26" t="s">
        <v>1156</v>
      </c>
      <c r="B1700" s="28">
        <v>3.5824167330839298</v>
      </c>
      <c r="C17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3.5824167330839298</v>
      </c>
      <c r="D1700" s="27">
        <f>CurrentMtgRatesDataTable8[[#This Row],[Combined with Bloomberg Coupon]]-C1701</f>
        <v>3.9816733083929634E-2</v>
      </c>
      <c r="E1700" s="37">
        <f t="shared" si="52"/>
        <v>109.47727009955057</v>
      </c>
      <c r="F1700" s="27">
        <f>LN(CurrentMtgRatesDataTable8[[#This Row],[Combined with Bloomberg Coupon]]/C1701)</f>
        <v>1.1176716929536343E-2</v>
      </c>
      <c r="G1700" s="37">
        <f t="shared" si="53"/>
        <v>31.4855548995451</v>
      </c>
      <c r="I1700" s="26" t="s">
        <v>1865</v>
      </c>
      <c r="J1700" s="27">
        <v>88.449025967333597</v>
      </c>
      <c r="K1700" s="27" t="s">
        <v>1502</v>
      </c>
      <c r="N1700" s="26" t="s">
        <v>1865</v>
      </c>
      <c r="O1700" s="28">
        <v>83.826369072000006</v>
      </c>
      <c r="P1700" s="28" t="s">
        <v>1501</v>
      </c>
      <c r="Q1700" s="27">
        <f>VLOOKUP(CurrentMtgRatesDataTable824[[#This Row],[asOfDate]],CurrentMtgRatesDataTable8[],5,0)</f>
        <v>55.969671002170642</v>
      </c>
      <c r="R1700" s="27">
        <f>CurrentMtgRatesDataTable824[[#This Row],[Realized Current Coupon Vol]]/CurrentMtgRatesDataTable824[[#This Row],[SeriesNumValue]]</f>
        <v>0.66768573686040567</v>
      </c>
    </row>
    <row r="1701" spans="1:18">
      <c r="A1701" s="26" t="s">
        <v>1157</v>
      </c>
      <c r="B1701" s="28">
        <v>3.27423419115966</v>
      </c>
      <c r="C17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3.5426000000000002</v>
      </c>
      <c r="D1701" s="27">
        <f>CurrentMtgRatesDataTable8[[#This Row],[Combined with Bloomberg Coupon]]-C1702</f>
        <v>0.11460000000000026</v>
      </c>
      <c r="E1701" s="37">
        <f t="shared" si="52"/>
        <v>109.05617561859511</v>
      </c>
      <c r="F1701" s="27">
        <f>LN(CurrentMtgRatesDataTable8[[#This Row],[Combined with Bloomberg Coupon]]/C1702)</f>
        <v>3.2883920100826025E-2</v>
      </c>
      <c r="G1701" s="37">
        <f t="shared" si="53"/>
        <v>31.370531387485347</v>
      </c>
      <c r="I1701" s="26" t="s">
        <v>1864</v>
      </c>
      <c r="J1701" s="27">
        <v>85.699075058333094</v>
      </c>
      <c r="K1701" s="27" t="s">
        <v>1502</v>
      </c>
      <c r="N1701" s="26" t="s">
        <v>1864</v>
      </c>
      <c r="O1701" s="28">
        <v>81.225644394</v>
      </c>
      <c r="P1701" s="28" t="s">
        <v>1501</v>
      </c>
      <c r="Q1701" s="27">
        <f>VLOOKUP(CurrentMtgRatesDataTable824[[#This Row],[asOfDate]],CurrentMtgRatesDataTable8[],5,0)</f>
        <v>56.084859809365938</v>
      </c>
      <c r="R1701" s="27">
        <f>CurrentMtgRatesDataTable824[[#This Row],[Realized Current Coupon Vol]]/CurrentMtgRatesDataTable824[[#This Row],[SeriesNumValue]]</f>
        <v>0.6904821774920733</v>
      </c>
    </row>
    <row r="1702" spans="1:18">
      <c r="A1702" s="26" t="s">
        <v>1158</v>
      </c>
      <c r="B1702" s="28">
        <v>2.8754722391573799</v>
      </c>
      <c r="C17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3.4279999999999999</v>
      </c>
      <c r="D1702" s="27">
        <f>CurrentMtgRatesDataTable8[[#This Row],[Combined with Bloomberg Coupon]]-C1703</f>
        <v>4.0899999999999714E-2</v>
      </c>
      <c r="E1702" s="37">
        <f t="shared" si="52"/>
        <v>106.44663102864267</v>
      </c>
      <c r="F1702" s="27">
        <f>LN(CurrentMtgRatesDataTable8[[#This Row],[Combined with Bloomberg Coupon]]/C1703)</f>
        <v>1.2002902682657213E-2</v>
      </c>
      <c r="G1702" s="37">
        <f t="shared" si="53"/>
        <v>30.604512012399105</v>
      </c>
      <c r="I1702" s="26" t="s">
        <v>1863</v>
      </c>
      <c r="J1702" s="27">
        <v>83.186907324000003</v>
      </c>
      <c r="K1702" s="27" t="s">
        <v>1502</v>
      </c>
      <c r="N1702" s="26" t="s">
        <v>1863</v>
      </c>
      <c r="O1702" s="28">
        <v>79.931952441000007</v>
      </c>
      <c r="P1702" s="28" t="s">
        <v>1501</v>
      </c>
      <c r="Q1702" s="27">
        <f>VLOOKUP(CurrentMtgRatesDataTable824[[#This Row],[asOfDate]],CurrentMtgRatesDataTable8[],5,0)</f>
        <v>56.034725688003626</v>
      </c>
      <c r="R1702" s="27">
        <f>CurrentMtgRatesDataTable824[[#This Row],[Realized Current Coupon Vol]]/CurrentMtgRatesDataTable824[[#This Row],[SeriesNumValue]]</f>
        <v>0.70103036366294713</v>
      </c>
    </row>
    <row r="1703" spans="1:18">
      <c r="A1703" s="26" t="s">
        <v>1159</v>
      </c>
      <c r="B1703" s="28">
        <v>2.9178438087897001</v>
      </c>
      <c r="C17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3.3871000000000002</v>
      </c>
      <c r="D1703" s="27">
        <f>CurrentMtgRatesDataTable8[[#This Row],[Combined with Bloomberg Coupon]]-C1704</f>
        <v>-9.8846763186959841E-2</v>
      </c>
      <c r="E1703" s="37">
        <f t="shared" si="52"/>
        <v>106.06963859677117</v>
      </c>
      <c r="F1703" s="27">
        <f>LN(CurrentMtgRatesDataTable8[[#This Row],[Combined with Bloomberg Coupon]]/C1704)</f>
        <v>-2.8765577323911874E-2</v>
      </c>
      <c r="G1703" s="37">
        <f t="shared" si="53"/>
        <v>30.486231487045384</v>
      </c>
      <c r="I1703" s="26" t="s">
        <v>1862</v>
      </c>
      <c r="J1703" s="27">
        <v>83.283090223666406</v>
      </c>
      <c r="K1703" s="27" t="s">
        <v>1502</v>
      </c>
      <c r="N1703" s="26" t="s">
        <v>1862</v>
      </c>
      <c r="O1703" s="28">
        <v>79.827716234999997</v>
      </c>
      <c r="P1703" s="28" t="s">
        <v>1501</v>
      </c>
      <c r="Q1703" s="27">
        <f>VLOOKUP(CurrentMtgRatesDataTable824[[#This Row],[asOfDate]],CurrentMtgRatesDataTable8[],5,0)</f>
        <v>56.073396482777916</v>
      </c>
      <c r="R1703" s="27">
        <f>CurrentMtgRatesDataTable824[[#This Row],[Realized Current Coupon Vol]]/CurrentMtgRatesDataTable824[[#This Row],[SeriesNumValue]]</f>
        <v>0.70243017246925654</v>
      </c>
    </row>
    <row r="1704" spans="1:18">
      <c r="A1704" s="26" t="s">
        <v>1160</v>
      </c>
      <c r="B1704" s="28">
        <v>3.4859467631869601</v>
      </c>
      <c r="C17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3.4859467631869601</v>
      </c>
      <c r="D1704" s="27">
        <f>CurrentMtgRatesDataTable8[[#This Row],[Combined with Bloomberg Coupon]]-C1705</f>
        <v>9.6895731909889982E-2</v>
      </c>
      <c r="E1704" s="37">
        <f t="shared" si="52"/>
        <v>105.60280901423431</v>
      </c>
      <c r="F1704" s="27">
        <f>LN(CurrentMtgRatesDataTable8[[#This Row],[Combined with Bloomberg Coupon]]/C1705)</f>
        <v>2.818972494931777E-2</v>
      </c>
      <c r="G1704" s="37">
        <f t="shared" si="53"/>
        <v>30.241552471214341</v>
      </c>
      <c r="I1704" s="26" t="s">
        <v>1861</v>
      </c>
      <c r="J1704" s="27">
        <v>85.668010768000002</v>
      </c>
      <c r="K1704" s="27" t="s">
        <v>1502</v>
      </c>
      <c r="N1704" s="26" t="s">
        <v>1861</v>
      </c>
      <c r="O1704" s="28">
        <v>80.381709224999994</v>
      </c>
      <c r="P1704" s="28" t="s">
        <v>1501</v>
      </c>
      <c r="Q1704" s="27">
        <f>VLOOKUP(CurrentMtgRatesDataTable824[[#This Row],[asOfDate]],CurrentMtgRatesDataTable8[],5,0)</f>
        <v>52.583203530725328</v>
      </c>
      <c r="R1704" s="27">
        <f>CurrentMtgRatesDataTable824[[#This Row],[Realized Current Coupon Vol]]/CurrentMtgRatesDataTable824[[#This Row],[SeriesNumValue]]</f>
        <v>0.65416876597556983</v>
      </c>
    </row>
    <row r="1705" spans="1:18">
      <c r="A1705" s="26" t="s">
        <v>1161</v>
      </c>
      <c r="B1705" s="28">
        <v>3.3890510312770701</v>
      </c>
      <c r="C17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3.3890510312770701</v>
      </c>
      <c r="D1705" s="27">
        <f>CurrentMtgRatesDataTable8[[#This Row],[Combined with Bloomberg Coupon]]-C1706</f>
        <v>6.4237312029030047E-2</v>
      </c>
      <c r="E1705" s="37">
        <f t="shared" si="52"/>
        <v>106.30925997497955</v>
      </c>
      <c r="F1705" s="27">
        <f>LN(CurrentMtgRatesDataTable8[[#This Row],[Combined with Bloomberg Coupon]]/C1706)</f>
        <v>1.9136302175375375E-2</v>
      </c>
      <c r="G1705" s="37">
        <f t="shared" si="53"/>
        <v>30.221488090729022</v>
      </c>
      <c r="I1705" s="26" t="s">
        <v>1860</v>
      </c>
      <c r="J1705" s="27">
        <v>77.089797351666903</v>
      </c>
      <c r="K1705" s="27" t="s">
        <v>1502</v>
      </c>
      <c r="N1705" s="26" t="s">
        <v>1860</v>
      </c>
      <c r="O1705" s="28">
        <v>76.514013659</v>
      </c>
      <c r="P1705" s="28" t="s">
        <v>1501</v>
      </c>
      <c r="Q1705" s="27">
        <f>VLOOKUP(CurrentMtgRatesDataTable824[[#This Row],[asOfDate]],CurrentMtgRatesDataTable8[],5,0)</f>
        <v>52.743209943293046</v>
      </c>
      <c r="R1705" s="27">
        <f>CurrentMtgRatesDataTable824[[#This Row],[Realized Current Coupon Vol]]/CurrentMtgRatesDataTable824[[#This Row],[SeriesNumValue]]</f>
        <v>0.68932745024138598</v>
      </c>
    </row>
    <row r="1706" spans="1:18">
      <c r="A1706" s="26" t="s">
        <v>1162</v>
      </c>
      <c r="B1706" s="28">
        <v>3.32481371924804</v>
      </c>
      <c r="C17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3.32481371924804</v>
      </c>
      <c r="D1706" s="27">
        <f>CurrentMtgRatesDataTable8[[#This Row],[Combined with Bloomberg Coupon]]-C1707</f>
        <v>0.10889990061397992</v>
      </c>
      <c r="E1706" s="37">
        <f t="shared" si="52"/>
        <v>105.1909157236047</v>
      </c>
      <c r="F1706" s="27">
        <f>LN(CurrentMtgRatesDataTable8[[#This Row],[Combined with Bloomberg Coupon]]/C1707)</f>
        <v>3.3302094982853407E-2</v>
      </c>
      <c r="G1706" s="37">
        <f t="shared" si="53"/>
        <v>29.880602409732308</v>
      </c>
      <c r="I1706" s="26" t="s">
        <v>1859</v>
      </c>
      <c r="J1706" s="27">
        <v>80.425892911333605</v>
      </c>
      <c r="K1706" s="27" t="s">
        <v>1502</v>
      </c>
      <c r="N1706" s="26" t="s">
        <v>1859</v>
      </c>
      <c r="O1706" s="28">
        <v>79.115534620000005</v>
      </c>
      <c r="P1706" s="28" t="s">
        <v>1501</v>
      </c>
      <c r="Q1706" s="27">
        <f>VLOOKUP(CurrentMtgRatesDataTable824[[#This Row],[asOfDate]],CurrentMtgRatesDataTable8[],5,0)</f>
        <v>56.309935544967118</v>
      </c>
      <c r="R1706" s="27">
        <f>CurrentMtgRatesDataTable824[[#This Row],[Realized Current Coupon Vol]]/CurrentMtgRatesDataTable824[[#This Row],[SeriesNumValue]]</f>
        <v>0.71174309590941265</v>
      </c>
    </row>
    <row r="1707" spans="1:18">
      <c r="A1707" s="26" t="s">
        <v>1163</v>
      </c>
      <c r="B1707" s="28">
        <v>3.2159138186340601</v>
      </c>
      <c r="C17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3.2159138186340601</v>
      </c>
      <c r="D1707" s="27">
        <f>CurrentMtgRatesDataTable8[[#This Row],[Combined with Bloomberg Coupon]]-C1708</f>
        <v>-0.13506748615813002</v>
      </c>
      <c r="E1707" s="37">
        <f t="shared" si="52"/>
        <v>102.2678834846844</v>
      </c>
      <c r="F1707" s="27">
        <f>LN(CurrentMtgRatesDataTable8[[#This Row],[Combined with Bloomberg Coupon]]/C1708)</f>
        <v>-4.1141676476692868E-2</v>
      </c>
      <c r="G1707" s="37">
        <f t="shared" si="53"/>
        <v>28.92459439007629</v>
      </c>
      <c r="I1707" s="26" t="s">
        <v>1858</v>
      </c>
      <c r="J1707" s="27">
        <v>86.297421650666706</v>
      </c>
      <c r="K1707" s="27" t="s">
        <v>1502</v>
      </c>
      <c r="N1707" s="26" t="s">
        <v>1858</v>
      </c>
      <c r="O1707" s="28">
        <v>80.742362924999995</v>
      </c>
      <c r="P1707" s="28" t="s">
        <v>1501</v>
      </c>
      <c r="Q1707" s="27">
        <f>VLOOKUP(CurrentMtgRatesDataTable824[[#This Row],[asOfDate]],CurrentMtgRatesDataTable8[],5,0)</f>
        <v>62.310066225819064</v>
      </c>
      <c r="R1707" s="27">
        <f>CurrentMtgRatesDataTable824[[#This Row],[Realized Current Coupon Vol]]/CurrentMtgRatesDataTable824[[#This Row],[SeriesNumValue]]</f>
        <v>0.77171467329606969</v>
      </c>
    </row>
    <row r="1708" spans="1:18">
      <c r="A1708" s="26" t="s">
        <v>1164</v>
      </c>
      <c r="B1708" s="28">
        <v>3.3509813047921901</v>
      </c>
      <c r="C17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3.3509813047921901</v>
      </c>
      <c r="D1708" s="27">
        <f>CurrentMtgRatesDataTable8[[#This Row],[Combined with Bloomberg Coupon]]-C1709</f>
        <v>-0.12265630166603003</v>
      </c>
      <c r="E1708" s="37">
        <f t="shared" si="52"/>
        <v>99.116848449442045</v>
      </c>
      <c r="F1708" s="27">
        <f>LN(CurrentMtgRatesDataTable8[[#This Row],[Combined with Bloomberg Coupon]]/C1709)</f>
        <v>-3.5949116701417559E-2</v>
      </c>
      <c r="G1708" s="37">
        <f t="shared" si="53"/>
        <v>27.866715387563413</v>
      </c>
      <c r="I1708" s="26" t="s">
        <v>1857</v>
      </c>
      <c r="J1708" s="27">
        <v>81.728517546666595</v>
      </c>
      <c r="K1708" s="27" t="s">
        <v>1502</v>
      </c>
      <c r="N1708" s="26" t="s">
        <v>1857</v>
      </c>
      <c r="O1708" s="28">
        <v>77.868686400000001</v>
      </c>
      <c r="P1708" s="28" t="s">
        <v>1501</v>
      </c>
      <c r="Q1708" s="27">
        <f>VLOOKUP(CurrentMtgRatesDataTable824[[#This Row],[asOfDate]],CurrentMtgRatesDataTable8[],5,0)</f>
        <v>62.319509384791928</v>
      </c>
      <c r="R1708" s="27">
        <f>CurrentMtgRatesDataTable824[[#This Row],[Realized Current Coupon Vol]]/CurrentMtgRatesDataTable824[[#This Row],[SeriesNumValue]]</f>
        <v>0.80031540617836761</v>
      </c>
    </row>
    <row r="1709" spans="1:18">
      <c r="A1709" s="26" t="s">
        <v>1165</v>
      </c>
      <c r="B1709" s="28">
        <v>3.4736376064582202</v>
      </c>
      <c r="C17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3.4736376064582202</v>
      </c>
      <c r="D1709" s="27">
        <f>CurrentMtgRatesDataTable8[[#This Row],[Combined with Bloomberg Coupon]]-C1710</f>
        <v>0.15879642024852014</v>
      </c>
      <c r="E1709" s="37">
        <f t="shared" si="52"/>
        <v>100.5098838610335</v>
      </c>
      <c r="F1709" s="27">
        <f>LN(CurrentMtgRatesDataTable8[[#This Row],[Combined with Bloomberg Coupon]]/C1710)</f>
        <v>4.6792631586182881E-2</v>
      </c>
      <c r="G1709" s="37">
        <f t="shared" si="53"/>
        <v>27.881776127653684</v>
      </c>
      <c r="I1709" s="26" t="s">
        <v>1856</v>
      </c>
      <c r="J1709" s="27">
        <v>74.0428370879997</v>
      </c>
      <c r="K1709" s="27" t="s">
        <v>1502</v>
      </c>
      <c r="N1709" s="26" t="s">
        <v>1856</v>
      </c>
      <c r="O1709" s="28">
        <v>74.449469952000001</v>
      </c>
      <c r="P1709" s="28" t="s">
        <v>1501</v>
      </c>
      <c r="Q1709" s="27">
        <f>VLOOKUP(CurrentMtgRatesDataTable824[[#This Row],[asOfDate]],CurrentMtgRatesDataTable8[],5,0)</f>
        <v>61.947655732555674</v>
      </c>
      <c r="R1709" s="27">
        <f>CurrentMtgRatesDataTable824[[#This Row],[Realized Current Coupon Vol]]/CurrentMtgRatesDataTable824[[#This Row],[SeriesNumValue]]</f>
        <v>0.83207651810678229</v>
      </c>
    </row>
    <row r="1710" spans="1:18">
      <c r="A1710" s="26" t="s">
        <v>1166</v>
      </c>
      <c r="B1710" s="28">
        <v>3.3148411862097</v>
      </c>
      <c r="C17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3.3148411862097</v>
      </c>
      <c r="D1710" s="27">
        <f>CurrentMtgRatesDataTable8[[#This Row],[Combined with Bloomberg Coupon]]-C1711</f>
        <v>-6.2725609920649905E-2</v>
      </c>
      <c r="E1710" s="37">
        <f t="shared" si="52"/>
        <v>94.203009206213622</v>
      </c>
      <c r="F1710" s="27">
        <f>LN(CurrentMtgRatesDataTable8[[#This Row],[Combined with Bloomberg Coupon]]/C1711)</f>
        <v>-1.8745852592040368E-2</v>
      </c>
      <c r="G1710" s="37">
        <f t="shared" si="53"/>
        <v>25.920255984492265</v>
      </c>
      <c r="I1710" s="26" t="s">
        <v>1855</v>
      </c>
      <c r="J1710" s="27">
        <v>74.435850365999997</v>
      </c>
      <c r="K1710" s="27" t="s">
        <v>1502</v>
      </c>
      <c r="N1710" s="26" t="s">
        <v>1855</v>
      </c>
      <c r="O1710" s="28">
        <v>72.647687943999998</v>
      </c>
      <c r="P1710" s="28" t="s">
        <v>1501</v>
      </c>
      <c r="Q1710" s="27">
        <f>VLOOKUP(CurrentMtgRatesDataTable824[[#This Row],[asOfDate]],CurrentMtgRatesDataTable8[],5,0)</f>
        <v>61.968827340016453</v>
      </c>
      <c r="R1710" s="27">
        <f>CurrentMtgRatesDataTable824[[#This Row],[Realized Current Coupon Vol]]/CurrentMtgRatesDataTable824[[#This Row],[SeriesNumValue]]</f>
        <v>0.85300481121690652</v>
      </c>
    </row>
    <row r="1711" spans="1:18">
      <c r="A1711" s="26" t="s">
        <v>1167</v>
      </c>
      <c r="B1711" s="28">
        <v>3.3775667961303499</v>
      </c>
      <c r="C17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3.3775667961303499</v>
      </c>
      <c r="D1711" s="27">
        <f>CurrentMtgRatesDataTable8[[#This Row],[Combined with Bloomberg Coupon]]-C1712</f>
        <v>1.2741104206259735E-2</v>
      </c>
      <c r="E1711" s="37">
        <f t="shared" si="52"/>
        <v>94.006792540379692</v>
      </c>
      <c r="F1711" s="27">
        <f>LN(CurrentMtgRatesDataTable8[[#This Row],[Combined with Bloomberg Coupon]]/C1712)</f>
        <v>3.779406017936548E-3</v>
      </c>
      <c r="G1711" s="37">
        <f t="shared" si="53"/>
        <v>25.812013543493006</v>
      </c>
      <c r="I1711" s="26" t="s">
        <v>1854</v>
      </c>
      <c r="J1711" s="27">
        <v>71.899939529999799</v>
      </c>
      <c r="K1711" s="27" t="s">
        <v>1502</v>
      </c>
      <c r="N1711" s="26" t="s">
        <v>1854</v>
      </c>
      <c r="O1711" s="28">
        <v>71.990197199999997</v>
      </c>
      <c r="P1711" s="28" t="s">
        <v>1501</v>
      </c>
      <c r="Q1711" s="27">
        <f>VLOOKUP(CurrentMtgRatesDataTable824[[#This Row],[asOfDate]],CurrentMtgRatesDataTable8[],5,0)</f>
        <v>61.317800884884043</v>
      </c>
      <c r="R1711" s="27">
        <f>CurrentMtgRatesDataTable824[[#This Row],[Realized Current Coupon Vol]]/CurrentMtgRatesDataTable824[[#This Row],[SeriesNumValue]]</f>
        <v>0.85175208944814562</v>
      </c>
    </row>
    <row r="1712" spans="1:18">
      <c r="A1712" s="26" t="s">
        <v>1168</v>
      </c>
      <c r="B1712" s="28">
        <v>3.3648256919240902</v>
      </c>
      <c r="C17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3.3648256919240902</v>
      </c>
      <c r="D1712" s="27">
        <f>CurrentMtgRatesDataTable8[[#This Row],[Combined with Bloomberg Coupon]]-C1713</f>
        <v>-6.3364373798519669E-2</v>
      </c>
      <c r="E1712" s="37">
        <f t="shared" si="52"/>
        <v>93.876800066526485</v>
      </c>
      <c r="F1712" s="27">
        <f>LN(CurrentMtgRatesDataTable8[[#This Row],[Combined with Bloomberg Coupon]]/C1713)</f>
        <v>-1.8656282839846473E-2</v>
      </c>
      <c r="G1712" s="37">
        <f t="shared" si="53"/>
        <v>25.774301728426813</v>
      </c>
      <c r="I1712" s="26" t="s">
        <v>1853</v>
      </c>
      <c r="J1712" s="27">
        <v>80.693674279999996</v>
      </c>
      <c r="K1712" s="27" t="s">
        <v>1502</v>
      </c>
      <c r="N1712" s="26" t="s">
        <v>1853</v>
      </c>
      <c r="O1712" s="28">
        <v>74.355395880000003</v>
      </c>
      <c r="P1712" s="28" t="s">
        <v>1501</v>
      </c>
      <c r="Q1712" s="27">
        <f>VLOOKUP(CurrentMtgRatesDataTable824[[#This Row],[asOfDate]],CurrentMtgRatesDataTable8[],5,0)</f>
        <v>63.23896786779828</v>
      </c>
      <c r="R1712" s="27">
        <f>CurrentMtgRatesDataTable824[[#This Row],[Realized Current Coupon Vol]]/CurrentMtgRatesDataTable824[[#This Row],[SeriesNumValue]]</f>
        <v>0.85049601470561464</v>
      </c>
    </row>
    <row r="1713" spans="1:18">
      <c r="A1713" s="26" t="s">
        <v>1169</v>
      </c>
      <c r="B1713" s="28">
        <v>3.4281900657226099</v>
      </c>
      <c r="C17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3.4281900657226099</v>
      </c>
      <c r="D1713" s="27">
        <f>CurrentMtgRatesDataTable8[[#This Row],[Combined with Bloomberg Coupon]]-C1714</f>
        <v>2.2557834266696553E-3</v>
      </c>
      <c r="E1713" s="37">
        <f t="shared" si="52"/>
        <v>93.344005417042666</v>
      </c>
      <c r="F1713" s="27">
        <f>LN(CurrentMtgRatesDataTable8[[#This Row],[Combined with Bloomberg Coupon]]/C1714)</f>
        <v>6.5822660739061809E-4</v>
      </c>
      <c r="G1713" s="37">
        <f t="shared" si="53"/>
        <v>25.590216593538596</v>
      </c>
      <c r="I1713" s="26" t="s">
        <v>1852</v>
      </c>
      <c r="J1713" s="27">
        <v>75.971693866666698</v>
      </c>
      <c r="K1713" s="27" t="s">
        <v>1502</v>
      </c>
      <c r="N1713" s="26" t="s">
        <v>1852</v>
      </c>
      <c r="O1713" s="28">
        <v>73.388669519999993</v>
      </c>
      <c r="P1713" s="28" t="s">
        <v>1501</v>
      </c>
      <c r="Q1713" s="27">
        <f>VLOOKUP(CurrentMtgRatesDataTable824[[#This Row],[asOfDate]],CurrentMtgRatesDataTable8[],5,0)</f>
        <v>63.881356208678341</v>
      </c>
      <c r="R1713" s="27">
        <f>CurrentMtgRatesDataTable824[[#This Row],[Realized Current Coupon Vol]]/CurrentMtgRatesDataTable824[[#This Row],[SeriesNumValue]]</f>
        <v>0.87045257294478262</v>
      </c>
    </row>
    <row r="1714" spans="1:18">
      <c r="A1714" s="26" t="s">
        <v>1170</v>
      </c>
      <c r="B1714" s="28">
        <v>3.4259342822959402</v>
      </c>
      <c r="C17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3.4259342822959402</v>
      </c>
      <c r="D1714" s="27">
        <f>CurrentMtgRatesDataTable8[[#This Row],[Combined with Bloomberg Coupon]]-C1715</f>
        <v>0.11128021795526033</v>
      </c>
      <c r="E1714" s="37">
        <f t="shared" si="52"/>
        <v>95.935773123275169</v>
      </c>
      <c r="F1714" s="27">
        <f>LN(CurrentMtgRatesDataTable8[[#This Row],[Combined with Bloomberg Coupon]]/C1715)</f>
        <v>3.3020954123589866E-2</v>
      </c>
      <c r="G1714" s="37">
        <f t="shared" si="53"/>
        <v>26.15477749375642</v>
      </c>
      <c r="I1714" s="26" t="s">
        <v>1851</v>
      </c>
      <c r="J1714" s="27">
        <v>78.604260612000004</v>
      </c>
      <c r="K1714" s="27" t="s">
        <v>1502</v>
      </c>
      <c r="N1714" s="26" t="s">
        <v>1851</v>
      </c>
      <c r="O1714" s="28">
        <v>74.178101280000007</v>
      </c>
      <c r="P1714" s="28" t="s">
        <v>1501</v>
      </c>
      <c r="Q1714" s="27">
        <f>VLOOKUP(CurrentMtgRatesDataTable824[[#This Row],[asOfDate]],CurrentMtgRatesDataTable8[],5,0)</f>
        <v>63.418979332308346</v>
      </c>
      <c r="R1714" s="27">
        <f>CurrentMtgRatesDataTable824[[#This Row],[Realized Current Coupon Vol]]/CurrentMtgRatesDataTable824[[#This Row],[SeriesNumValue]]</f>
        <v>0.85495554938674945</v>
      </c>
    </row>
    <row r="1715" spans="1:18">
      <c r="A1715" s="26" t="s">
        <v>1171</v>
      </c>
      <c r="B1715" s="28">
        <v>3.3146540643406799</v>
      </c>
      <c r="C17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3.3146540643406799</v>
      </c>
      <c r="D1715" s="27">
        <f>CurrentMtgRatesDataTable8[[#This Row],[Combined with Bloomberg Coupon]]-C1716</f>
        <v>-0.13665180135569033</v>
      </c>
      <c r="E1715" s="37">
        <f t="shared" si="52"/>
        <v>92.87230738023689</v>
      </c>
      <c r="F1715" s="27">
        <f>LN(CurrentMtgRatesDataTable8[[#This Row],[Combined with Bloomberg Coupon]]/C1716)</f>
        <v>-4.0399407677660669E-2</v>
      </c>
      <c r="G1715" s="37">
        <f t="shared" si="53"/>
        <v>25.151820380755041</v>
      </c>
      <c r="I1715" s="26" t="s">
        <v>1850</v>
      </c>
      <c r="J1715" s="27">
        <v>72.85137512</v>
      </c>
      <c r="K1715" s="27" t="s">
        <v>1502</v>
      </c>
      <c r="N1715" s="26" t="s">
        <v>1850</v>
      </c>
      <c r="O1715" s="28">
        <v>71.421678314999994</v>
      </c>
      <c r="P1715" s="28" t="s">
        <v>1501</v>
      </c>
      <c r="Q1715" s="27">
        <f>VLOOKUP(CurrentMtgRatesDataTable824[[#This Row],[asOfDate]],CurrentMtgRatesDataTable8[],5,0)</f>
        <v>63.409307597018682</v>
      </c>
      <c r="R1715" s="27">
        <f>CurrentMtgRatesDataTable824[[#This Row],[Realized Current Coupon Vol]]/CurrentMtgRatesDataTable824[[#This Row],[SeriesNumValue]]</f>
        <v>0.88781598378795656</v>
      </c>
    </row>
    <row r="1716" spans="1:18">
      <c r="A1716" s="26" t="s">
        <v>1172</v>
      </c>
      <c r="B1716" s="28">
        <v>3.4513058656963702</v>
      </c>
      <c r="C17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3.4513058656963702</v>
      </c>
      <c r="D1716" s="27">
        <f>CurrentMtgRatesDataTable8[[#This Row],[Combined with Bloomberg Coupon]]-C1717</f>
        <v>4.856596755615028E-2</v>
      </c>
      <c r="E1716" s="37">
        <f t="shared" si="52"/>
        <v>89.69094533642506</v>
      </c>
      <c r="F1716" s="27">
        <f>LN(CurrentMtgRatesDataTable8[[#This Row],[Combined with Bloomberg Coupon]]/C1717)</f>
        <v>1.4171711730207653E-2</v>
      </c>
      <c r="G1716" s="37">
        <f t="shared" si="53"/>
        <v>24.049855897038153</v>
      </c>
      <c r="I1716" s="26" t="s">
        <v>1849</v>
      </c>
      <c r="J1716" s="27">
        <v>73.565305333333598</v>
      </c>
      <c r="K1716" s="27" t="s">
        <v>1502</v>
      </c>
      <c r="N1716" s="26" t="s">
        <v>1849</v>
      </c>
      <c r="O1716" s="28">
        <v>71.218215900000004</v>
      </c>
      <c r="P1716" s="28" t="s">
        <v>1501</v>
      </c>
      <c r="Q1716" s="27">
        <f>VLOOKUP(CurrentMtgRatesDataTable824[[#This Row],[asOfDate]],CurrentMtgRatesDataTable8[],5,0)</f>
        <v>63.757051674270002</v>
      </c>
      <c r="R1716" s="27">
        <f>CurrentMtgRatesDataTable824[[#This Row],[Realized Current Coupon Vol]]/CurrentMtgRatesDataTable824[[#This Row],[SeriesNumValue]]</f>
        <v>0.89523517078542825</v>
      </c>
    </row>
    <row r="1717" spans="1:18">
      <c r="A1717" s="26" t="s">
        <v>1173</v>
      </c>
      <c r="B1717" s="28">
        <v>3.4027398981402199</v>
      </c>
      <c r="C17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3.4027398981402199</v>
      </c>
      <c r="D1717" s="27">
        <f>CurrentMtgRatesDataTable8[[#This Row],[Combined with Bloomberg Coupon]]-C1718</f>
        <v>9.2982123707679776E-2</v>
      </c>
      <c r="E1717" s="37">
        <f t="shared" si="52"/>
        <v>90.402434554130167</v>
      </c>
      <c r="F1717" s="27">
        <f>LN(CurrentMtgRatesDataTable8[[#This Row],[Combined with Bloomberg Coupon]]/C1718)</f>
        <v>2.7705952710148068E-2</v>
      </c>
      <c r="G1717" s="37">
        <f t="shared" si="53"/>
        <v>24.148453647403198</v>
      </c>
      <c r="I1717" s="26" t="s">
        <v>1848</v>
      </c>
      <c r="J1717" s="27">
        <v>75.197635643000197</v>
      </c>
      <c r="K1717" s="27" t="s">
        <v>1502</v>
      </c>
      <c r="N1717" s="26" t="s">
        <v>1848</v>
      </c>
      <c r="O1717" s="28">
        <v>72.929020359999996</v>
      </c>
      <c r="P1717" s="28" t="s">
        <v>1501</v>
      </c>
      <c r="Q1717" s="27">
        <f>VLOOKUP(CurrentMtgRatesDataTable824[[#This Row],[asOfDate]],CurrentMtgRatesDataTable8[],5,0)</f>
        <v>64.850407121425306</v>
      </c>
      <c r="R1717" s="27">
        <f>CurrentMtgRatesDataTable824[[#This Row],[Realized Current Coupon Vol]]/CurrentMtgRatesDataTable824[[#This Row],[SeriesNumValue]]</f>
        <v>0.88922635737191891</v>
      </c>
    </row>
    <row r="1718" spans="1:18">
      <c r="A1718" s="26" t="s">
        <v>1174</v>
      </c>
      <c r="B1718" s="28">
        <v>3.3097577744325402</v>
      </c>
      <c r="C17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3.3097577744325402</v>
      </c>
      <c r="D1718" s="27">
        <f>CurrentMtgRatesDataTable8[[#This Row],[Combined with Bloomberg Coupon]]-C1719</f>
        <v>-8.0213465545059925E-2</v>
      </c>
      <c r="E1718" s="37">
        <f t="shared" si="52"/>
        <v>87.808782598164186</v>
      </c>
      <c r="F1718" s="27">
        <f>LN(CurrentMtgRatesDataTable8[[#This Row],[Combined with Bloomberg Coupon]]/C1719)</f>
        <v>-2.3946430792508949E-2</v>
      </c>
      <c r="G1718" s="37">
        <f t="shared" si="53"/>
        <v>23.299639784536733</v>
      </c>
      <c r="I1718" s="26" t="s">
        <v>1847</v>
      </c>
      <c r="J1718" s="27">
        <v>72.971628767999803</v>
      </c>
      <c r="K1718" s="27" t="s">
        <v>1502</v>
      </c>
      <c r="N1718" s="26" t="s">
        <v>1847</v>
      </c>
      <c r="O1718" s="28">
        <v>72.599564970000003</v>
      </c>
      <c r="P1718" s="28" t="s">
        <v>1501</v>
      </c>
      <c r="Q1718" s="27">
        <f>VLOOKUP(CurrentMtgRatesDataTable824[[#This Row],[asOfDate]],CurrentMtgRatesDataTable8[],5,0)</f>
        <v>64.946037597199307</v>
      </c>
      <c r="R1718" s="27">
        <f>CurrentMtgRatesDataTable824[[#This Row],[Realized Current Coupon Vol]]/CurrentMtgRatesDataTable824[[#This Row],[SeriesNumValue]]</f>
        <v>0.8945788810723132</v>
      </c>
    </row>
    <row r="1719" spans="1:18">
      <c r="A1719" s="26" t="s">
        <v>1175</v>
      </c>
      <c r="B1719" s="28">
        <v>3.3899712399776001</v>
      </c>
      <c r="C17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3.3899712399776001</v>
      </c>
      <c r="D1719" s="27">
        <f>CurrentMtgRatesDataTable8[[#This Row],[Combined with Bloomberg Coupon]]-C1720</f>
        <v>-6.4756160767169835E-2</v>
      </c>
      <c r="E1719" s="37">
        <f t="shared" si="52"/>
        <v>87.430198701348374</v>
      </c>
      <c r="F1719" s="27">
        <f>LN(CurrentMtgRatesDataTable8[[#This Row],[Combined with Bloomberg Coupon]]/C1720)</f>
        <v>-1.8922116603762643E-2</v>
      </c>
      <c r="G1719" s="37">
        <f t="shared" si="53"/>
        <v>23.069467409135221</v>
      </c>
      <c r="I1719" s="26" t="s">
        <v>1846</v>
      </c>
      <c r="J1719" s="27">
        <v>74.559647263666406</v>
      </c>
      <c r="K1719" s="27" t="s">
        <v>1502</v>
      </c>
      <c r="N1719" s="26" t="s">
        <v>1846</v>
      </c>
      <c r="O1719" s="28">
        <v>73.745786981999998</v>
      </c>
      <c r="P1719" s="28" t="s">
        <v>1501</v>
      </c>
      <c r="Q1719" s="27">
        <f>VLOOKUP(CurrentMtgRatesDataTable824[[#This Row],[asOfDate]],CurrentMtgRatesDataTable8[],5,0)</f>
        <v>65.160305074792817</v>
      </c>
      <c r="R1719" s="27">
        <f>CurrentMtgRatesDataTable824[[#This Row],[Realized Current Coupon Vol]]/CurrentMtgRatesDataTable824[[#This Row],[SeriesNumValue]]</f>
        <v>0.88358003543574981</v>
      </c>
    </row>
    <row r="1720" spans="1:18">
      <c r="A1720" s="26" t="s">
        <v>1176</v>
      </c>
      <c r="B1720" s="28">
        <v>3.4547274007447699</v>
      </c>
      <c r="C17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3.4547274007447699</v>
      </c>
      <c r="D1720" s="27">
        <f>CurrentMtgRatesDataTable8[[#This Row],[Combined with Bloomberg Coupon]]-C1721</f>
        <v>9.617753040495991E-2</v>
      </c>
      <c r="E1720" s="37">
        <f t="shared" si="52"/>
        <v>86.750969327430468</v>
      </c>
      <c r="F1720" s="27">
        <f>LN(CurrentMtgRatesDataTable8[[#This Row],[Combined with Bloomberg Coupon]]/C1721)</f>
        <v>2.8234259571125242E-2</v>
      </c>
      <c r="G1720" s="37">
        <f t="shared" si="53"/>
        <v>22.840576180152876</v>
      </c>
      <c r="I1720" s="26" t="s">
        <v>1845</v>
      </c>
      <c r="J1720" s="27">
        <v>76.351973804666898</v>
      </c>
      <c r="K1720" s="27" t="s">
        <v>1502</v>
      </c>
      <c r="N1720" s="26" t="s">
        <v>1845</v>
      </c>
      <c r="O1720" s="28">
        <v>74.000590631999998</v>
      </c>
      <c r="P1720" s="28" t="s">
        <v>1501</v>
      </c>
      <c r="Q1720" s="27">
        <f>VLOOKUP(CurrentMtgRatesDataTable824[[#This Row],[asOfDate]],CurrentMtgRatesDataTable8[],5,0)</f>
        <v>63.565847053765054</v>
      </c>
      <c r="R1720" s="27">
        <f>CurrentMtgRatesDataTable824[[#This Row],[Realized Current Coupon Vol]]/CurrentMtgRatesDataTable824[[#This Row],[SeriesNumValue]]</f>
        <v>0.85899107711009726</v>
      </c>
    </row>
    <row r="1721" spans="1:18">
      <c r="A1721" s="26" t="s">
        <v>1177</v>
      </c>
      <c r="B1721" s="28">
        <v>3.35854987033981</v>
      </c>
      <c r="C17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3.35854987033981</v>
      </c>
      <c r="D1721" s="27">
        <f>CurrentMtgRatesDataTable8[[#This Row],[Combined with Bloomberg Coupon]]-C1722</f>
        <v>-9.5747163912649924E-2</v>
      </c>
      <c r="E1721" s="37">
        <f t="shared" si="52"/>
        <v>84.233530894452812</v>
      </c>
      <c r="F1721" s="27">
        <f>LN(CurrentMtgRatesDataTable8[[#This Row],[Combined with Bloomberg Coupon]]/C1722)</f>
        <v>-2.8109678598249616E-2</v>
      </c>
      <c r="G1721" s="37">
        <f t="shared" si="53"/>
        <v>21.983560985387637</v>
      </c>
      <c r="I1721" s="26" t="s">
        <v>1844</v>
      </c>
      <c r="J1721" s="27">
        <v>76.347319866999996</v>
      </c>
      <c r="K1721" s="27" t="s">
        <v>1502</v>
      </c>
      <c r="N1721" s="26" t="s">
        <v>1844</v>
      </c>
      <c r="O1721" s="28">
        <v>74.131957728000003</v>
      </c>
      <c r="P1721" s="28" t="s">
        <v>1501</v>
      </c>
      <c r="Q1721" s="27">
        <f>VLOOKUP(CurrentMtgRatesDataTable824[[#This Row],[asOfDate]],CurrentMtgRatesDataTable8[],5,0)</f>
        <v>63.432192036341753</v>
      </c>
      <c r="R1721" s="27">
        <f>CurrentMtgRatesDataTable824[[#This Row],[Realized Current Coupon Vol]]/CurrentMtgRatesDataTable824[[#This Row],[SeriesNumValue]]</f>
        <v>0.85566595002229517</v>
      </c>
    </row>
    <row r="1722" spans="1:18">
      <c r="A1722" s="26" t="s">
        <v>1178</v>
      </c>
      <c r="B1722" s="28">
        <v>3.4542970342524599</v>
      </c>
      <c r="C17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3.4542970342524599</v>
      </c>
      <c r="D1722" s="27">
        <f>CurrentMtgRatesDataTable8[[#This Row],[Combined with Bloomberg Coupon]]-C1723</f>
        <v>-3.7507450613730065E-2</v>
      </c>
      <c r="E1722" s="37">
        <f t="shared" si="52"/>
        <v>82.529924836681062</v>
      </c>
      <c r="F1722" s="27">
        <f>LN(CurrentMtgRatesDataTable8[[#This Row],[Combined with Bloomberg Coupon]]/C1723)</f>
        <v>-1.0799673762377022E-2</v>
      </c>
      <c r="G1722" s="37">
        <f t="shared" si="53"/>
        <v>21.399025065720693</v>
      </c>
      <c r="I1722" s="26" t="s">
        <v>1843</v>
      </c>
      <c r="J1722" s="27">
        <v>74.894617149333598</v>
      </c>
      <c r="K1722" s="27" t="s">
        <v>1502</v>
      </c>
      <c r="N1722" s="26" t="s">
        <v>1843</v>
      </c>
      <c r="O1722" s="28">
        <v>73.088207904000001</v>
      </c>
      <c r="P1722" s="28" t="s">
        <v>1501</v>
      </c>
      <c r="Q1722" s="27">
        <f>VLOOKUP(CurrentMtgRatesDataTable824[[#This Row],[asOfDate]],CurrentMtgRatesDataTable8[],5,0)</f>
        <v>63.458549022490686</v>
      </c>
      <c r="R1722" s="27">
        <f>CurrentMtgRatesDataTable824[[#This Row],[Realized Current Coupon Vol]]/CurrentMtgRatesDataTable824[[#This Row],[SeriesNumValue]]</f>
        <v>0.86824606653158476</v>
      </c>
    </row>
    <row r="1723" spans="1:18">
      <c r="A1723" s="26" t="s">
        <v>1179</v>
      </c>
      <c r="B1723" s="28">
        <v>3.49180448486619</v>
      </c>
      <c r="C17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3.49180448486619</v>
      </c>
      <c r="D1723" s="27">
        <f>CurrentMtgRatesDataTable8[[#This Row],[Combined with Bloomberg Coupon]]-C1724</f>
        <v>2.2236129677999372E-3</v>
      </c>
      <c r="E1723" s="37">
        <f t="shared" si="52"/>
        <v>83.91882712591277</v>
      </c>
      <c r="F1723" s="27">
        <f>LN(CurrentMtgRatesDataTable8[[#This Row],[Combined with Bloomberg Coupon]]/C1724)</f>
        <v>6.3701197666664517E-4</v>
      </c>
      <c r="G1723" s="37">
        <f t="shared" si="53"/>
        <v>21.665499154150258</v>
      </c>
      <c r="I1723" s="26" t="s">
        <v>1842</v>
      </c>
      <c r="J1723" s="27">
        <v>71.846495110000006</v>
      </c>
      <c r="K1723" s="27" t="s">
        <v>1502</v>
      </c>
      <c r="N1723" s="26" t="s">
        <v>1842</v>
      </c>
      <c r="O1723" s="28">
        <v>72.943777280000006</v>
      </c>
      <c r="P1723" s="28" t="s">
        <v>1501</v>
      </c>
      <c r="Q1723" s="27">
        <f>VLOOKUP(CurrentMtgRatesDataTable824[[#This Row],[asOfDate]],CurrentMtgRatesDataTable8[],5,0)</f>
        <v>63.605319674523898</v>
      </c>
      <c r="R1723" s="27">
        <f>CurrentMtgRatesDataTable824[[#This Row],[Realized Current Coupon Vol]]/CurrentMtgRatesDataTable824[[#This Row],[SeriesNumValue]]</f>
        <v>0.8719773234441951</v>
      </c>
    </row>
    <row r="1724" spans="1:18">
      <c r="A1724" s="26" t="s">
        <v>1180</v>
      </c>
      <c r="B1724" s="28">
        <v>3.4895808718983901</v>
      </c>
      <c r="C17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3.4895808718983901</v>
      </c>
      <c r="D1724" s="27">
        <f>CurrentMtgRatesDataTable8[[#This Row],[Combined with Bloomberg Coupon]]-C1725</f>
        <v>-6.3791538959229843E-2</v>
      </c>
      <c r="E1724" s="37">
        <f t="shared" si="52"/>
        <v>83.860540651158573</v>
      </c>
      <c r="F1724" s="27">
        <f>LN(CurrentMtgRatesDataTable8[[#This Row],[Combined with Bloomberg Coupon]]/C1725)</f>
        <v>-1.8115492445665137E-2</v>
      </c>
      <c r="G1724" s="37">
        <f t="shared" si="53"/>
        <v>21.6504262500636</v>
      </c>
      <c r="I1724" s="26" t="s">
        <v>1841</v>
      </c>
      <c r="J1724" s="27">
        <v>72.399475756000001</v>
      </c>
      <c r="K1724" s="27" t="s">
        <v>1502</v>
      </c>
      <c r="N1724" s="26" t="s">
        <v>1841</v>
      </c>
      <c r="O1724" s="28">
        <v>73.576387990000001</v>
      </c>
      <c r="P1724" s="28" t="s">
        <v>1501</v>
      </c>
      <c r="Q1724" s="27">
        <f>VLOOKUP(CurrentMtgRatesDataTable824[[#This Row],[asOfDate]],CurrentMtgRatesDataTable8[],5,0)</f>
        <v>63.501877495886283</v>
      </c>
      <c r="R1724" s="27">
        <f>CurrentMtgRatesDataTable824[[#This Row],[Realized Current Coupon Vol]]/CurrentMtgRatesDataTable824[[#This Row],[SeriesNumValue]]</f>
        <v>0.86307413601924876</v>
      </c>
    </row>
    <row r="1725" spans="1:18">
      <c r="A1725" s="26" t="s">
        <v>1181</v>
      </c>
      <c r="B1725" s="28">
        <v>3.5533724108576199</v>
      </c>
      <c r="C17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3.5533724108576199</v>
      </c>
      <c r="D1725" s="27">
        <f>CurrentMtgRatesDataTable8[[#This Row],[Combined with Bloomberg Coupon]]-C1726</f>
        <v>-2.8331320502560153E-2</v>
      </c>
      <c r="E1725" s="37">
        <f t="shared" si="52"/>
        <v>83.293830318144558</v>
      </c>
      <c r="F1725" s="27">
        <f>LN(CurrentMtgRatesDataTable8[[#This Row],[Combined with Bloomberg Coupon]]/C1726)</f>
        <v>-7.9414623852351908E-3</v>
      </c>
      <c r="G1725" s="37">
        <f t="shared" si="53"/>
        <v>21.456571789628214</v>
      </c>
      <c r="I1725" s="26" t="s">
        <v>1840</v>
      </c>
      <c r="J1725" s="27">
        <v>70.040071616666907</v>
      </c>
      <c r="K1725" s="27" t="s">
        <v>1502</v>
      </c>
      <c r="N1725" s="26" t="s">
        <v>1840</v>
      </c>
      <c r="O1725" s="28">
        <v>71.653273650000003</v>
      </c>
      <c r="P1725" s="28" t="s">
        <v>1501</v>
      </c>
      <c r="Q1725" s="27">
        <f>VLOOKUP(CurrentMtgRatesDataTable824[[#This Row],[asOfDate]],CurrentMtgRatesDataTable8[],5,0)</f>
        <v>63.163865068514092</v>
      </c>
      <c r="R1725" s="27">
        <f>CurrentMtgRatesDataTable824[[#This Row],[Realized Current Coupon Vol]]/CurrentMtgRatesDataTable824[[#This Row],[SeriesNumValue]]</f>
        <v>0.88152099479845736</v>
      </c>
    </row>
    <row r="1726" spans="1:18">
      <c r="A1726" s="26" t="s">
        <v>1182</v>
      </c>
      <c r="B1726" s="28">
        <v>3.5817037313601801</v>
      </c>
      <c r="C17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3.5817037313601801</v>
      </c>
      <c r="D1726" s="27">
        <f>CurrentMtgRatesDataTable8[[#This Row],[Combined with Bloomberg Coupon]]-C1727</f>
        <v>5.8558879521540153E-2</v>
      </c>
      <c r="E1726" s="37">
        <f t="shared" si="52"/>
        <v>83.271071131763136</v>
      </c>
      <c r="F1726" s="27">
        <f>LN(CurrentMtgRatesDataTable8[[#This Row],[Combined with Bloomberg Coupon]]/C1727)</f>
        <v>1.6484575259155282E-2</v>
      </c>
      <c r="G1726" s="37">
        <f t="shared" si="53"/>
        <v>21.441076328969334</v>
      </c>
      <c r="I1726" s="26" t="s">
        <v>1839</v>
      </c>
      <c r="J1726" s="27">
        <v>71.261136454666499</v>
      </c>
      <c r="K1726" s="27" t="s">
        <v>1502</v>
      </c>
      <c r="N1726" s="26" t="s">
        <v>1839</v>
      </c>
      <c r="O1726" s="28">
        <v>72.385036458000002</v>
      </c>
      <c r="P1726" s="28" t="s">
        <v>1501</v>
      </c>
      <c r="Q1726" s="27">
        <f>VLOOKUP(CurrentMtgRatesDataTable824[[#This Row],[asOfDate]],CurrentMtgRatesDataTable8[],5,0)</f>
        <v>62.58178600382552</v>
      </c>
      <c r="R1726" s="27">
        <f>CurrentMtgRatesDataTable824[[#This Row],[Realized Current Coupon Vol]]/CurrentMtgRatesDataTable824[[#This Row],[SeriesNumValue]]</f>
        <v>0.86456799728404332</v>
      </c>
    </row>
    <row r="1727" spans="1:18">
      <c r="A1727" s="26" t="s">
        <v>1183</v>
      </c>
      <c r="B1727" s="28">
        <v>3.5231448518386399</v>
      </c>
      <c r="C17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3.5231448518386399</v>
      </c>
      <c r="D1727" s="27">
        <f>CurrentMtgRatesDataTable8[[#This Row],[Combined with Bloomberg Coupon]]-C1728</f>
        <v>-4.9552036214000061E-2</v>
      </c>
      <c r="E1727" s="37">
        <f t="shared" si="52"/>
        <v>83.087538045151035</v>
      </c>
      <c r="F1727" s="27">
        <f>LN(CurrentMtgRatesDataTable8[[#This Row],[Combined with Bloomberg Coupon]]/C1728)</f>
        <v>-1.3966726862076151E-2</v>
      </c>
      <c r="G1727" s="37">
        <f t="shared" si="53"/>
        <v>21.299784572266098</v>
      </c>
      <c r="I1727" s="26" t="s">
        <v>1838</v>
      </c>
      <c r="J1727" s="27">
        <v>71.276894996999999</v>
      </c>
      <c r="K1727" s="27" t="s">
        <v>1502</v>
      </c>
      <c r="N1727" s="26" t="s">
        <v>1838</v>
      </c>
      <c r="O1727" s="28">
        <v>72.565952444999994</v>
      </c>
      <c r="P1727" s="28" t="s">
        <v>1501</v>
      </c>
      <c r="Q1727" s="27">
        <f>VLOOKUP(CurrentMtgRatesDataTable824[[#This Row],[asOfDate]],CurrentMtgRatesDataTable8[],5,0)</f>
        <v>62.556453422484182</v>
      </c>
      <c r="R1727" s="27">
        <f>CurrentMtgRatesDataTable824[[#This Row],[Realized Current Coupon Vol]]/CurrentMtgRatesDataTable824[[#This Row],[SeriesNumValue]]</f>
        <v>0.86206342388874002</v>
      </c>
    </row>
    <row r="1728" spans="1:18">
      <c r="A1728" s="26" t="s">
        <v>1184</v>
      </c>
      <c r="B1728" s="28">
        <v>3.57269688805264</v>
      </c>
      <c r="C17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3.57269688805264</v>
      </c>
      <c r="D1728" s="27">
        <f>CurrentMtgRatesDataTable8[[#This Row],[Combined with Bloomberg Coupon]]-C1729</f>
        <v>8.3008995932010166E-2</v>
      </c>
      <c r="E1728" s="37">
        <f t="shared" si="52"/>
        <v>83.290812388179802</v>
      </c>
      <c r="F1728" s="27">
        <f>LN(CurrentMtgRatesDataTable8[[#This Row],[Combined with Bloomberg Coupon]]/C1729)</f>
        <v>2.3508438400860483E-2</v>
      </c>
      <c r="G1728" s="37">
        <f t="shared" si="53"/>
        <v>21.309234394064191</v>
      </c>
      <c r="I1728" s="26" t="s">
        <v>1837</v>
      </c>
      <c r="J1728" s="27">
        <v>67.983139764000001</v>
      </c>
      <c r="K1728" s="27" t="s">
        <v>1502</v>
      </c>
      <c r="N1728" s="26" t="s">
        <v>1837</v>
      </c>
      <c r="O1728" s="28">
        <v>72.035301879000002</v>
      </c>
      <c r="P1728" s="28" t="s">
        <v>1501</v>
      </c>
      <c r="Q1728" s="27">
        <f>VLOOKUP(CurrentMtgRatesDataTable824[[#This Row],[asOfDate]],CurrentMtgRatesDataTable8[],5,0)</f>
        <v>62.517226682564697</v>
      </c>
      <c r="R1728" s="27">
        <f>CurrentMtgRatesDataTable824[[#This Row],[Realized Current Coupon Vol]]/CurrentMtgRatesDataTable824[[#This Row],[SeriesNumValue]]</f>
        <v>0.86786929535711366</v>
      </c>
    </row>
    <row r="1729" spans="1:18">
      <c r="A1729" s="26" t="s">
        <v>1185</v>
      </c>
      <c r="B1729" s="28">
        <v>3.4896878921206298</v>
      </c>
      <c r="C17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3.4896878921206298</v>
      </c>
      <c r="D1729" s="27">
        <f>CurrentMtgRatesDataTable8[[#This Row],[Combined with Bloomberg Coupon]]-C1730</f>
        <v>-6.6622958913780117E-2</v>
      </c>
      <c r="E1729" s="37">
        <f t="shared" si="52"/>
        <v>83.522528841220861</v>
      </c>
      <c r="F1729" s="27">
        <f>LN(CurrentMtgRatesDataTable8[[#This Row],[Combined with Bloomberg Coupon]]/C1730)</f>
        <v>-1.8911426734035054E-2</v>
      </c>
      <c r="G1729" s="37">
        <f t="shared" si="53"/>
        <v>21.130456568658932</v>
      </c>
      <c r="I1729" s="26" t="s">
        <v>1836</v>
      </c>
      <c r="J1729" s="27">
        <v>68.549440008000005</v>
      </c>
      <c r="K1729" s="27" t="s">
        <v>1502</v>
      </c>
      <c r="N1729" s="26" t="s">
        <v>1836</v>
      </c>
      <c r="O1729" s="28">
        <v>72.152598827999995</v>
      </c>
      <c r="P1729" s="28" t="s">
        <v>1501</v>
      </c>
      <c r="Q1729" s="27">
        <f>VLOOKUP(CurrentMtgRatesDataTable824[[#This Row],[asOfDate]],CurrentMtgRatesDataTable8[],5,0)</f>
        <v>61.506100878912875</v>
      </c>
      <c r="R1729" s="27">
        <f>CurrentMtgRatesDataTable824[[#This Row],[Realized Current Coupon Vol]]/CurrentMtgRatesDataTable824[[#This Row],[SeriesNumValue]]</f>
        <v>0.85244470577606457</v>
      </c>
    </row>
    <row r="1730" spans="1:18">
      <c r="A1730" s="26" t="s">
        <v>1186</v>
      </c>
      <c r="B1730" s="28">
        <v>3.5563108510344099</v>
      </c>
      <c r="C17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3.5563108510344099</v>
      </c>
      <c r="D1730" s="27">
        <f>CurrentMtgRatesDataTable8[[#This Row],[Combined with Bloomberg Coupon]]-C1731</f>
        <v>-1.4933727529120144E-2</v>
      </c>
      <c r="E1730" s="37">
        <f t="shared" si="52"/>
        <v>83.066053226752331</v>
      </c>
      <c r="F1730" s="27">
        <f>LN(CurrentMtgRatesDataTable8[[#This Row],[Combined with Bloomberg Coupon]]/C1731)</f>
        <v>-4.1904267260322757E-3</v>
      </c>
      <c r="G1730" s="37">
        <f t="shared" si="53"/>
        <v>20.939817376898894</v>
      </c>
      <c r="I1730" s="26" t="s">
        <v>1835</v>
      </c>
      <c r="J1730" s="27">
        <v>63.961014943333502</v>
      </c>
      <c r="K1730" s="27" t="s">
        <v>1502</v>
      </c>
      <c r="N1730" s="26" t="s">
        <v>1835</v>
      </c>
      <c r="O1730" s="28">
        <v>68.010218039999998</v>
      </c>
      <c r="P1730" s="28" t="s">
        <v>1501</v>
      </c>
      <c r="Q1730" s="27">
        <f>VLOOKUP(CurrentMtgRatesDataTable824[[#This Row],[asOfDate]],CurrentMtgRatesDataTable8[],5,0)</f>
        <v>62.380938984284938</v>
      </c>
      <c r="R1730" s="27">
        <f>CurrentMtgRatesDataTable824[[#This Row],[Realized Current Coupon Vol]]/CurrentMtgRatesDataTable824[[#This Row],[SeriesNumValue]]</f>
        <v>0.91722892209514439</v>
      </c>
    </row>
    <row r="1731" spans="1:18">
      <c r="A1731" s="26" t="s">
        <v>1187</v>
      </c>
      <c r="B1731" s="28">
        <v>3.5712445785635301</v>
      </c>
      <c r="C17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3.5712445785635301</v>
      </c>
      <c r="D1731" s="27">
        <f>CurrentMtgRatesDataTable8[[#This Row],[Combined with Bloomberg Coupon]]-C1732</f>
        <v>-4.8751287608209903E-2</v>
      </c>
      <c r="E1731" s="37">
        <f t="shared" si="52"/>
        <v>83.443778900301112</v>
      </c>
      <c r="F1731" s="27">
        <f>LN(CurrentMtgRatesDataTable8[[#This Row],[Combined with Bloomberg Coupon]]/C1732)</f>
        <v>-1.3558727411941364E-2</v>
      </c>
      <c r="G1731" s="37">
        <f t="shared" si="53"/>
        <v>21.010574355612437</v>
      </c>
      <c r="I1731" s="26" t="s">
        <v>1834</v>
      </c>
      <c r="J1731" s="27">
        <v>67.049656270666503</v>
      </c>
      <c r="K1731" s="27" t="s">
        <v>1502</v>
      </c>
      <c r="N1731" s="26" t="s">
        <v>1834</v>
      </c>
      <c r="O1731" s="28">
        <v>69.458907056000001</v>
      </c>
      <c r="P1731" s="28" t="s">
        <v>1501</v>
      </c>
      <c r="Q1731" s="27">
        <f>VLOOKUP(CurrentMtgRatesDataTable824[[#This Row],[asOfDate]],CurrentMtgRatesDataTable8[],5,0)</f>
        <v>62.325999599488448</v>
      </c>
      <c r="R1731" s="27">
        <f>CurrentMtgRatesDataTable824[[#This Row],[Realized Current Coupon Vol]]/CurrentMtgRatesDataTable824[[#This Row],[SeriesNumValue]]</f>
        <v>0.89730751952718213</v>
      </c>
    </row>
    <row r="1732" spans="1:18">
      <c r="A1732" s="26" t="s">
        <v>1188</v>
      </c>
      <c r="B1732" s="28">
        <v>3.61999586617174</v>
      </c>
      <c r="C17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3.61999586617174</v>
      </c>
      <c r="D1732" s="27">
        <f>CurrentMtgRatesDataTable8[[#This Row],[Combined with Bloomberg Coupon]]-C1733</f>
        <v>-3.0108455138000423E-4</v>
      </c>
      <c r="E1732" s="37">
        <f t="shared" si="52"/>
        <v>83.9228027813284</v>
      </c>
      <c r="F1732" s="27">
        <f>LN(CurrentMtgRatesDataTable8[[#This Row],[Combined with Bloomberg Coupon]]/C1733)</f>
        <v>-8.3169164332923723E-5</v>
      </c>
      <c r="G1732" s="37">
        <f t="shared" si="53"/>
        <v>21.077076284559308</v>
      </c>
      <c r="I1732" s="26" t="s">
        <v>1833</v>
      </c>
      <c r="J1732" s="27">
        <v>71.949887946666905</v>
      </c>
      <c r="K1732" s="27" t="s">
        <v>1502</v>
      </c>
      <c r="N1732" s="26" t="s">
        <v>1833</v>
      </c>
      <c r="O1732" s="28">
        <v>70.854582432000001</v>
      </c>
      <c r="P1732" s="28" t="s">
        <v>1501</v>
      </c>
      <c r="Q1732" s="27">
        <f>VLOOKUP(CurrentMtgRatesDataTable824[[#This Row],[asOfDate]],CurrentMtgRatesDataTable8[],5,0)</f>
        <v>62.907841695080315</v>
      </c>
      <c r="R1732" s="27">
        <f>CurrentMtgRatesDataTable824[[#This Row],[Realized Current Coupon Vol]]/CurrentMtgRatesDataTable824[[#This Row],[SeriesNumValue]]</f>
        <v>0.88784436427176361</v>
      </c>
    </row>
    <row r="1733" spans="1:18">
      <c r="A1733" s="26" t="s">
        <v>1189</v>
      </c>
      <c r="B1733" s="28">
        <v>3.62029695072312</v>
      </c>
      <c r="C17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3.62029695072312</v>
      </c>
      <c r="D1733" s="27">
        <f>CurrentMtgRatesDataTable8[[#This Row],[Combined with Bloomberg Coupon]]-C1734</f>
        <v>1.6776940685101494E-3</v>
      </c>
      <c r="E1733" s="37">
        <f t="shared" ref="E1733:E1796" si="54">STDEVA(D1733:D1792)*SQRT(250)*100</f>
        <v>83.975921200586939</v>
      </c>
      <c r="F1733" s="27">
        <f>LN(CurrentMtgRatesDataTable8[[#This Row],[Combined with Bloomberg Coupon]]/C1734)</f>
        <v>4.6352079523673137E-4</v>
      </c>
      <c r="G1733" s="37">
        <f t="shared" ref="G1733:G1796" si="55">STDEVA(F1733:F1792)*SQRT(250)*100</f>
        <v>21.083632259637593</v>
      </c>
      <c r="I1733" s="26" t="s">
        <v>1832</v>
      </c>
      <c r="J1733" s="27">
        <v>68.411190340000203</v>
      </c>
      <c r="K1733" s="27" t="s">
        <v>1502</v>
      </c>
      <c r="N1733" s="26" t="s">
        <v>1832</v>
      </c>
      <c r="O1733" s="28">
        <v>71.631910770000005</v>
      </c>
      <c r="P1733" s="28" t="s">
        <v>1501</v>
      </c>
      <c r="Q1733" s="27">
        <f>VLOOKUP(CurrentMtgRatesDataTable824[[#This Row],[asOfDate]],CurrentMtgRatesDataTable8[],5,0)</f>
        <v>62.89848700703886</v>
      </c>
      <c r="R1733" s="27">
        <f>CurrentMtgRatesDataTable824[[#This Row],[Realized Current Coupon Vol]]/CurrentMtgRatesDataTable824[[#This Row],[SeriesNumValue]]</f>
        <v>0.87807914560588873</v>
      </c>
    </row>
    <row r="1734" spans="1:18">
      <c r="A1734" s="26" t="s">
        <v>1190</v>
      </c>
      <c r="B1734" s="28">
        <v>3.6186192566546098</v>
      </c>
      <c r="C17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3.6186192566546098</v>
      </c>
      <c r="D1734" s="27">
        <f>CurrentMtgRatesDataTable8[[#This Row],[Combined with Bloomberg Coupon]]-C1735</f>
        <v>4.4164306404369746E-2</v>
      </c>
      <c r="E1734" s="37">
        <f t="shared" si="54"/>
        <v>84.118818861198761</v>
      </c>
      <c r="F1734" s="27">
        <f>LN(CurrentMtgRatesDataTable8[[#This Row],[Combined with Bloomberg Coupon]]/C1735)</f>
        <v>1.22798292105401E-2</v>
      </c>
      <c r="G1734" s="37">
        <f t="shared" si="55"/>
        <v>21.105300475503757</v>
      </c>
      <c r="I1734" s="26" t="s">
        <v>1831</v>
      </c>
      <c r="J1734" s="27">
        <v>67.742290805333099</v>
      </c>
      <c r="K1734" s="27" t="s">
        <v>1502</v>
      </c>
      <c r="N1734" s="26" t="s">
        <v>1831</v>
      </c>
      <c r="O1734" s="28">
        <v>72.122259455999995</v>
      </c>
      <c r="P1734" s="28" t="s">
        <v>1501</v>
      </c>
      <c r="Q1734" s="27">
        <f>VLOOKUP(CurrentMtgRatesDataTable824[[#This Row],[asOfDate]],CurrentMtgRatesDataTable8[],5,0)</f>
        <v>63.217212804102431</v>
      </c>
      <c r="R1734" s="27">
        <f>CurrentMtgRatesDataTable824[[#This Row],[Realized Current Coupon Vol]]/CurrentMtgRatesDataTable824[[#This Row],[SeriesNumValue]]</f>
        <v>0.87652845710788763</v>
      </c>
    </row>
    <row r="1735" spans="1:18">
      <c r="A1735" s="26" t="s">
        <v>1191</v>
      </c>
      <c r="B1735" s="28">
        <v>3.5744549502502401</v>
      </c>
      <c r="C17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3.5744549502502401</v>
      </c>
      <c r="D1735" s="27">
        <f>CurrentMtgRatesDataTable8[[#This Row],[Combined with Bloomberg Coupon]]-C1736</f>
        <v>6.5868751952802285E-3</v>
      </c>
      <c r="E1735" s="37">
        <f t="shared" si="54"/>
        <v>84.481387140739031</v>
      </c>
      <c r="F1735" s="27">
        <f>LN(CurrentMtgRatesDataTable8[[#This Row],[Combined with Bloomberg Coupon]]/C1736)</f>
        <v>1.8444634999977797E-3</v>
      </c>
      <c r="G1735" s="37">
        <f t="shared" si="55"/>
        <v>21.112295422380456</v>
      </c>
      <c r="I1735" s="26" t="s">
        <v>1830</v>
      </c>
      <c r="J1735" s="27">
        <v>65.481374026666501</v>
      </c>
      <c r="K1735" s="27" t="s">
        <v>1502</v>
      </c>
      <c r="N1735" s="26" t="s">
        <v>1830</v>
      </c>
      <c r="O1735" s="28">
        <v>70.613287</v>
      </c>
      <c r="P1735" s="28" t="s">
        <v>1501</v>
      </c>
      <c r="Q1735" s="27">
        <f>VLOOKUP(CurrentMtgRatesDataTable824[[#This Row],[asOfDate]],CurrentMtgRatesDataTable8[],5,0)</f>
        <v>64.777256355806927</v>
      </c>
      <c r="R1735" s="27">
        <f>CurrentMtgRatesDataTable824[[#This Row],[Realized Current Coupon Vol]]/CurrentMtgRatesDataTable824[[#This Row],[SeriesNumValue]]</f>
        <v>0.9173522308316695</v>
      </c>
    </row>
    <row r="1736" spans="1:18">
      <c r="A1736" s="26" t="s">
        <v>1192</v>
      </c>
      <c r="B1736" s="28">
        <v>3.5678680750549598</v>
      </c>
      <c r="C17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3.5678680750549598</v>
      </c>
      <c r="D1736" s="27">
        <f>CurrentMtgRatesDataTable8[[#This Row],[Combined with Bloomberg Coupon]]-C1737</f>
        <v>-6.8056964100680073E-2</v>
      </c>
      <c r="E1736" s="37">
        <f t="shared" si="54"/>
        <v>85.344683234139168</v>
      </c>
      <c r="F1736" s="27">
        <f>LN(CurrentMtgRatesDataTable8[[#This Row],[Combined with Bloomberg Coupon]]/C1737)</f>
        <v>-1.8895320254807418E-2</v>
      </c>
      <c r="G1736" s="37">
        <f t="shared" si="55"/>
        <v>21.26919139046483</v>
      </c>
      <c r="I1736" s="26" t="s">
        <v>1829</v>
      </c>
      <c r="J1736" s="27">
        <v>68.430716553333497</v>
      </c>
      <c r="K1736" s="27" t="s">
        <v>1502</v>
      </c>
      <c r="N1736" s="26" t="s">
        <v>1829</v>
      </c>
      <c r="O1736" s="28">
        <v>71.466743159999993</v>
      </c>
      <c r="P1736" s="28" t="s">
        <v>1501</v>
      </c>
      <c r="Q1736" s="27">
        <f>VLOOKUP(CurrentMtgRatesDataTable824[[#This Row],[asOfDate]],CurrentMtgRatesDataTable8[],5,0)</f>
        <v>64.739697135131522</v>
      </c>
      <c r="R1736" s="27">
        <f>CurrentMtgRatesDataTable824[[#This Row],[Realized Current Coupon Vol]]/CurrentMtgRatesDataTable824[[#This Row],[SeriesNumValue]]</f>
        <v>0.90587165823678384</v>
      </c>
    </row>
    <row r="1737" spans="1:18">
      <c r="A1737" s="26" t="s">
        <v>1193</v>
      </c>
      <c r="B1737" s="28">
        <v>3.6359250391556399</v>
      </c>
      <c r="C17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3.6359250391556399</v>
      </c>
      <c r="D1737" s="27">
        <f>CurrentMtgRatesDataTable8[[#This Row],[Combined with Bloomberg Coupon]]-C1738</f>
        <v>-2.1487233816010143E-2</v>
      </c>
      <c r="E1737" s="37">
        <f t="shared" si="54"/>
        <v>84.6453254091373</v>
      </c>
      <c r="F1737" s="27">
        <f>LN(CurrentMtgRatesDataTable8[[#This Row],[Combined with Bloomberg Coupon]]/C1738)</f>
        <v>-5.8923082986210721E-3</v>
      </c>
      <c r="G1737" s="37">
        <f t="shared" si="55"/>
        <v>21.039733178112037</v>
      </c>
      <c r="I1737" s="26" t="s">
        <v>1828</v>
      </c>
      <c r="J1737" s="27">
        <v>67.056604325999999</v>
      </c>
      <c r="K1737" s="27" t="s">
        <v>1502</v>
      </c>
      <c r="N1737" s="26" t="s">
        <v>1828</v>
      </c>
      <c r="O1737" s="28">
        <v>71.894025083000002</v>
      </c>
      <c r="P1737" s="28" t="s">
        <v>1501</v>
      </c>
      <c r="Q1737" s="27">
        <f>VLOOKUP(CurrentMtgRatesDataTable824[[#This Row],[asOfDate]],CurrentMtgRatesDataTable8[],5,0)</f>
        <v>64.632198584806503</v>
      </c>
      <c r="R1737" s="27">
        <f>CurrentMtgRatesDataTable824[[#This Row],[Realized Current Coupon Vol]]/CurrentMtgRatesDataTable824[[#This Row],[SeriesNumValue]]</f>
        <v>0.89899262852775474</v>
      </c>
    </row>
    <row r="1738" spans="1:18">
      <c r="A1738" s="26" t="s">
        <v>1194</v>
      </c>
      <c r="B1738" s="28">
        <v>3.6574122729716501</v>
      </c>
      <c r="C17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3.6574122729716501</v>
      </c>
      <c r="D1738" s="27">
        <f>CurrentMtgRatesDataTable8[[#This Row],[Combined with Bloomberg Coupon]]-C1739</f>
        <v>5.9678305710519908E-2</v>
      </c>
      <c r="E1738" s="37">
        <f t="shared" si="54"/>
        <v>84.970812724744874</v>
      </c>
      <c r="F1738" s="27">
        <f>LN(CurrentMtgRatesDataTable8[[#This Row],[Combined with Bloomberg Coupon]]/C1739)</f>
        <v>1.6451674373067226E-2</v>
      </c>
      <c r="G1738" s="37">
        <f t="shared" si="55"/>
        <v>21.107293945739432</v>
      </c>
      <c r="I1738" s="26" t="s">
        <v>1827</v>
      </c>
      <c r="J1738" s="27">
        <v>63.795625472666501</v>
      </c>
      <c r="K1738" s="27" t="s">
        <v>1502</v>
      </c>
      <c r="N1738" s="26" t="s">
        <v>1827</v>
      </c>
      <c r="O1738" s="28">
        <v>70.547343561000005</v>
      </c>
      <c r="P1738" s="28" t="s">
        <v>1501</v>
      </c>
      <c r="Q1738" s="27">
        <f>VLOOKUP(CurrentMtgRatesDataTable824[[#This Row],[asOfDate]],CurrentMtgRatesDataTable8[],5,0)</f>
        <v>64.373902008785066</v>
      </c>
      <c r="R1738" s="27">
        <f>CurrentMtgRatesDataTable824[[#This Row],[Realized Current Coupon Vol]]/CurrentMtgRatesDataTable824[[#This Row],[SeriesNumValue]]</f>
        <v>0.91249221812474113</v>
      </c>
    </row>
    <row r="1739" spans="1:18">
      <c r="A1739" s="26" t="s">
        <v>1195</v>
      </c>
      <c r="B1739" s="28">
        <v>3.5977339672611302</v>
      </c>
      <c r="C17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3.5977339672611302</v>
      </c>
      <c r="D1739" s="27">
        <f>CurrentMtgRatesDataTable8[[#This Row],[Combined with Bloomberg Coupon]]-C1740</f>
        <v>-1.4520715034339826E-2</v>
      </c>
      <c r="E1739" s="37">
        <f t="shared" si="54"/>
        <v>84.485153892699202</v>
      </c>
      <c r="F1739" s="27">
        <f>LN(CurrentMtgRatesDataTable8[[#This Row],[Combined with Bloomberg Coupon]]/C1740)</f>
        <v>-4.0279493831628793E-3</v>
      </c>
      <c r="G1739" s="37">
        <f t="shared" si="55"/>
        <v>20.893566259518419</v>
      </c>
      <c r="I1739" s="26" t="s">
        <v>1826</v>
      </c>
      <c r="J1739" s="27">
        <v>63.677688689000199</v>
      </c>
      <c r="K1739" s="27" t="s">
        <v>1502</v>
      </c>
      <c r="N1739" s="26" t="s">
        <v>1826</v>
      </c>
      <c r="O1739" s="28">
        <v>70.513490274999995</v>
      </c>
      <c r="P1739" s="28" t="s">
        <v>1501</v>
      </c>
      <c r="Q1739" s="27">
        <f>VLOOKUP(CurrentMtgRatesDataTable824[[#This Row],[asOfDate]],CurrentMtgRatesDataTable8[],5,0)</f>
        <v>65.228676542169367</v>
      </c>
      <c r="R1739" s="27">
        <f>CurrentMtgRatesDataTable824[[#This Row],[Realized Current Coupon Vol]]/CurrentMtgRatesDataTable824[[#This Row],[SeriesNumValue]]</f>
        <v>0.92505244440148904</v>
      </c>
    </row>
    <row r="1740" spans="1:18">
      <c r="A1740" s="26" t="s">
        <v>1196</v>
      </c>
      <c r="B1740" s="28">
        <v>3.61225468229547</v>
      </c>
      <c r="C17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3.61225468229547</v>
      </c>
      <c r="D1740" s="27">
        <f>CurrentMtgRatesDataTable8[[#This Row],[Combined with Bloomberg Coupon]]-C1741</f>
        <v>-8.817674314988988E-2</v>
      </c>
      <c r="E1740" s="37">
        <f t="shared" si="54"/>
        <v>84.694152795147218</v>
      </c>
      <c r="F1740" s="27">
        <f>LN(CurrentMtgRatesDataTable8[[#This Row],[Combined with Bloomberg Coupon]]/C1741)</f>
        <v>-2.4117271206872393E-2</v>
      </c>
      <c r="G1740" s="37">
        <f t="shared" si="55"/>
        <v>20.93157625987735</v>
      </c>
      <c r="I1740" s="26" t="s">
        <v>1825</v>
      </c>
      <c r="J1740" s="27">
        <v>64.421894258333097</v>
      </c>
      <c r="K1740" s="27" t="s">
        <v>1502</v>
      </c>
      <c r="N1740" s="26" t="s">
        <v>1825</v>
      </c>
      <c r="O1740" s="28">
        <v>70.489395477000002</v>
      </c>
      <c r="P1740" s="28" t="s">
        <v>1501</v>
      </c>
      <c r="Q1740" s="27">
        <f>VLOOKUP(CurrentMtgRatesDataTable824[[#This Row],[asOfDate]],CurrentMtgRatesDataTable8[],5,0)</f>
        <v>61.296151785767236</v>
      </c>
      <c r="R1740" s="27">
        <f>CurrentMtgRatesDataTable824[[#This Row],[Realized Current Coupon Vol]]/CurrentMtgRatesDataTable824[[#This Row],[SeriesNumValue]]</f>
        <v>0.86957976261503855</v>
      </c>
    </row>
    <row r="1741" spans="1:18">
      <c r="A1741" s="26" t="s">
        <v>1197</v>
      </c>
      <c r="B1741" s="28">
        <v>3.7004314254453599</v>
      </c>
      <c r="C17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3.7004314254453599</v>
      </c>
      <c r="D1741" s="27">
        <f>CurrentMtgRatesDataTable8[[#This Row],[Combined with Bloomberg Coupon]]-C1742</f>
        <v>-5.2629634560739991E-2</v>
      </c>
      <c r="E1741" s="37">
        <f t="shared" si="54"/>
        <v>83.394859992904159</v>
      </c>
      <c r="F1741" s="27">
        <f>LN(CurrentMtgRatesDataTable8[[#This Row],[Combined with Bloomberg Coupon]]/C1742)</f>
        <v>-1.4122375348631262E-2</v>
      </c>
      <c r="G1741" s="37">
        <f t="shared" si="55"/>
        <v>20.514813134922335</v>
      </c>
      <c r="I1741" s="26" t="s">
        <v>1824</v>
      </c>
      <c r="J1741" s="27">
        <v>66.250189844000005</v>
      </c>
      <c r="K1741" s="27" t="s">
        <v>1502</v>
      </c>
      <c r="N1741" s="26" t="s">
        <v>1824</v>
      </c>
      <c r="O1741" s="28">
        <v>71.502138184000003</v>
      </c>
      <c r="P1741" s="28" t="s">
        <v>1501</v>
      </c>
      <c r="Q1741" s="27">
        <f>VLOOKUP(CurrentMtgRatesDataTable824[[#This Row],[asOfDate]],CurrentMtgRatesDataTable8[],5,0)</f>
        <v>61.027074718407682</v>
      </c>
      <c r="R1741" s="27">
        <f>CurrentMtgRatesDataTable824[[#This Row],[Realized Current Coupon Vol]]/CurrentMtgRatesDataTable824[[#This Row],[SeriesNumValue]]</f>
        <v>0.853499996900284</v>
      </c>
    </row>
    <row r="1742" spans="1:18">
      <c r="A1742" s="26" t="s">
        <v>1198</v>
      </c>
      <c r="B1742" s="28">
        <v>3.7530610600060998</v>
      </c>
      <c r="C17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3.7530610600060998</v>
      </c>
      <c r="D1742" s="27">
        <f>CurrentMtgRatesDataTable8[[#This Row],[Combined with Bloomberg Coupon]]-C1743</f>
        <v>3.9108981208179738E-2</v>
      </c>
      <c r="E1742" s="37">
        <f t="shared" si="54"/>
        <v>83.757552513188287</v>
      </c>
      <c r="F1742" s="27">
        <f>LN(CurrentMtgRatesDataTable8[[#This Row],[Combined with Bloomberg Coupon]]/C1743)</f>
        <v>1.0475229680459858E-2</v>
      </c>
      <c r="G1742" s="37">
        <f t="shared" si="55"/>
        <v>20.553237477786109</v>
      </c>
      <c r="I1742" s="26" t="s">
        <v>1823</v>
      </c>
      <c r="J1742" s="27">
        <v>66.570354707999996</v>
      </c>
      <c r="K1742" s="27" t="s">
        <v>1502</v>
      </c>
      <c r="N1742" s="26" t="s">
        <v>1823</v>
      </c>
      <c r="O1742" s="28">
        <v>71.636661931999996</v>
      </c>
      <c r="P1742" s="28" t="s">
        <v>1501</v>
      </c>
      <c r="Q1742" s="27">
        <f>VLOOKUP(CurrentMtgRatesDataTable824[[#This Row],[asOfDate]],CurrentMtgRatesDataTable8[],5,0)</f>
        <v>61.159468078986464</v>
      </c>
      <c r="R1742" s="27">
        <f>CurrentMtgRatesDataTable824[[#This Row],[Realized Current Coupon Vol]]/CurrentMtgRatesDataTable824[[#This Row],[SeriesNumValue]]</f>
        <v>0.85374536486696084</v>
      </c>
    </row>
    <row r="1743" spans="1:18">
      <c r="A1743" s="26" t="s">
        <v>1199</v>
      </c>
      <c r="B1743" s="28">
        <v>3.7139520787979201</v>
      </c>
      <c r="C17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3.7139520787979201</v>
      </c>
      <c r="D1743" s="27">
        <f>CurrentMtgRatesDataTable8[[#This Row],[Combined with Bloomberg Coupon]]-C1744</f>
        <v>-1.802695037109725E-3</v>
      </c>
      <c r="E1743" s="37">
        <f t="shared" si="54"/>
        <v>83.630169854485914</v>
      </c>
      <c r="F1743" s="27">
        <f>LN(CurrentMtgRatesDataTable8[[#This Row],[Combined with Bloomberg Coupon]]/C1744)</f>
        <v>-4.8526681018278651E-4</v>
      </c>
      <c r="G1743" s="37">
        <f t="shared" si="55"/>
        <v>20.472337591981919</v>
      </c>
      <c r="I1743" s="26" t="s">
        <v>1822</v>
      </c>
      <c r="J1743" s="27">
        <v>65.022396069333297</v>
      </c>
      <c r="K1743" s="27" t="s">
        <v>1502</v>
      </c>
      <c r="N1743" s="26" t="s">
        <v>1822</v>
      </c>
      <c r="O1743" s="28">
        <v>72.373094351999995</v>
      </c>
      <c r="P1743" s="28" t="s">
        <v>1501</v>
      </c>
      <c r="Q1743" s="27">
        <f>VLOOKUP(CurrentMtgRatesDataTable824[[#This Row],[asOfDate]],CurrentMtgRatesDataTable8[],5,0)</f>
        <v>61.164860507564178</v>
      </c>
      <c r="R1743" s="27">
        <f>CurrentMtgRatesDataTable824[[#This Row],[Realized Current Coupon Vol]]/CurrentMtgRatesDataTable824[[#This Row],[SeriesNumValue]]</f>
        <v>0.84513258767239541</v>
      </c>
    </row>
    <row r="1744" spans="1:18">
      <c r="A1744" s="26" t="s">
        <v>1200</v>
      </c>
      <c r="B1744" s="28">
        <v>3.7157547738350298</v>
      </c>
      <c r="C17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3.7157547738350298</v>
      </c>
      <c r="D1744" s="27">
        <f>CurrentMtgRatesDataTable8[[#This Row],[Combined with Bloomberg Coupon]]-C1745</f>
        <v>4.0700361826999654E-3</v>
      </c>
      <c r="E1744" s="37">
        <f t="shared" si="54"/>
        <v>83.606768183911868</v>
      </c>
      <c r="F1744" s="27">
        <f>LN(CurrentMtgRatesDataTable8[[#This Row],[Combined with Bloomberg Coupon]]/C1745)</f>
        <v>1.0959460750319034E-3</v>
      </c>
      <c r="G1744" s="37">
        <f t="shared" si="55"/>
        <v>20.467320600426696</v>
      </c>
      <c r="I1744" s="26" t="s">
        <v>1821</v>
      </c>
      <c r="J1744" s="27">
        <v>65.630749248000001</v>
      </c>
      <c r="K1744" s="27" t="s">
        <v>1502</v>
      </c>
      <c r="N1744" s="26" t="s">
        <v>1821</v>
      </c>
      <c r="O1744" s="28">
        <v>71.961754729999996</v>
      </c>
      <c r="P1744" s="28" t="s">
        <v>1501</v>
      </c>
      <c r="Q1744" s="27">
        <f>VLOOKUP(CurrentMtgRatesDataTable824[[#This Row],[asOfDate]],CurrentMtgRatesDataTable8[],5,0)</f>
        <v>61.189748655621898</v>
      </c>
      <c r="R1744" s="27">
        <f>CurrentMtgRatesDataTable824[[#This Row],[Realized Current Coupon Vol]]/CurrentMtgRatesDataTable824[[#This Row],[SeriesNumValue]]</f>
        <v>0.85030929116730702</v>
      </c>
    </row>
    <row r="1745" spans="1:18">
      <c r="A1745" s="26" t="s">
        <v>1201</v>
      </c>
      <c r="B1745" s="28">
        <v>3.7116847376523299</v>
      </c>
      <c r="C17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3.7116847376523299</v>
      </c>
      <c r="D1745" s="27">
        <f>CurrentMtgRatesDataTable8[[#This Row],[Combined with Bloomberg Coupon]]-C1746</f>
        <v>1.3312863379239648E-2</v>
      </c>
      <c r="E1745" s="37">
        <f t="shared" si="54"/>
        <v>84.518780939727634</v>
      </c>
      <c r="F1745" s="27">
        <f>LN(CurrentMtgRatesDataTable8[[#This Row],[Combined with Bloomberg Coupon]]/C1746)</f>
        <v>3.5931919012262515E-3</v>
      </c>
      <c r="G1745" s="37">
        <f t="shared" si="55"/>
        <v>20.658685455397784</v>
      </c>
      <c r="I1745" s="26" t="s">
        <v>1820</v>
      </c>
      <c r="J1745" s="27">
        <v>65.538683480000003</v>
      </c>
      <c r="K1745" s="27" t="s">
        <v>1502</v>
      </c>
      <c r="N1745" s="26" t="s">
        <v>1820</v>
      </c>
      <c r="O1745" s="28">
        <v>70.748770919999998</v>
      </c>
      <c r="P1745" s="28" t="s">
        <v>1501</v>
      </c>
      <c r="Q1745" s="27">
        <f>VLOOKUP(CurrentMtgRatesDataTable824[[#This Row],[asOfDate]],CurrentMtgRatesDataTable8[],5,0)</f>
        <v>62.082881086542962</v>
      </c>
      <c r="R1745" s="27">
        <f>CurrentMtgRatesDataTable824[[#This Row],[Realized Current Coupon Vol]]/CurrentMtgRatesDataTable824[[#This Row],[SeriesNumValue]]</f>
        <v>0.87751179673133695</v>
      </c>
    </row>
    <row r="1746" spans="1:18">
      <c r="A1746" s="26" t="s">
        <v>1202</v>
      </c>
      <c r="B1746" s="28">
        <v>3.6983718742730902</v>
      </c>
      <c r="C17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3.6983718742730902</v>
      </c>
      <c r="D1746" s="27">
        <f>CurrentMtgRatesDataTable8[[#This Row],[Combined with Bloomberg Coupon]]-C1747</f>
        <v>6.3236965635400377E-2</v>
      </c>
      <c r="E1746" s="37">
        <f t="shared" si="54"/>
        <v>84.387930596144756</v>
      </c>
      <c r="F1746" s="27">
        <f>LN(CurrentMtgRatesDataTable8[[#This Row],[Combined with Bloomberg Coupon]]/C1747)</f>
        <v>1.7246464736750379E-2</v>
      </c>
      <c r="G1746" s="37">
        <f t="shared" si="55"/>
        <v>20.619268122598584</v>
      </c>
      <c r="I1746" s="26" t="s">
        <v>1819</v>
      </c>
      <c r="J1746" s="27">
        <v>72.072427959999999</v>
      </c>
      <c r="K1746" s="27" t="s">
        <v>1502</v>
      </c>
      <c r="N1746" s="26" t="s">
        <v>1819</v>
      </c>
      <c r="O1746" s="28">
        <v>71.932271241999999</v>
      </c>
      <c r="P1746" s="28" t="s">
        <v>1501</v>
      </c>
      <c r="Q1746" s="27">
        <f>VLOOKUP(CurrentMtgRatesDataTable824[[#This Row],[asOfDate]],CurrentMtgRatesDataTable8[],5,0)</f>
        <v>61.618395386431132</v>
      </c>
      <c r="R1746" s="27">
        <f>CurrentMtgRatesDataTable824[[#This Row],[Realized Current Coupon Vol]]/CurrentMtgRatesDataTable824[[#This Row],[SeriesNumValue]]</f>
        <v>0.85661684696608364</v>
      </c>
    </row>
    <row r="1747" spans="1:18">
      <c r="A1747" s="26" t="s">
        <v>1203</v>
      </c>
      <c r="B1747" s="28">
        <v>3.6351349086376898</v>
      </c>
      <c r="C17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3.6351349086376898</v>
      </c>
      <c r="D1747" s="27">
        <f>CurrentMtgRatesDataTable8[[#This Row],[Combined with Bloomberg Coupon]]-C1748</f>
        <v>-8.1829663538889985E-2</v>
      </c>
      <c r="E1747" s="37">
        <f t="shared" si="54"/>
        <v>84.01723833999479</v>
      </c>
      <c r="F1747" s="27">
        <f>LN(CurrentMtgRatesDataTable8[[#This Row],[Combined with Bloomberg Coupon]]/C1748)</f>
        <v>-2.2261135884897466E-2</v>
      </c>
      <c r="G1747" s="37">
        <f t="shared" si="55"/>
        <v>20.396564109804281</v>
      </c>
      <c r="I1747" s="26" t="s">
        <v>1818</v>
      </c>
      <c r="J1747" s="27">
        <v>70.481722160666706</v>
      </c>
      <c r="K1747" s="27" t="s">
        <v>1502</v>
      </c>
      <c r="N1747" s="26" t="s">
        <v>1818</v>
      </c>
      <c r="O1747" s="28">
        <v>71.009224649999993</v>
      </c>
      <c r="P1747" s="28" t="s">
        <v>1501</v>
      </c>
      <c r="Q1747" s="27">
        <f>VLOOKUP(CurrentMtgRatesDataTable824[[#This Row],[asOfDate]],CurrentMtgRatesDataTable8[],5,0)</f>
        <v>61.598997449155725</v>
      </c>
      <c r="R1747" s="27">
        <f>CurrentMtgRatesDataTable824[[#This Row],[Realized Current Coupon Vol]]/CurrentMtgRatesDataTable824[[#This Row],[SeriesNumValue]]</f>
        <v>0.86747880648990761</v>
      </c>
    </row>
    <row r="1748" spans="1:18">
      <c r="A1748" s="26" t="s">
        <v>1204</v>
      </c>
      <c r="B1748" s="28">
        <v>3.7169645721765798</v>
      </c>
      <c r="C17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3.7169645721765798</v>
      </c>
      <c r="D1748" s="27">
        <f>CurrentMtgRatesDataTable8[[#This Row],[Combined with Bloomberg Coupon]]-C1749</f>
        <v>2.3178402264089737E-2</v>
      </c>
      <c r="E1748" s="37">
        <f t="shared" si="54"/>
        <v>82.867833413349985</v>
      </c>
      <c r="F1748" s="27">
        <f>LN(CurrentMtgRatesDataTable8[[#This Row],[Combined with Bloomberg Coupon]]/C1749)</f>
        <v>6.2553656574986282E-3</v>
      </c>
      <c r="G1748" s="37">
        <f t="shared" si="55"/>
        <v>20.029993513894738</v>
      </c>
      <c r="I1748" s="26" t="s">
        <v>1817</v>
      </c>
      <c r="J1748" s="27">
        <v>68.503089028333306</v>
      </c>
      <c r="K1748" s="27" t="s">
        <v>1502</v>
      </c>
      <c r="N1748" s="26" t="s">
        <v>1817</v>
      </c>
      <c r="O1748" s="28">
        <v>70.335257335999998</v>
      </c>
      <c r="P1748" s="28" t="s">
        <v>1501</v>
      </c>
      <c r="Q1748" s="27">
        <f>VLOOKUP(CurrentMtgRatesDataTable824[[#This Row],[asOfDate]],CurrentMtgRatesDataTable8[],5,0)</f>
        <v>61.601082045531072</v>
      </c>
      <c r="R1748" s="27">
        <f>CurrentMtgRatesDataTable824[[#This Row],[Realized Current Coupon Vol]]/CurrentMtgRatesDataTable824[[#This Row],[SeriesNumValue]]</f>
        <v>0.87582080991408451</v>
      </c>
    </row>
    <row r="1749" spans="1:18">
      <c r="A1749" s="26" t="s">
        <v>1205</v>
      </c>
      <c r="B1749" s="28">
        <v>3.6937861699124901</v>
      </c>
      <c r="C17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3.6937861699124901</v>
      </c>
      <c r="D1749" s="27">
        <f>CurrentMtgRatesDataTable8[[#This Row],[Combined with Bloomberg Coupon]]-C1750</f>
        <v>-3.0800262749020035E-2</v>
      </c>
      <c r="E1749" s="37">
        <f t="shared" si="54"/>
        <v>82.823917462227683</v>
      </c>
      <c r="F1749" s="27">
        <f>LN(CurrentMtgRatesDataTable8[[#This Row],[Combined with Bloomberg Coupon]]/C1750)</f>
        <v>-8.3038265617396256E-3</v>
      </c>
      <c r="G1749" s="37">
        <f t="shared" si="55"/>
        <v>19.998631062062284</v>
      </c>
      <c r="I1749" s="26" t="s">
        <v>1816</v>
      </c>
      <c r="J1749" s="27">
        <v>70.714095311999998</v>
      </c>
      <c r="K1749" s="27" t="s">
        <v>1502</v>
      </c>
      <c r="N1749" s="26" t="s">
        <v>1816</v>
      </c>
      <c r="O1749" s="28">
        <v>71.785932399999993</v>
      </c>
      <c r="P1749" s="28" t="s">
        <v>1501</v>
      </c>
      <c r="Q1749" s="27">
        <f>VLOOKUP(CurrentMtgRatesDataTable824[[#This Row],[asOfDate]],CurrentMtgRatesDataTable8[],5,0)</f>
        <v>61.511452597129527</v>
      </c>
      <c r="R1749" s="27">
        <f>CurrentMtgRatesDataTable824[[#This Row],[Realized Current Coupon Vol]]/CurrentMtgRatesDataTable824[[#This Row],[SeriesNumValue]]</f>
        <v>0.85687335304611201</v>
      </c>
    </row>
    <row r="1750" spans="1:18">
      <c r="A1750" s="26" t="s">
        <v>1206</v>
      </c>
      <c r="B1750" s="28">
        <v>3.7245864326615101</v>
      </c>
      <c r="C17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3.7245864326615101</v>
      </c>
      <c r="D1750" s="27">
        <f>CurrentMtgRatesDataTable8[[#This Row],[Combined with Bloomberg Coupon]]-C1751</f>
        <v>-7.429910534000328E-4</v>
      </c>
      <c r="E1750" s="37">
        <f t="shared" si="54"/>
        <v>84.855971992166502</v>
      </c>
      <c r="F1750" s="27">
        <f>LN(CurrentMtgRatesDataTable8[[#This Row],[Combined with Bloomberg Coupon]]/C1751)</f>
        <v>-1.9946293896127174E-4</v>
      </c>
      <c r="G1750" s="37">
        <f t="shared" si="55"/>
        <v>20.374587495662169</v>
      </c>
      <c r="I1750" s="26" t="s">
        <v>1815</v>
      </c>
      <c r="J1750" s="27">
        <v>71.460360879999996</v>
      </c>
      <c r="K1750" s="27" t="s">
        <v>1502</v>
      </c>
      <c r="N1750" s="26" t="s">
        <v>1815</v>
      </c>
      <c r="O1750" s="28">
        <v>70.937413620000001</v>
      </c>
      <c r="P1750" s="28" t="s">
        <v>1501</v>
      </c>
      <c r="Q1750" s="27">
        <f>VLOOKUP(CurrentMtgRatesDataTable824[[#This Row],[asOfDate]],CurrentMtgRatesDataTable8[],5,0)</f>
        <v>62.222477843701576</v>
      </c>
      <c r="R1750" s="27">
        <f>CurrentMtgRatesDataTable824[[#This Row],[Realized Current Coupon Vol]]/CurrentMtgRatesDataTable824[[#This Row],[SeriesNumValue]]</f>
        <v>0.87714613020735577</v>
      </c>
    </row>
    <row r="1751" spans="1:18">
      <c r="A1751" s="26" t="s">
        <v>1207</v>
      </c>
      <c r="B1751" s="28">
        <v>3.7253294237149102</v>
      </c>
      <c r="C17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3.7253294237149102</v>
      </c>
      <c r="D1751" s="27">
        <f>CurrentMtgRatesDataTable8[[#This Row],[Combined with Bloomberg Coupon]]-C1752</f>
        <v>-3.6242110743459843E-2</v>
      </c>
      <c r="E1751" s="37">
        <f t="shared" si="54"/>
        <v>84.898464507906297</v>
      </c>
      <c r="F1751" s="27">
        <f>LN(CurrentMtgRatesDataTable8[[#This Row],[Combined with Bloomberg Coupon]]/C1752)</f>
        <v>-9.6815475545128475E-3</v>
      </c>
      <c r="G1751" s="37">
        <f t="shared" si="55"/>
        <v>20.377086325313375</v>
      </c>
      <c r="I1751" s="26" t="s">
        <v>1814</v>
      </c>
      <c r="J1751" s="27">
        <v>72.985298384000004</v>
      </c>
      <c r="K1751" s="27" t="s">
        <v>1502</v>
      </c>
      <c r="N1751" s="26" t="s">
        <v>1814</v>
      </c>
      <c r="O1751" s="28">
        <v>71.934966180000004</v>
      </c>
      <c r="P1751" s="28" t="s">
        <v>1501</v>
      </c>
      <c r="Q1751" s="27">
        <f>VLOOKUP(CurrentMtgRatesDataTable824[[#This Row],[asOfDate]],CurrentMtgRatesDataTable8[],5,0)</f>
        <v>59.654154734282457</v>
      </c>
      <c r="R1751" s="27">
        <f>CurrentMtgRatesDataTable824[[#This Row],[Realized Current Coupon Vol]]/CurrentMtgRatesDataTable824[[#This Row],[SeriesNumValue]]</f>
        <v>0.82927897102241266</v>
      </c>
    </row>
    <row r="1752" spans="1:18">
      <c r="A1752" s="26" t="s">
        <v>1208</v>
      </c>
      <c r="B1752" s="28">
        <v>3.76157153445837</v>
      </c>
      <c r="C17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3.76157153445837</v>
      </c>
      <c r="D1752" s="27">
        <f>CurrentMtgRatesDataTable8[[#This Row],[Combined with Bloomberg Coupon]]-C1753</f>
        <v>-0.10300740400621988</v>
      </c>
      <c r="E1752" s="37">
        <f t="shared" si="54"/>
        <v>89.18316638368448</v>
      </c>
      <c r="F1752" s="27">
        <f>LN(CurrentMtgRatesDataTable8[[#This Row],[Combined with Bloomberg Coupon]]/C1753)</f>
        <v>-2.7015902549809897E-2</v>
      </c>
      <c r="G1752" s="37">
        <f t="shared" si="55"/>
        <v>21.222787105677952</v>
      </c>
      <c r="I1752" s="26" t="s">
        <v>1813</v>
      </c>
      <c r="J1752" s="27">
        <v>73.251341784000005</v>
      </c>
      <c r="K1752" s="27" t="s">
        <v>1502</v>
      </c>
      <c r="N1752" s="26" t="s">
        <v>1813</v>
      </c>
      <c r="O1752" s="28">
        <v>72.731947660000003</v>
      </c>
      <c r="P1752" s="28" t="s">
        <v>1501</v>
      </c>
      <c r="Q1752" s="27">
        <f>VLOOKUP(CurrentMtgRatesDataTable824[[#This Row],[asOfDate]],CurrentMtgRatesDataTable8[],5,0)</f>
        <v>59.630678945689198</v>
      </c>
      <c r="R1752" s="27">
        <f>CurrentMtgRatesDataTable824[[#This Row],[Realized Current Coupon Vol]]/CurrentMtgRatesDataTable824[[#This Row],[SeriesNumValue]]</f>
        <v>0.81986913404883233</v>
      </c>
    </row>
    <row r="1753" spans="1:18">
      <c r="A1753" s="26" t="s">
        <v>1209</v>
      </c>
      <c r="B1753" s="28">
        <v>3.8645789384645899</v>
      </c>
      <c r="C17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3.8645789384645899</v>
      </c>
      <c r="D1753" s="27">
        <f>CurrentMtgRatesDataTable8[[#This Row],[Combined with Bloomberg Coupon]]-C1754</f>
        <v>-4.3560731107920247E-2</v>
      </c>
      <c r="E1753" s="37">
        <f t="shared" si="54"/>
        <v>88.168882081166061</v>
      </c>
      <c r="F1753" s="27">
        <f>LN(CurrentMtgRatesDataTable8[[#This Row],[Combined with Bloomberg Coupon]]/C1754)</f>
        <v>-1.1208739018968536E-2</v>
      </c>
      <c r="G1753" s="37">
        <f t="shared" si="55"/>
        <v>20.840986006184508</v>
      </c>
      <c r="I1753" s="26" t="s">
        <v>1812</v>
      </c>
      <c r="J1753" s="27">
        <v>73.419371960999996</v>
      </c>
      <c r="K1753" s="27" t="s">
        <v>1502</v>
      </c>
      <c r="N1753" s="26" t="s">
        <v>1812</v>
      </c>
      <c r="O1753" s="28">
        <v>72.862062922999996</v>
      </c>
      <c r="P1753" s="28" t="s">
        <v>1501</v>
      </c>
      <c r="Q1753" s="27">
        <f>VLOOKUP(CurrentMtgRatesDataTable824[[#This Row],[asOfDate]],CurrentMtgRatesDataTable8[],5,0)</f>
        <v>59.630349437598063</v>
      </c>
      <c r="R1753" s="27">
        <f>CurrentMtgRatesDataTable824[[#This Row],[Realized Current Coupon Vol]]/CurrentMtgRatesDataTable824[[#This Row],[SeriesNumValue]]</f>
        <v>0.81840050974970202</v>
      </c>
    </row>
    <row r="1754" spans="1:18">
      <c r="A1754" s="26" t="s">
        <v>1210</v>
      </c>
      <c r="B1754" s="28">
        <v>3.9081396695725101</v>
      </c>
      <c r="C17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3.9081396695725101</v>
      </c>
      <c r="D1754" s="27">
        <f>CurrentMtgRatesDataTable8[[#This Row],[Combined with Bloomberg Coupon]]-C1755</f>
        <v>7.7219148221590039E-2</v>
      </c>
      <c r="E1754" s="37">
        <f t="shared" si="54"/>
        <v>88.034629946249808</v>
      </c>
      <c r="F1754" s="27">
        <f>LN(CurrentMtgRatesDataTable8[[#This Row],[Combined with Bloomberg Coupon]]/C1755)</f>
        <v>1.9956353626648445E-2</v>
      </c>
      <c r="G1754" s="37">
        <f t="shared" si="55"/>
        <v>20.79242398162226</v>
      </c>
      <c r="I1754" s="26" t="s">
        <v>1811</v>
      </c>
      <c r="J1754" s="27">
        <v>71.699746833000006</v>
      </c>
      <c r="K1754" s="27" t="s">
        <v>1502</v>
      </c>
      <c r="N1754" s="26" t="s">
        <v>1811</v>
      </c>
      <c r="O1754" s="28">
        <v>72.876030650000004</v>
      </c>
      <c r="P1754" s="28" t="s">
        <v>1501</v>
      </c>
      <c r="Q1754" s="27">
        <f>VLOOKUP(CurrentMtgRatesDataTable824[[#This Row],[asOfDate]],CurrentMtgRatesDataTable8[],5,0)</f>
        <v>59.708370257248788</v>
      </c>
      <c r="R1754" s="27">
        <f>CurrentMtgRatesDataTable824[[#This Row],[Realized Current Coupon Vol]]/CurrentMtgRatesDataTable824[[#This Row],[SeriesNumValue]]</f>
        <v>0.81931424811003728</v>
      </c>
    </row>
    <row r="1755" spans="1:18">
      <c r="A1755" s="26" t="s">
        <v>1211</v>
      </c>
      <c r="B1755" s="28">
        <v>3.8309205213509201</v>
      </c>
      <c r="C17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3.8309205213509201</v>
      </c>
      <c r="D1755" s="27">
        <f>CurrentMtgRatesDataTable8[[#This Row],[Combined with Bloomberg Coupon]]-C1756</f>
        <v>-4.4002914832889761E-2</v>
      </c>
      <c r="E1755" s="37">
        <f t="shared" si="54"/>
        <v>86.587083708106675</v>
      </c>
      <c r="F1755" s="27">
        <f>LN(CurrentMtgRatesDataTable8[[#This Row],[Combined with Bloomberg Coupon]]/C1756)</f>
        <v>-1.1420784891370042E-2</v>
      </c>
      <c r="G1755" s="37">
        <f t="shared" si="55"/>
        <v>20.365200871487289</v>
      </c>
      <c r="I1755" s="26" t="s">
        <v>1810</v>
      </c>
      <c r="J1755" s="27">
        <v>67.030511856666706</v>
      </c>
      <c r="K1755" s="27" t="s">
        <v>1502</v>
      </c>
      <c r="N1755" s="26" t="s">
        <v>1810</v>
      </c>
      <c r="O1755" s="28">
        <v>71.559946740000001</v>
      </c>
      <c r="P1755" s="28" t="s">
        <v>1501</v>
      </c>
      <c r="Q1755" s="27">
        <f>VLOOKUP(CurrentMtgRatesDataTable824[[#This Row],[asOfDate]],CurrentMtgRatesDataTable8[],5,0)</f>
        <v>59.760181195314466</v>
      </c>
      <c r="R1755" s="27">
        <f>CurrentMtgRatesDataTable824[[#This Row],[Realized Current Coupon Vol]]/CurrentMtgRatesDataTable824[[#This Row],[SeriesNumValue]]</f>
        <v>0.83510656334670252</v>
      </c>
    </row>
    <row r="1756" spans="1:18">
      <c r="A1756" s="26" t="s">
        <v>1212</v>
      </c>
      <c r="B1756" s="28">
        <v>3.8749234361838099</v>
      </c>
      <c r="C17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3.8749234361838099</v>
      </c>
      <c r="D1756" s="27">
        <f>CurrentMtgRatesDataTable8[[#This Row],[Combined with Bloomberg Coupon]]-C1757</f>
        <v>-8.0119200710360161E-2</v>
      </c>
      <c r="E1756" s="37">
        <f t="shared" si="54"/>
        <v>86.343953415817523</v>
      </c>
      <c r="F1756" s="27">
        <f>LN(CurrentMtgRatesDataTable8[[#This Row],[Combined with Bloomberg Coupon]]/C1757)</f>
        <v>-2.0465477459790469E-2</v>
      </c>
      <c r="G1756" s="37">
        <f t="shared" si="55"/>
        <v>20.290300164499673</v>
      </c>
      <c r="I1756" s="26" t="s">
        <v>1809</v>
      </c>
      <c r="J1756" s="27">
        <v>67.854584238000001</v>
      </c>
      <c r="K1756" s="27" t="s">
        <v>1502</v>
      </c>
      <c r="N1756" s="26" t="s">
        <v>1809</v>
      </c>
      <c r="O1756" s="28">
        <v>70.736362991999997</v>
      </c>
      <c r="P1756" s="28" t="s">
        <v>1501</v>
      </c>
      <c r="Q1756" s="27">
        <f>VLOOKUP(CurrentMtgRatesDataTable824[[#This Row],[asOfDate]],CurrentMtgRatesDataTable8[],5,0)</f>
        <v>60.394701470667343</v>
      </c>
      <c r="R1756" s="27">
        <f>CurrentMtgRatesDataTable824[[#This Row],[Realized Current Coupon Vol]]/CurrentMtgRatesDataTable824[[#This Row],[SeriesNumValue]]</f>
        <v>0.8537999257538551</v>
      </c>
    </row>
    <row r="1757" spans="1:18">
      <c r="A1757" s="26" t="s">
        <v>1213</v>
      </c>
      <c r="B1757" s="28">
        <v>3.95504263689417</v>
      </c>
      <c r="C17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3.95504263689417</v>
      </c>
      <c r="D1757" s="27">
        <f>CurrentMtgRatesDataTable8[[#This Row],[Combined with Bloomberg Coupon]]-C1758</f>
        <v>-1.539459530336984E-2</v>
      </c>
      <c r="E1757" s="37">
        <f t="shared" si="54"/>
        <v>85.603191984252291</v>
      </c>
      <c r="F1757" s="27">
        <f>LN(CurrentMtgRatesDataTable8[[#This Row],[Combined with Bloomberg Coupon]]/C1758)</f>
        <v>-3.8848410238623656E-3</v>
      </c>
      <c r="G1757" s="37">
        <f t="shared" si="55"/>
        <v>20.042780752246966</v>
      </c>
      <c r="I1757" s="26" t="s">
        <v>1808</v>
      </c>
      <c r="J1757" s="27">
        <v>68.904803879333301</v>
      </c>
      <c r="K1757" s="27" t="s">
        <v>1502</v>
      </c>
      <c r="N1757" s="26" t="s">
        <v>1808</v>
      </c>
      <c r="O1757" s="28">
        <v>69.916835484999993</v>
      </c>
      <c r="P1757" s="28" t="s">
        <v>1501</v>
      </c>
      <c r="Q1757" s="27">
        <f>VLOOKUP(CurrentMtgRatesDataTable824[[#This Row],[asOfDate]],CurrentMtgRatesDataTable8[],5,0)</f>
        <v>60.371963670821081</v>
      </c>
      <c r="R1757" s="27">
        <f>CurrentMtgRatesDataTable824[[#This Row],[Realized Current Coupon Vol]]/CurrentMtgRatesDataTable824[[#This Row],[SeriesNumValue]]</f>
        <v>0.86348249676965605</v>
      </c>
    </row>
    <row r="1758" spans="1:18">
      <c r="A1758" s="26" t="s">
        <v>1214</v>
      </c>
      <c r="B1758" s="28">
        <v>3.9704372321975399</v>
      </c>
      <c r="C17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3.9704372321975399</v>
      </c>
      <c r="D1758" s="27">
        <f>CurrentMtgRatesDataTable8[[#This Row],[Combined with Bloomberg Coupon]]-C1759</f>
        <v>2.2456703136097822E-3</v>
      </c>
      <c r="E1758" s="37">
        <f t="shared" si="54"/>
        <v>86.842765942177081</v>
      </c>
      <c r="F1758" s="27">
        <f>LN(CurrentMtgRatesDataTable8[[#This Row],[Combined with Bloomberg Coupon]]/C1759)</f>
        <v>5.6575774778228006E-4</v>
      </c>
      <c r="G1758" s="37">
        <f t="shared" si="55"/>
        <v>20.309658080257829</v>
      </c>
      <c r="I1758" s="26" t="s">
        <v>1807</v>
      </c>
      <c r="J1758" s="27">
        <v>69.029759113333299</v>
      </c>
      <c r="K1758" s="27" t="s">
        <v>1502</v>
      </c>
      <c r="N1758" s="26" t="s">
        <v>1807</v>
      </c>
      <c r="O1758" s="28">
        <v>71.218910210000004</v>
      </c>
      <c r="P1758" s="28" t="s">
        <v>1501</v>
      </c>
      <c r="Q1758" s="27">
        <f>VLOOKUP(CurrentMtgRatesDataTable824[[#This Row],[asOfDate]],CurrentMtgRatesDataTable8[],5,0)</f>
        <v>60.914416334484969</v>
      </c>
      <c r="R1758" s="27">
        <f>CurrentMtgRatesDataTable824[[#This Row],[Realized Current Coupon Vol]]/CurrentMtgRatesDataTable824[[#This Row],[SeriesNumValue]]</f>
        <v>0.85531239041526141</v>
      </c>
    </row>
    <row r="1759" spans="1:18">
      <c r="A1759" s="26" t="s">
        <v>1215</v>
      </c>
      <c r="B1759" s="28">
        <v>3.9681915618839301</v>
      </c>
      <c r="C17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3.9681915618839301</v>
      </c>
      <c r="D1759" s="27">
        <f>CurrentMtgRatesDataTable8[[#This Row],[Combined with Bloomberg Coupon]]-C1760</f>
        <v>-8.6684657257360076E-2</v>
      </c>
      <c r="E1759" s="37">
        <f t="shared" si="54"/>
        <v>90.623539794694551</v>
      </c>
      <c r="F1759" s="27">
        <f>LN(CurrentMtgRatesDataTable8[[#This Row],[Combined with Bloomberg Coupon]]/C1760)</f>
        <v>-2.1609696670460116E-2</v>
      </c>
      <c r="G1759" s="37">
        <f t="shared" si="55"/>
        <v>21.154088302806567</v>
      </c>
      <c r="I1759" s="26" t="s">
        <v>1806</v>
      </c>
      <c r="J1759" s="27">
        <v>73.140777075000003</v>
      </c>
      <c r="K1759" s="27" t="s">
        <v>1502</v>
      </c>
      <c r="N1759" s="26" t="s">
        <v>1806</v>
      </c>
      <c r="O1759" s="28">
        <v>73.662323776999997</v>
      </c>
      <c r="P1759" s="28" t="s">
        <v>1501</v>
      </c>
      <c r="Q1759" s="27">
        <f>VLOOKUP(CurrentMtgRatesDataTable824[[#This Row],[asOfDate]],CurrentMtgRatesDataTable8[],5,0)</f>
        <v>62.21795448021188</v>
      </c>
      <c r="R1759" s="27">
        <f>CurrentMtgRatesDataTable824[[#This Row],[Realized Current Coupon Vol]]/CurrentMtgRatesDataTable824[[#This Row],[SeriesNumValue]]</f>
        <v>0.84463741150178784</v>
      </c>
    </row>
    <row r="1760" spans="1:18">
      <c r="A1760" s="26" t="s">
        <v>1216</v>
      </c>
      <c r="B1760" s="28">
        <v>4.0548762191412902</v>
      </c>
      <c r="C17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4.0548762191412902</v>
      </c>
      <c r="D1760" s="27">
        <f>CurrentMtgRatesDataTable8[[#This Row],[Combined with Bloomberg Coupon]]-C1761</f>
        <v>-2.0667324451779656E-2</v>
      </c>
      <c r="E1760" s="37">
        <f t="shared" si="54"/>
        <v>89.074455440532702</v>
      </c>
      <c r="F1760" s="27">
        <f>LN(CurrentMtgRatesDataTable8[[#This Row],[Combined with Bloomberg Coupon]]/C1761)</f>
        <v>-5.083961116398741E-3</v>
      </c>
      <c r="G1760" s="37">
        <f t="shared" si="55"/>
        <v>20.73881175104464</v>
      </c>
      <c r="I1760" s="26" t="s">
        <v>1805</v>
      </c>
      <c r="J1760" s="27">
        <v>74.019475386666699</v>
      </c>
      <c r="K1760" s="27" t="s">
        <v>1502</v>
      </c>
      <c r="N1760" s="26" t="s">
        <v>1805</v>
      </c>
      <c r="O1760" s="28">
        <v>73.213247327999994</v>
      </c>
      <c r="P1760" s="28" t="s">
        <v>1501</v>
      </c>
      <c r="Q1760" s="27">
        <f>VLOOKUP(CurrentMtgRatesDataTable824[[#This Row],[asOfDate]],CurrentMtgRatesDataTable8[],5,0)</f>
        <v>62.103004303384488</v>
      </c>
      <c r="R1760" s="27">
        <f>CurrentMtgRatesDataTable824[[#This Row],[Realized Current Coupon Vol]]/CurrentMtgRatesDataTable824[[#This Row],[SeriesNumValue]]</f>
        <v>0.84824818690474257</v>
      </c>
    </row>
    <row r="1761" spans="1:18">
      <c r="A1761" s="26" t="s">
        <v>1217</v>
      </c>
      <c r="B1761" s="28">
        <v>4.0755435435930698</v>
      </c>
      <c r="C17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4.0755435435930698</v>
      </c>
      <c r="D1761" s="27">
        <f>CurrentMtgRatesDataTable8[[#This Row],[Combined with Bloomberg Coupon]]-C1762</f>
        <v>3.6694583584520046E-2</v>
      </c>
      <c r="E1761" s="37">
        <f t="shared" si="54"/>
        <v>89.159919218340931</v>
      </c>
      <c r="F1761" s="27">
        <f>LN(CurrentMtgRatesDataTable8[[#This Row],[Combined with Bloomberg Coupon]]/C1762)</f>
        <v>9.0443822393940308E-3</v>
      </c>
      <c r="G1761" s="37">
        <f t="shared" si="55"/>
        <v>20.755619097684104</v>
      </c>
      <c r="I1761" s="26" t="s">
        <v>1804</v>
      </c>
      <c r="J1761" s="27">
        <v>75.624250314666696</v>
      </c>
      <c r="K1761" s="27" t="s">
        <v>1502</v>
      </c>
      <c r="N1761" s="26" t="s">
        <v>1804</v>
      </c>
      <c r="O1761" s="28">
        <v>74.329741979999994</v>
      </c>
      <c r="P1761" s="28" t="s">
        <v>1501</v>
      </c>
      <c r="Q1761" s="27">
        <f>VLOOKUP(CurrentMtgRatesDataTable824[[#This Row],[asOfDate]],CurrentMtgRatesDataTable8[],5,0)</f>
        <v>61.706798865223519</v>
      </c>
      <c r="R1761" s="27">
        <f>CurrentMtgRatesDataTable824[[#This Row],[Realized Current Coupon Vol]]/CurrentMtgRatesDataTable824[[#This Row],[SeriesNumValue]]</f>
        <v>0.83017641688877453</v>
      </c>
    </row>
    <row r="1762" spans="1:18">
      <c r="A1762" s="26" t="s">
        <v>1218</v>
      </c>
      <c r="B1762" s="28">
        <v>4.0388489600085498</v>
      </c>
      <c r="C17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4.0388489600085498</v>
      </c>
      <c r="D1762" s="27">
        <f>CurrentMtgRatesDataTable8[[#This Row],[Combined with Bloomberg Coupon]]-C1763</f>
        <v>1.6803719298069453E-2</v>
      </c>
      <c r="E1762" s="37">
        <f t="shared" si="54"/>
        <v>88.940929291541721</v>
      </c>
      <c r="F1762" s="27">
        <f>LN(CurrentMtgRatesDataTable8[[#This Row],[Combined with Bloomberg Coupon]]/C1763)</f>
        <v>4.1692008901647202E-3</v>
      </c>
      <c r="G1762" s="37">
        <f t="shared" si="55"/>
        <v>20.693445148264711</v>
      </c>
      <c r="I1762" s="26" t="s">
        <v>1803</v>
      </c>
      <c r="J1762" s="27">
        <v>72.818241172</v>
      </c>
      <c r="K1762" s="27" t="s">
        <v>1502</v>
      </c>
      <c r="N1762" s="26" t="s">
        <v>1803</v>
      </c>
      <c r="O1762" s="28">
        <v>72.317044155999994</v>
      </c>
      <c r="P1762" s="28" t="s">
        <v>1501</v>
      </c>
      <c r="Q1762" s="27">
        <f>VLOOKUP(CurrentMtgRatesDataTable824[[#This Row],[asOfDate]],CurrentMtgRatesDataTable8[],5,0)</f>
        <v>61.808754487346931</v>
      </c>
      <c r="R1762" s="27">
        <f>CurrentMtgRatesDataTable824[[#This Row],[Realized Current Coupon Vol]]/CurrentMtgRatesDataTable824[[#This Row],[SeriesNumValue]]</f>
        <v>0.85469138304401771</v>
      </c>
    </row>
    <row r="1763" spans="1:18">
      <c r="A1763" s="26" t="s">
        <v>1219</v>
      </c>
      <c r="B1763" s="28">
        <v>4.0220452407104803</v>
      </c>
      <c r="C17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4.0220452407104803</v>
      </c>
      <c r="D1763" s="27">
        <f>CurrentMtgRatesDataTable8[[#This Row],[Combined with Bloomberg Coupon]]-C1764</f>
        <v>-8.4487748289379994E-2</v>
      </c>
      <c r="E1763" s="37">
        <f t="shared" si="54"/>
        <v>89.233464077835976</v>
      </c>
      <c r="F1763" s="27">
        <f>LN(CurrentMtgRatesDataTable8[[#This Row],[Combined with Bloomberg Coupon]]/C1764)</f>
        <v>-2.0788577928449098E-2</v>
      </c>
      <c r="G1763" s="37">
        <f t="shared" si="55"/>
        <v>20.75845752838131</v>
      </c>
      <c r="I1763" s="26" t="s">
        <v>1802</v>
      </c>
      <c r="J1763" s="27">
        <v>69.516263751333298</v>
      </c>
      <c r="K1763" s="27" t="s">
        <v>1502</v>
      </c>
      <c r="N1763" s="26" t="s">
        <v>1802</v>
      </c>
      <c r="O1763" s="28">
        <v>73.630263036000002</v>
      </c>
      <c r="P1763" s="28" t="s">
        <v>1501</v>
      </c>
      <c r="Q1763" s="27">
        <f>VLOOKUP(CurrentMtgRatesDataTable824[[#This Row],[asOfDate]],CurrentMtgRatesDataTable8[],5,0)</f>
        <v>61.783306034614938</v>
      </c>
      <c r="R1763" s="27">
        <f>CurrentMtgRatesDataTable824[[#This Row],[Realized Current Coupon Vol]]/CurrentMtgRatesDataTable824[[#This Row],[SeriesNumValue]]</f>
        <v>0.83910206872963722</v>
      </c>
    </row>
    <row r="1764" spans="1:18">
      <c r="A1764" s="26" t="s">
        <v>1220</v>
      </c>
      <c r="B1764" s="28">
        <v>4.1065329889998603</v>
      </c>
      <c r="C17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4.1065329889998603</v>
      </c>
      <c r="D1764" s="27">
        <f>CurrentMtgRatesDataTable8[[#This Row],[Combined with Bloomberg Coupon]]-C1765</f>
        <v>0.11228300868545027</v>
      </c>
      <c r="E1764" s="37">
        <f t="shared" si="54"/>
        <v>87.749961706858187</v>
      </c>
      <c r="F1764" s="27">
        <f>LN(CurrentMtgRatesDataTable8[[#This Row],[Combined with Bloomberg Coupon]]/C1765)</f>
        <v>2.7723295530490494E-2</v>
      </c>
      <c r="G1764" s="37">
        <f t="shared" si="55"/>
        <v>20.368717310588892</v>
      </c>
      <c r="I1764" s="26" t="s">
        <v>1801</v>
      </c>
      <c r="J1764" s="27">
        <v>69.031967664000007</v>
      </c>
      <c r="K1764" s="27" t="s">
        <v>1502</v>
      </c>
      <c r="N1764" s="26" t="s">
        <v>1801</v>
      </c>
      <c r="O1764" s="28">
        <v>74.121214696999999</v>
      </c>
      <c r="P1764" s="28" t="s">
        <v>1501</v>
      </c>
      <c r="Q1764" s="27">
        <f>VLOOKUP(CurrentMtgRatesDataTable824[[#This Row],[asOfDate]],CurrentMtgRatesDataTable8[],5,0)</f>
        <v>61.778996601901824</v>
      </c>
      <c r="R1764" s="27">
        <f>CurrentMtgRatesDataTable824[[#This Row],[Realized Current Coupon Vol]]/CurrentMtgRatesDataTable824[[#This Row],[SeriesNumValue]]</f>
        <v>0.83348602494505908</v>
      </c>
    </row>
    <row r="1765" spans="1:18">
      <c r="A1765" s="26" t="s">
        <v>1221</v>
      </c>
      <c r="B1765" s="28">
        <v>3.99424998031441</v>
      </c>
      <c r="C17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3.99424998031441</v>
      </c>
      <c r="D1765" s="27">
        <f>CurrentMtgRatesDataTable8[[#This Row],[Combined with Bloomberg Coupon]]-C1766</f>
        <v>-5.3318982970598228E-3</v>
      </c>
      <c r="E1765" s="37">
        <f t="shared" si="54"/>
        <v>84.463966875376144</v>
      </c>
      <c r="F1765" s="27">
        <f>LN(CurrentMtgRatesDataTable8[[#This Row],[Combined with Bloomberg Coupon]]/C1766)</f>
        <v>-1.3340033120189526E-3</v>
      </c>
      <c r="G1765" s="37">
        <f t="shared" si="55"/>
        <v>19.502852961027521</v>
      </c>
      <c r="I1765" s="26" t="s">
        <v>1800</v>
      </c>
      <c r="J1765" s="27">
        <v>71.883458980666703</v>
      </c>
      <c r="K1765" s="27" t="s">
        <v>1502</v>
      </c>
      <c r="N1765" s="26" t="s">
        <v>1800</v>
      </c>
      <c r="O1765" s="28">
        <v>74.218434170999998</v>
      </c>
      <c r="P1765" s="28" t="s">
        <v>1501</v>
      </c>
      <c r="Q1765" s="27">
        <f>VLOOKUP(CurrentMtgRatesDataTable824[[#This Row],[asOfDate]],CurrentMtgRatesDataTable8[],5,0)</f>
        <v>61.687925867430529</v>
      </c>
      <c r="R1765" s="27">
        <f>CurrentMtgRatesDataTable824[[#This Row],[Realized Current Coupon Vol]]/CurrentMtgRatesDataTable824[[#This Row],[SeriesNumValue]]</f>
        <v>0.83116716967244209</v>
      </c>
    </row>
    <row r="1766" spans="1:18">
      <c r="A1766" s="26" t="s">
        <v>1222</v>
      </c>
      <c r="B1766" s="28">
        <v>3.9995818786114699</v>
      </c>
      <c r="C17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3.9995818786114699</v>
      </c>
      <c r="D1766" s="27">
        <f>CurrentMtgRatesDataTable8[[#This Row],[Combined with Bloomberg Coupon]]-C1767</f>
        <v>-3.2640483018649746E-2</v>
      </c>
      <c r="E1766" s="37">
        <f t="shared" si="54"/>
        <v>84.464319616042431</v>
      </c>
      <c r="F1766" s="27">
        <f>LN(CurrentMtgRatesDataTable8[[#This Row],[Combined with Bloomberg Coupon]]/C1767)</f>
        <v>-8.1278531531442447E-3</v>
      </c>
      <c r="G1766" s="37">
        <f t="shared" si="55"/>
        <v>19.502979558720153</v>
      </c>
      <c r="I1766" s="26" t="s">
        <v>1799</v>
      </c>
      <c r="J1766" s="27">
        <v>71.095591991666694</v>
      </c>
      <c r="K1766" s="27" t="s">
        <v>1502</v>
      </c>
      <c r="N1766" s="26" t="s">
        <v>1799</v>
      </c>
      <c r="O1766" s="28">
        <v>73.487562124999997</v>
      </c>
      <c r="P1766" s="28" t="s">
        <v>1501</v>
      </c>
      <c r="Q1766" s="27">
        <f>VLOOKUP(CurrentMtgRatesDataTable824[[#This Row],[asOfDate]],CurrentMtgRatesDataTable8[],5,0)</f>
        <v>57.357116630397663</v>
      </c>
      <c r="R1766" s="27">
        <f>CurrentMtgRatesDataTable824[[#This Row],[Realized Current Coupon Vol]]/CurrentMtgRatesDataTable824[[#This Row],[SeriesNumValue]]</f>
        <v>0.78050101230511681</v>
      </c>
    </row>
    <row r="1767" spans="1:18">
      <c r="A1767" s="26" t="s">
        <v>1223</v>
      </c>
      <c r="B1767" s="28">
        <v>4.0322223616301196</v>
      </c>
      <c r="C17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4.0322223616301196</v>
      </c>
      <c r="D1767" s="27">
        <f>CurrentMtgRatesDataTable8[[#This Row],[Combined with Bloomberg Coupon]]-C1768</f>
        <v>-6.2780669882807061E-3</v>
      </c>
      <c r="E1767" s="37">
        <f t="shared" si="54"/>
        <v>84.408433266350883</v>
      </c>
      <c r="F1767" s="27">
        <f>LN(CurrentMtgRatesDataTable8[[#This Row],[Combined with Bloomberg Coupon]]/C1768)</f>
        <v>-1.5557635710527519E-3</v>
      </c>
      <c r="G1767" s="37">
        <f t="shared" si="55"/>
        <v>19.482773940555699</v>
      </c>
      <c r="I1767" s="26" t="s">
        <v>1798</v>
      </c>
      <c r="J1767" s="27">
        <v>64.787470524</v>
      </c>
      <c r="K1767" s="27" t="s">
        <v>1502</v>
      </c>
      <c r="N1767" s="26" t="s">
        <v>1798</v>
      </c>
      <c r="O1767" s="28">
        <v>69.375413699999996</v>
      </c>
      <c r="P1767" s="28" t="s">
        <v>1501</v>
      </c>
      <c r="Q1767" s="27">
        <f>VLOOKUP(CurrentMtgRatesDataTable824[[#This Row],[asOfDate]],CurrentMtgRatesDataTable8[],5,0)</f>
        <v>50.459707158340173</v>
      </c>
      <c r="R1767" s="27">
        <f>CurrentMtgRatesDataTable824[[#This Row],[Realized Current Coupon Vol]]/CurrentMtgRatesDataTable824[[#This Row],[SeriesNumValue]]</f>
        <v>0.72734279288831361</v>
      </c>
    </row>
    <row r="1768" spans="1:18">
      <c r="A1768" s="26" t="s">
        <v>1224</v>
      </c>
      <c r="B1768" s="28">
        <v>4.0385004286184003</v>
      </c>
      <c r="C17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4.0385004286184003</v>
      </c>
      <c r="D1768" s="27">
        <f>CurrentMtgRatesDataTable8[[#This Row],[Combined with Bloomberg Coupon]]-C1769</f>
        <v>-0.14907917795671999</v>
      </c>
      <c r="E1768" s="37">
        <f t="shared" si="54"/>
        <v>84.452600379344815</v>
      </c>
      <c r="F1768" s="27">
        <f>LN(CurrentMtgRatesDataTable8[[#This Row],[Combined with Bloomberg Coupon]]/C1769)</f>
        <v>-3.6249465462611277E-2</v>
      </c>
      <c r="G1768" s="37">
        <f t="shared" si="55"/>
        <v>19.49322464602762</v>
      </c>
      <c r="I1768" s="26" t="s">
        <v>1797</v>
      </c>
      <c r="J1768" s="27">
        <v>60.825015985333302</v>
      </c>
      <c r="K1768" s="27" t="s">
        <v>1502</v>
      </c>
      <c r="N1768" s="26" t="s">
        <v>1797</v>
      </c>
      <c r="O1768" s="28">
        <v>67.333742440999998</v>
      </c>
      <c r="P1768" s="28" t="s">
        <v>1501</v>
      </c>
      <c r="Q1768" s="27">
        <f>VLOOKUP(CurrentMtgRatesDataTable824[[#This Row],[asOfDate]],CurrentMtgRatesDataTable8[],5,0)</f>
        <v>50.756754482550114</v>
      </c>
      <c r="R1768" s="27">
        <f>CurrentMtgRatesDataTable824[[#This Row],[Realized Current Coupon Vol]]/CurrentMtgRatesDataTable824[[#This Row],[SeriesNumValue]]</f>
        <v>0.75380860535154159</v>
      </c>
    </row>
    <row r="1769" spans="1:18">
      <c r="A1769" s="26" t="s">
        <v>1225</v>
      </c>
      <c r="B1769" s="28">
        <v>4.1875796065751203</v>
      </c>
      <c r="C17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4.1875796065751203</v>
      </c>
      <c r="D1769" s="27">
        <f>CurrentMtgRatesDataTable8[[#This Row],[Combined with Bloomberg Coupon]]-C1770</f>
        <v>1.0903844777220506E-2</v>
      </c>
      <c r="E1769" s="37">
        <f t="shared" si="54"/>
        <v>78.982292816984383</v>
      </c>
      <c r="F1769" s="27">
        <f>LN(CurrentMtgRatesDataTable8[[#This Row],[Combined with Bloomberg Coupon]]/C1770)</f>
        <v>2.6072496531493699E-3</v>
      </c>
      <c r="G1769" s="37">
        <f t="shared" si="55"/>
        <v>18.084499356837313</v>
      </c>
      <c r="I1769" s="26" t="s">
        <v>1796</v>
      </c>
      <c r="J1769" s="27">
        <v>58.224182109333299</v>
      </c>
      <c r="K1769" s="27" t="s">
        <v>1502</v>
      </c>
      <c r="N1769" s="26" t="s">
        <v>1796</v>
      </c>
      <c r="O1769" s="28">
        <v>64.566924799999995</v>
      </c>
      <c r="P1769" s="28" t="s">
        <v>1501</v>
      </c>
      <c r="Q1769" s="27">
        <f>VLOOKUP(CurrentMtgRatesDataTable824[[#This Row],[asOfDate]],CurrentMtgRatesDataTable8[],5,0)</f>
        <v>52.765462951683674</v>
      </c>
      <c r="R1769" s="27">
        <f>CurrentMtgRatesDataTable824[[#This Row],[Realized Current Coupon Vol]]/CurrentMtgRatesDataTable824[[#This Row],[SeriesNumValue]]</f>
        <v>0.81722124934907348</v>
      </c>
    </row>
    <row r="1770" spans="1:18">
      <c r="A1770" s="26" t="s">
        <v>1226</v>
      </c>
      <c r="B1770" s="28">
        <v>4.1766757617978998</v>
      </c>
      <c r="C17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4.1766757617978998</v>
      </c>
      <c r="D1770" s="27">
        <f>CurrentMtgRatesDataTable8[[#This Row],[Combined with Bloomberg Coupon]]-C1771</f>
        <v>2.5602830499590112E-2</v>
      </c>
      <c r="E1770" s="37">
        <f t="shared" si="54"/>
        <v>79.201925080077956</v>
      </c>
      <c r="F1770" s="27">
        <f>LN(CurrentMtgRatesDataTable8[[#This Row],[Combined with Bloomberg Coupon]]/C1771)</f>
        <v>6.1488193529916383E-3</v>
      </c>
      <c r="G1770" s="37">
        <f t="shared" si="55"/>
        <v>18.134907594271056</v>
      </c>
      <c r="I1770" s="26" t="s">
        <v>1795</v>
      </c>
      <c r="J1770" s="27">
        <v>59.333663634666699</v>
      </c>
      <c r="K1770" s="27" t="s">
        <v>1502</v>
      </c>
      <c r="N1770" s="26" t="s">
        <v>1795</v>
      </c>
      <c r="O1770" s="28">
        <v>64.591174620000004</v>
      </c>
      <c r="P1770" s="28" t="s">
        <v>1501</v>
      </c>
      <c r="Q1770" s="27">
        <f>VLOOKUP(CurrentMtgRatesDataTable824[[#This Row],[asOfDate]],CurrentMtgRatesDataTable8[],5,0)</f>
        <v>52.603851148118039</v>
      </c>
      <c r="R1770" s="27">
        <f>CurrentMtgRatesDataTable824[[#This Row],[Realized Current Coupon Vol]]/CurrentMtgRatesDataTable824[[#This Row],[SeriesNumValue]]</f>
        <v>0.81441236295197805</v>
      </c>
    </row>
    <row r="1771" spans="1:18">
      <c r="A1771" s="26" t="s">
        <v>1227</v>
      </c>
      <c r="B1771" s="28">
        <v>4.1510729312983097</v>
      </c>
      <c r="C17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4.1510729312983097</v>
      </c>
      <c r="D1771" s="27">
        <f>CurrentMtgRatesDataTable8[[#This Row],[Combined with Bloomberg Coupon]]-C1772</f>
        <v>-3.6648192974499949E-3</v>
      </c>
      <c r="E1771" s="37">
        <f t="shared" si="54"/>
        <v>79.081983960738626</v>
      </c>
      <c r="F1771" s="27">
        <f>LN(CurrentMtgRatesDataTable8[[#This Row],[Combined with Bloomberg Coupon]]/C1772)</f>
        <v>-8.8247124227670295E-4</v>
      </c>
      <c r="G1771" s="37">
        <f t="shared" si="55"/>
        <v>18.103163975266277</v>
      </c>
      <c r="I1771" s="26" t="s">
        <v>1794</v>
      </c>
      <c r="J1771" s="27">
        <v>59.251337251666698</v>
      </c>
      <c r="K1771" s="27" t="s">
        <v>1502</v>
      </c>
      <c r="N1771" s="26" t="s">
        <v>1794</v>
      </c>
      <c r="O1771" s="28">
        <v>64.996963800000003</v>
      </c>
      <c r="P1771" s="28" t="s">
        <v>1501</v>
      </c>
      <c r="Q1771" s="27">
        <f>VLOOKUP(CurrentMtgRatesDataTable824[[#This Row],[asOfDate]],CurrentMtgRatesDataTable8[],5,0)</f>
        <v>52.702729333967113</v>
      </c>
      <c r="R1771" s="27">
        <f>CurrentMtgRatesDataTable824[[#This Row],[Realized Current Coupon Vol]]/CurrentMtgRatesDataTable824[[#This Row],[SeriesNumValue]]</f>
        <v>0.81084909590757082</v>
      </c>
    </row>
    <row r="1772" spans="1:18">
      <c r="A1772" s="26" t="s">
        <v>1228</v>
      </c>
      <c r="B1772" s="28">
        <v>4.1547377505957597</v>
      </c>
      <c r="C17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4.1547377505957597</v>
      </c>
      <c r="D1772" s="27">
        <f>CurrentMtgRatesDataTable8[[#This Row],[Combined with Bloomberg Coupon]]-C1773</f>
        <v>-2.6877928113220761E-2</v>
      </c>
      <c r="E1772" s="37">
        <f t="shared" si="54"/>
        <v>79.632684861554921</v>
      </c>
      <c r="F1772" s="27">
        <f>LN(CurrentMtgRatesDataTable8[[#This Row],[Combined with Bloomberg Coupon]]/C1773)</f>
        <v>-6.4483881296399353E-3</v>
      </c>
      <c r="G1772" s="37">
        <f t="shared" si="55"/>
        <v>18.233201672692246</v>
      </c>
      <c r="I1772" s="26" t="s">
        <v>1793</v>
      </c>
      <c r="J1772" s="27">
        <v>56.343906246666698</v>
      </c>
      <c r="K1772" s="27" t="s">
        <v>1502</v>
      </c>
      <c r="N1772" s="26" t="s">
        <v>1793</v>
      </c>
      <c r="O1772" s="28">
        <v>63.9937209</v>
      </c>
      <c r="P1772" s="28" t="s">
        <v>1501</v>
      </c>
      <c r="Q1772" s="27">
        <f>VLOOKUP(CurrentMtgRatesDataTable824[[#This Row],[asOfDate]],CurrentMtgRatesDataTable8[],5,0)</f>
        <v>49.986987749448161</v>
      </c>
      <c r="R1772" s="27">
        <f>CurrentMtgRatesDataTable824[[#This Row],[Realized Current Coupon Vol]]/CurrentMtgRatesDataTable824[[#This Row],[SeriesNumValue]]</f>
        <v>0.78112332032638787</v>
      </c>
    </row>
    <row r="1773" spans="1:18">
      <c r="A1773" s="26" t="s">
        <v>1229</v>
      </c>
      <c r="B1773" s="28">
        <v>4.1816156787089804</v>
      </c>
      <c r="C17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4.1816156787089804</v>
      </c>
      <c r="D1773" s="27">
        <f>CurrentMtgRatesDataTable8[[#This Row],[Combined with Bloomberg Coupon]]-C1774</f>
        <v>9.673901591198053E-2</v>
      </c>
      <c r="E1773" s="37">
        <f t="shared" si="54"/>
        <v>79.597276963983219</v>
      </c>
      <c r="F1773" s="27">
        <f>LN(CurrentMtgRatesDataTable8[[#This Row],[Combined with Bloomberg Coupon]]/C1774)</f>
        <v>2.3406162711260239E-2</v>
      </c>
      <c r="G1773" s="37">
        <f t="shared" si="55"/>
        <v>18.222230688483549</v>
      </c>
      <c r="I1773" s="26" t="s">
        <v>1792</v>
      </c>
      <c r="J1773" s="27">
        <v>56.435284045333297</v>
      </c>
      <c r="K1773" s="27" t="s">
        <v>1502</v>
      </c>
      <c r="N1773" s="26" t="s">
        <v>1792</v>
      </c>
      <c r="O1773" s="28">
        <v>64.760318437999999</v>
      </c>
      <c r="P1773" s="28" t="s">
        <v>1501</v>
      </c>
      <c r="Q1773" s="27">
        <f>VLOOKUP(CurrentMtgRatesDataTable824[[#This Row],[asOfDate]],CurrentMtgRatesDataTable8[],5,0)</f>
        <v>49.413151487169927</v>
      </c>
      <c r="R1773" s="27">
        <f>CurrentMtgRatesDataTable824[[#This Row],[Realized Current Coupon Vol]]/CurrentMtgRatesDataTable824[[#This Row],[SeriesNumValue]]</f>
        <v>0.76301588193203396</v>
      </c>
    </row>
    <row r="1774" spans="1:18">
      <c r="A1774" s="26" t="s">
        <v>1230</v>
      </c>
      <c r="B1774" s="28">
        <v>4.0848766627969999</v>
      </c>
      <c r="C17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4.0848766627969999</v>
      </c>
      <c r="D1774" s="27">
        <f>CurrentMtgRatesDataTable8[[#This Row],[Combined with Bloomberg Coupon]]-C1775</f>
        <v>2.6661647487640217E-2</v>
      </c>
      <c r="E1774" s="37">
        <f t="shared" si="54"/>
        <v>77.050969938391262</v>
      </c>
      <c r="F1774" s="27">
        <f>LN(CurrentMtgRatesDataTable8[[#This Row],[Combined with Bloomberg Coupon]]/C1775)</f>
        <v>6.548309613412821E-3</v>
      </c>
      <c r="G1774" s="37">
        <f t="shared" si="55"/>
        <v>17.567162241572092</v>
      </c>
      <c r="I1774" s="26" t="s">
        <v>1791</v>
      </c>
      <c r="J1774" s="27">
        <v>55.4210703633333</v>
      </c>
      <c r="K1774" s="27" t="s">
        <v>1502</v>
      </c>
      <c r="N1774" s="26" t="s">
        <v>1791</v>
      </c>
      <c r="O1774" s="28">
        <v>64.265225090000001</v>
      </c>
      <c r="P1774" s="28" t="s">
        <v>1501</v>
      </c>
      <c r="Q1774" s="27">
        <f>VLOOKUP(CurrentMtgRatesDataTable824[[#This Row],[asOfDate]],CurrentMtgRatesDataTable8[],5,0)</f>
        <v>49.294049395711973</v>
      </c>
      <c r="R1774" s="27">
        <f>CurrentMtgRatesDataTable824[[#This Row],[Realized Current Coupon Vol]]/CurrentMtgRatesDataTable824[[#This Row],[SeriesNumValue]]</f>
        <v>0.76704079580641471</v>
      </c>
    </row>
    <row r="1775" spans="1:18">
      <c r="A1775" s="26" t="s">
        <v>1231</v>
      </c>
      <c r="B1775" s="28">
        <v>4.0582150153093597</v>
      </c>
      <c r="C17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4.0582150153093597</v>
      </c>
      <c r="D1775" s="27">
        <f>CurrentMtgRatesDataTable8[[#This Row],[Combined with Bloomberg Coupon]]-C1776</f>
        <v>-5.5330684372870031E-2</v>
      </c>
      <c r="E1775" s="37">
        <f t="shared" si="54"/>
        <v>76.815842585895453</v>
      </c>
      <c r="F1775" s="27">
        <f>LN(CurrentMtgRatesDataTable8[[#This Row],[Combined with Bloomberg Coupon]]/C1776)</f>
        <v>-1.3542131711438117E-2</v>
      </c>
      <c r="G1775" s="37">
        <f t="shared" si="55"/>
        <v>17.50480894647626</v>
      </c>
      <c r="I1775" s="26" t="s">
        <v>1790</v>
      </c>
      <c r="J1775" s="27">
        <v>58.400867114333302</v>
      </c>
      <c r="K1775" s="27" t="s">
        <v>1502</v>
      </c>
      <c r="N1775" s="26" t="s">
        <v>1790</v>
      </c>
      <c r="O1775" s="28">
        <v>64.432197647999999</v>
      </c>
      <c r="P1775" s="28" t="s">
        <v>1501</v>
      </c>
      <c r="Q1775" s="27">
        <f>VLOOKUP(CurrentMtgRatesDataTable824[[#This Row],[asOfDate]],CurrentMtgRatesDataTable8[],5,0)</f>
        <v>49.284373424992069</v>
      </c>
      <c r="R1775" s="27">
        <f>CurrentMtgRatesDataTable824[[#This Row],[Realized Current Coupon Vol]]/CurrentMtgRatesDataTable824[[#This Row],[SeriesNumValue]]</f>
        <v>0.76490287812683155</v>
      </c>
    </row>
    <row r="1776" spans="1:18">
      <c r="A1776" s="26" t="s">
        <v>1232</v>
      </c>
      <c r="B1776" s="28">
        <v>4.1135456996822297</v>
      </c>
      <c r="C17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4.1135456996822297</v>
      </c>
      <c r="D1776" s="27">
        <f>CurrentMtgRatesDataTable8[[#This Row],[Combined with Bloomberg Coupon]]-C1777</f>
        <v>7.0106124325469921E-2</v>
      </c>
      <c r="E1776" s="37">
        <f t="shared" si="54"/>
        <v>76.552444316449652</v>
      </c>
      <c r="F1776" s="27">
        <f>LN(CurrentMtgRatesDataTable8[[#This Row],[Combined with Bloomberg Coupon]]/C1777)</f>
        <v>1.7189647454978706E-2</v>
      </c>
      <c r="G1776" s="37">
        <f t="shared" si="55"/>
        <v>17.422778101425624</v>
      </c>
      <c r="I1776" s="26" t="s">
        <v>1789</v>
      </c>
      <c r="J1776" s="27">
        <v>60.766886938666701</v>
      </c>
      <c r="K1776" s="27" t="s">
        <v>1502</v>
      </c>
      <c r="N1776" s="26" t="s">
        <v>1789</v>
      </c>
      <c r="O1776" s="28">
        <v>64.451582790000003</v>
      </c>
      <c r="P1776" s="28" t="s">
        <v>1501</v>
      </c>
      <c r="Q1776" s="27">
        <f>VLOOKUP(CurrentMtgRatesDataTable824[[#This Row],[asOfDate]],CurrentMtgRatesDataTable8[],5,0)</f>
        <v>49.651778654150611</v>
      </c>
      <c r="R1776" s="27">
        <f>CurrentMtgRatesDataTable824[[#This Row],[Realized Current Coupon Vol]]/CurrentMtgRatesDataTable824[[#This Row],[SeriesNumValue]]</f>
        <v>0.77037330201694199</v>
      </c>
    </row>
    <row r="1777" spans="1:18">
      <c r="A1777" s="26" t="s">
        <v>1233</v>
      </c>
      <c r="B1777" s="28">
        <v>4.0434395753567598</v>
      </c>
      <c r="C17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4.0434395753567598</v>
      </c>
      <c r="D1777" s="27">
        <f>CurrentMtgRatesDataTable8[[#This Row],[Combined with Bloomberg Coupon]]-C1778</f>
        <v>-1.6862595653099888E-2</v>
      </c>
      <c r="E1777" s="37">
        <f t="shared" si="54"/>
        <v>76.003347998011449</v>
      </c>
      <c r="F1777" s="27">
        <f>LN(CurrentMtgRatesDataTable8[[#This Row],[Combined with Bloomberg Coupon]]/C1778)</f>
        <v>-4.1616874077944734E-3</v>
      </c>
      <c r="G1777" s="37">
        <f t="shared" si="55"/>
        <v>17.249453278611906</v>
      </c>
      <c r="I1777" s="26" t="s">
        <v>1788</v>
      </c>
      <c r="J1777" s="27">
        <v>59.109402148999997</v>
      </c>
      <c r="K1777" s="27" t="s">
        <v>1502</v>
      </c>
      <c r="N1777" s="26" t="s">
        <v>1788</v>
      </c>
      <c r="O1777" s="28">
        <v>64.453119164</v>
      </c>
      <c r="P1777" s="28" t="s">
        <v>1501</v>
      </c>
      <c r="Q1777" s="27">
        <f>VLOOKUP(CurrentMtgRatesDataTable824[[#This Row],[asOfDate]],CurrentMtgRatesDataTable8[],5,0)</f>
        <v>48.684879890365011</v>
      </c>
      <c r="R1777" s="27">
        <f>CurrentMtgRatesDataTable824[[#This Row],[Realized Current Coupon Vol]]/CurrentMtgRatesDataTable824[[#This Row],[SeriesNumValue]]</f>
        <v>0.75535335639051171</v>
      </c>
    </row>
    <row r="1778" spans="1:18">
      <c r="A1778" s="26" t="s">
        <v>1234</v>
      </c>
      <c r="B1778" s="28">
        <v>4.0603021710098597</v>
      </c>
      <c r="C17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4.0603021710098597</v>
      </c>
      <c r="D1778" s="27">
        <f>CurrentMtgRatesDataTable8[[#This Row],[Combined with Bloomberg Coupon]]-C1779</f>
        <v>-6.7471823073930182E-2</v>
      </c>
      <c r="E1778" s="37">
        <f t="shared" si="54"/>
        <v>76.332795631847077</v>
      </c>
      <c r="F1778" s="27">
        <f>LN(CurrentMtgRatesDataTable8[[#This Row],[Combined with Bloomberg Coupon]]/C1779)</f>
        <v>-1.6480879984001735E-2</v>
      </c>
      <c r="G1778" s="37">
        <f t="shared" si="55"/>
        <v>17.32257682659478</v>
      </c>
      <c r="I1778" s="26" t="s">
        <v>1787</v>
      </c>
      <c r="J1778" s="27">
        <v>61.223686436000001</v>
      </c>
      <c r="K1778" s="27" t="s">
        <v>1502</v>
      </c>
      <c r="N1778" s="26" t="s">
        <v>1787</v>
      </c>
      <c r="O1778" s="28">
        <v>65.341556736000001</v>
      </c>
      <c r="P1778" s="28" t="s">
        <v>1501</v>
      </c>
      <c r="Q1778" s="27">
        <f>VLOOKUP(CurrentMtgRatesDataTable824[[#This Row],[asOfDate]],CurrentMtgRatesDataTable8[],5,0)</f>
        <v>48.473302854184212</v>
      </c>
      <c r="R1778" s="27">
        <f>CurrentMtgRatesDataTable824[[#This Row],[Realized Current Coupon Vol]]/CurrentMtgRatesDataTable824[[#This Row],[SeriesNumValue]]</f>
        <v>0.74184493415164987</v>
      </c>
    </row>
    <row r="1779" spans="1:18">
      <c r="A1779" s="26" t="s">
        <v>1235</v>
      </c>
      <c r="B1779" s="28">
        <v>4.1277739940837899</v>
      </c>
      <c r="C17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4.1277739940837899</v>
      </c>
      <c r="D1779" s="27">
        <f>CurrentMtgRatesDataTable8[[#This Row],[Combined with Bloomberg Coupon]]-C1780</f>
        <v>-8.8274480368601971E-3</v>
      </c>
      <c r="E1779" s="37">
        <f t="shared" si="54"/>
        <v>75.266447674991383</v>
      </c>
      <c r="F1779" s="27">
        <f>LN(CurrentMtgRatesDataTable8[[#This Row],[Combined with Bloomberg Coupon]]/C1780)</f>
        <v>-2.1362658224094539E-3</v>
      </c>
      <c r="G1779" s="37">
        <f t="shared" si="55"/>
        <v>17.039662620670505</v>
      </c>
      <c r="I1779" s="26" t="s">
        <v>1786</v>
      </c>
      <c r="J1779" s="27">
        <v>58.931457749333298</v>
      </c>
      <c r="K1779" s="27" t="s">
        <v>1502</v>
      </c>
      <c r="N1779" s="26" t="s">
        <v>1786</v>
      </c>
      <c r="O1779" s="28">
        <v>63.789568822</v>
      </c>
      <c r="P1779" s="28" t="s">
        <v>1501</v>
      </c>
      <c r="Q1779" s="27">
        <f>VLOOKUP(CurrentMtgRatesDataTable824[[#This Row],[asOfDate]],CurrentMtgRatesDataTable8[],5,0)</f>
        <v>48.012727345606599</v>
      </c>
      <c r="R1779" s="27">
        <f>CurrentMtgRatesDataTable824[[#This Row],[Realized Current Coupon Vol]]/CurrentMtgRatesDataTable824[[#This Row],[SeriesNumValue]]</f>
        <v>0.7526736460561837</v>
      </c>
    </row>
    <row r="1780" spans="1:18">
      <c r="A1780" s="26" t="s">
        <v>1236</v>
      </c>
      <c r="B1780" s="28">
        <v>4.1366014421206501</v>
      </c>
      <c r="C17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4.1366014421206501</v>
      </c>
      <c r="D1780" s="27">
        <f>CurrentMtgRatesDataTable8[[#This Row],[Combined with Bloomberg Coupon]]-C1781</f>
        <v>-5.3561050126970322E-2</v>
      </c>
      <c r="E1780" s="37">
        <f t="shared" si="54"/>
        <v>76.482238512272971</v>
      </c>
      <c r="F1780" s="27">
        <f>LN(CurrentMtgRatesDataTable8[[#This Row],[Combined with Bloomberg Coupon]]/C1781)</f>
        <v>-1.2864971140446555E-2</v>
      </c>
      <c r="G1780" s="37">
        <f t="shared" si="55"/>
        <v>17.312079702208692</v>
      </c>
      <c r="I1780" s="26" t="s">
        <v>1785</v>
      </c>
      <c r="J1780" s="27">
        <v>61.552770215000002</v>
      </c>
      <c r="K1780" s="27" t="s">
        <v>1502</v>
      </c>
      <c r="N1780" s="26" t="s">
        <v>1785</v>
      </c>
      <c r="O1780" s="28">
        <v>63.976001580000002</v>
      </c>
      <c r="P1780" s="28" t="s">
        <v>1501</v>
      </c>
      <c r="Q1780" s="27">
        <f>VLOOKUP(CurrentMtgRatesDataTable824[[#This Row],[asOfDate]],CurrentMtgRatesDataTable8[],5,0)</f>
        <v>47.390592785410107</v>
      </c>
      <c r="R1780" s="27">
        <f>CurrentMtgRatesDataTable824[[#This Row],[Realized Current Coupon Vol]]/CurrentMtgRatesDataTable824[[#This Row],[SeriesNumValue]]</f>
        <v>0.74075577740115006</v>
      </c>
    </row>
    <row r="1781" spans="1:18">
      <c r="A1781" s="26" t="s">
        <v>1237</v>
      </c>
      <c r="B1781" s="28">
        <v>4.1901624922476204</v>
      </c>
      <c r="C17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4.1901624922476204</v>
      </c>
      <c r="D1781" s="27">
        <f>CurrentMtgRatesDataTable8[[#This Row],[Combined with Bloomberg Coupon]]-C1782</f>
        <v>-1.6870262559800508E-3</v>
      </c>
      <c r="E1781" s="37">
        <f t="shared" si="54"/>
        <v>75.928479794441643</v>
      </c>
      <c r="F1781" s="27">
        <f>LN(CurrentMtgRatesDataTable8[[#This Row],[Combined with Bloomberg Coupon]]/C1782)</f>
        <v>-4.0253492278368829E-4</v>
      </c>
      <c r="G1781" s="37">
        <f t="shared" si="55"/>
        <v>17.165842814914523</v>
      </c>
      <c r="I1781" s="26" t="s">
        <v>1784</v>
      </c>
      <c r="J1781" s="27">
        <v>61.454431378666698</v>
      </c>
      <c r="K1781" s="27" t="s">
        <v>1502</v>
      </c>
      <c r="N1781" s="26" t="s">
        <v>1784</v>
      </c>
      <c r="O1781" s="28">
        <v>64.953508787999994</v>
      </c>
      <c r="P1781" s="28" t="s">
        <v>1501</v>
      </c>
      <c r="Q1781" s="27">
        <f>VLOOKUP(CurrentMtgRatesDataTable824[[#This Row],[asOfDate]],CurrentMtgRatesDataTable8[],5,0)</f>
        <v>47.478027804847606</v>
      </c>
      <c r="R1781" s="27">
        <f>CurrentMtgRatesDataTable824[[#This Row],[Realized Current Coupon Vol]]/CurrentMtgRatesDataTable824[[#This Row],[SeriesNumValue]]</f>
        <v>0.73095401142700178</v>
      </c>
    </row>
    <row r="1782" spans="1:18">
      <c r="A1782" s="26" t="s">
        <v>1238</v>
      </c>
      <c r="B1782" s="28">
        <v>4.1918495185036004</v>
      </c>
      <c r="C17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4.1918495185036004</v>
      </c>
      <c r="D1782" s="27">
        <f>CurrentMtgRatesDataTable8[[#This Row],[Combined with Bloomberg Coupon]]-C1783</f>
        <v>-9.0642526042199911E-2</v>
      </c>
      <c r="E1782" s="37">
        <f t="shared" si="54"/>
        <v>76.072246236935143</v>
      </c>
      <c r="F1782" s="27">
        <f>LN(CurrentMtgRatesDataTable8[[#This Row],[Combined with Bloomberg Coupon]]/C1783)</f>
        <v>-2.1393044477629426E-2</v>
      </c>
      <c r="G1782" s="37">
        <f t="shared" si="55"/>
        <v>17.197999995673566</v>
      </c>
      <c r="I1782" s="26" t="s">
        <v>1783</v>
      </c>
      <c r="J1782" s="27">
        <v>61.062435312333299</v>
      </c>
      <c r="K1782" s="27" t="s">
        <v>1502</v>
      </c>
      <c r="N1782" s="26" t="s">
        <v>1783</v>
      </c>
      <c r="O1782" s="28">
        <v>64.791626828999995</v>
      </c>
      <c r="P1782" s="28" t="s">
        <v>1501</v>
      </c>
      <c r="Q1782" s="27">
        <f>VLOOKUP(CurrentMtgRatesDataTable824[[#This Row],[asOfDate]],CurrentMtgRatesDataTable8[],5,0)</f>
        <v>47.697521333295498</v>
      </c>
      <c r="R1782" s="27">
        <f>CurrentMtgRatesDataTable824[[#This Row],[Realized Current Coupon Vol]]/CurrentMtgRatesDataTable824[[#This Row],[SeriesNumValue]]</f>
        <v>0.73616798447089815</v>
      </c>
    </row>
    <row r="1783" spans="1:18">
      <c r="A1783" s="26" t="s">
        <v>1239</v>
      </c>
      <c r="B1783" s="28">
        <v>4.2824920445458003</v>
      </c>
      <c r="C17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4.2824920445458003</v>
      </c>
      <c r="D1783" s="27">
        <f>CurrentMtgRatesDataTable8[[#This Row],[Combined with Bloomberg Coupon]]-C1784</f>
        <v>-1.0180274319809612E-2</v>
      </c>
      <c r="E1783" s="37">
        <f t="shared" si="54"/>
        <v>75.723600809241674</v>
      </c>
      <c r="F1783" s="27">
        <f>LN(CurrentMtgRatesDataTable8[[#This Row],[Combined with Bloomberg Coupon]]/C1784)</f>
        <v>-2.3743636089219866E-3</v>
      </c>
      <c r="G1783" s="37">
        <f t="shared" si="55"/>
        <v>17.074405048560727</v>
      </c>
      <c r="I1783" s="26" t="s">
        <v>1782</v>
      </c>
      <c r="J1783" s="27">
        <v>61.397827204333304</v>
      </c>
      <c r="K1783" s="27" t="s">
        <v>1502</v>
      </c>
      <c r="N1783" s="26" t="s">
        <v>1782</v>
      </c>
      <c r="O1783" s="28">
        <v>64.256278418999997</v>
      </c>
      <c r="P1783" s="28" t="s">
        <v>1501</v>
      </c>
      <c r="Q1783" s="27">
        <f>VLOOKUP(CurrentMtgRatesDataTable824[[#This Row],[asOfDate]],CurrentMtgRatesDataTable8[],5,0)</f>
        <v>48.436921022161457</v>
      </c>
      <c r="R1783" s="27">
        <f>CurrentMtgRatesDataTable824[[#This Row],[Realized Current Coupon Vol]]/CurrentMtgRatesDataTable824[[#This Row],[SeriesNumValue]]</f>
        <v>0.75380837816836743</v>
      </c>
    </row>
    <row r="1784" spans="1:18">
      <c r="A1784" s="26" t="s">
        <v>1240</v>
      </c>
      <c r="B1784" s="28">
        <v>4.29267231886561</v>
      </c>
      <c r="C17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4.29267231886561</v>
      </c>
      <c r="D1784" s="27">
        <f>CurrentMtgRatesDataTable8[[#This Row],[Combined with Bloomberg Coupon]]-C1785</f>
        <v>6.2901940417301461E-3</v>
      </c>
      <c r="E1784" s="37">
        <f t="shared" si="54"/>
        <v>77.032629086973969</v>
      </c>
      <c r="F1784" s="27">
        <f>LN(CurrentMtgRatesDataTable8[[#This Row],[Combined with Bloomberg Coupon]]/C1785)</f>
        <v>1.4664075651213094E-3</v>
      </c>
      <c r="G1784" s="37">
        <f t="shared" si="55"/>
        <v>17.379971992289082</v>
      </c>
      <c r="I1784" s="26" t="s">
        <v>1781</v>
      </c>
      <c r="J1784" s="27">
        <v>63.5186304646667</v>
      </c>
      <c r="K1784" s="27" t="s">
        <v>1502</v>
      </c>
      <c r="N1784" s="26" t="s">
        <v>1781</v>
      </c>
      <c r="O1784" s="28">
        <v>64.396514483999994</v>
      </c>
      <c r="P1784" s="28" t="s">
        <v>1501</v>
      </c>
      <c r="Q1784" s="27">
        <f>VLOOKUP(CurrentMtgRatesDataTable824[[#This Row],[asOfDate]],CurrentMtgRatesDataTable8[],5,0)</f>
        <v>48.59235031807804</v>
      </c>
      <c r="R1784" s="27">
        <f>CurrentMtgRatesDataTable824[[#This Row],[Realized Current Coupon Vol]]/CurrentMtgRatesDataTable824[[#This Row],[SeriesNumValue]]</f>
        <v>0.75458044130868807</v>
      </c>
    </row>
    <row r="1785" spans="1:18">
      <c r="A1785" s="26" t="s">
        <v>1241</v>
      </c>
      <c r="B1785" s="28">
        <v>4.2863821248238798</v>
      </c>
      <c r="C17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4.2863821248238798</v>
      </c>
      <c r="D1785" s="27">
        <f>CurrentMtgRatesDataTable8[[#This Row],[Combined with Bloomberg Coupon]]-C1786</f>
        <v>-2.5269349580939959E-2</v>
      </c>
      <c r="E1785" s="37">
        <f t="shared" si="54"/>
        <v>77.152470432893466</v>
      </c>
      <c r="F1785" s="27">
        <f>LN(CurrentMtgRatesDataTable8[[#This Row],[Combined with Bloomberg Coupon]]/C1786)</f>
        <v>-5.8779538471570728E-3</v>
      </c>
      <c r="G1785" s="37">
        <f t="shared" si="55"/>
        <v>17.408166085685281</v>
      </c>
      <c r="I1785" s="26" t="s">
        <v>1780</v>
      </c>
      <c r="J1785" s="27">
        <v>62.290854549000002</v>
      </c>
      <c r="K1785" s="27" t="s">
        <v>1502</v>
      </c>
      <c r="N1785" s="26" t="s">
        <v>1780</v>
      </c>
      <c r="O1785" s="28">
        <v>63.904638050000003</v>
      </c>
      <c r="P1785" s="28" t="s">
        <v>1501</v>
      </c>
      <c r="Q1785" s="27">
        <f>VLOOKUP(CurrentMtgRatesDataTable824[[#This Row],[asOfDate]],CurrentMtgRatesDataTable8[],5,0)</f>
        <v>48.656350042895205</v>
      </c>
      <c r="R1785" s="27">
        <f>CurrentMtgRatesDataTable824[[#This Row],[Realized Current Coupon Vol]]/CurrentMtgRatesDataTable824[[#This Row],[SeriesNumValue]]</f>
        <v>0.76138996366469835</v>
      </c>
    </row>
    <row r="1786" spans="1:18">
      <c r="A1786" s="26" t="s">
        <v>1242</v>
      </c>
      <c r="B1786" s="28">
        <v>4.3116514744048198</v>
      </c>
      <c r="C17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4.3116514744048198</v>
      </c>
      <c r="D1786" s="27">
        <f>CurrentMtgRatesDataTable8[[#This Row],[Combined with Bloomberg Coupon]]-C1787</f>
        <v>5.3270305517870042E-2</v>
      </c>
      <c r="E1786" s="37">
        <f t="shared" si="54"/>
        <v>77.719996665531411</v>
      </c>
      <c r="F1786" s="27">
        <f>LN(CurrentMtgRatesDataTable8[[#This Row],[Combined with Bloomberg Coupon]]/C1787)</f>
        <v>1.2431922682800205E-2</v>
      </c>
      <c r="G1786" s="37">
        <f t="shared" si="55"/>
        <v>17.538366024124809</v>
      </c>
      <c r="I1786" s="26" t="s">
        <v>1779</v>
      </c>
      <c r="J1786" s="27">
        <v>59.129182034999999</v>
      </c>
      <c r="K1786" s="27" t="s">
        <v>1502</v>
      </c>
      <c r="N1786" s="26" t="s">
        <v>1779</v>
      </c>
      <c r="O1786" s="28">
        <v>62.839173031999998</v>
      </c>
      <c r="P1786" s="28" t="s">
        <v>1501</v>
      </c>
      <c r="Q1786" s="27">
        <f>VLOOKUP(CurrentMtgRatesDataTable824[[#This Row],[asOfDate]],CurrentMtgRatesDataTable8[],5,0)</f>
        <v>48.625705077066769</v>
      </c>
      <c r="R1786" s="27">
        <f>CurrentMtgRatesDataTable824[[#This Row],[Realized Current Coupon Vol]]/CurrentMtgRatesDataTable824[[#This Row],[SeriesNumValue]]</f>
        <v>0.77381198273097562</v>
      </c>
    </row>
    <row r="1787" spans="1:18">
      <c r="A1787" s="26" t="s">
        <v>1243</v>
      </c>
      <c r="B1787" s="28">
        <v>4.2583811688869497</v>
      </c>
      <c r="C17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4.2583811688869497</v>
      </c>
      <c r="D1787" s="27">
        <f>CurrentMtgRatesDataTable8[[#This Row],[Combined with Bloomberg Coupon]]-C1788</f>
        <v>3.5816572338379871E-2</v>
      </c>
      <c r="E1787" s="37">
        <f t="shared" si="54"/>
        <v>76.892649053411475</v>
      </c>
      <c r="F1787" s="27">
        <f>LN(CurrentMtgRatesDataTable8[[#This Row],[Combined with Bloomberg Coupon]]/C1788)</f>
        <v>8.4464129977746584E-3</v>
      </c>
      <c r="G1787" s="37">
        <f t="shared" si="55"/>
        <v>17.338663932986126</v>
      </c>
      <c r="I1787" s="26" t="s">
        <v>1778</v>
      </c>
      <c r="J1787" s="27">
        <v>56.601396727333302</v>
      </c>
      <c r="K1787" s="27" t="s">
        <v>1502</v>
      </c>
      <c r="N1787" s="26" t="s">
        <v>1778</v>
      </c>
      <c r="O1787" s="28">
        <v>61.945394225999998</v>
      </c>
      <c r="P1787" s="28" t="s">
        <v>1501</v>
      </c>
      <c r="Q1787" s="27">
        <f>VLOOKUP(CurrentMtgRatesDataTable824[[#This Row],[asOfDate]],CurrentMtgRatesDataTable8[],5,0)</f>
        <v>48.623066117867083</v>
      </c>
      <c r="R1787" s="27">
        <f>CurrentMtgRatesDataTable824[[#This Row],[Realized Current Coupon Vol]]/CurrentMtgRatesDataTable824[[#This Row],[SeriesNumValue]]</f>
        <v>0.78493432361527848</v>
      </c>
    </row>
    <row r="1788" spans="1:18">
      <c r="A1788" s="26" t="s">
        <v>1244</v>
      </c>
      <c r="B1788" s="28">
        <v>4.2225645965485699</v>
      </c>
      <c r="C17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4.2225645965485699</v>
      </c>
      <c r="D1788" s="27">
        <f>CurrentMtgRatesDataTable8[[#This Row],[Combined with Bloomberg Coupon]]-C1789</f>
        <v>-0.11259492687779016</v>
      </c>
      <c r="E1788" s="37">
        <f t="shared" si="54"/>
        <v>77.010123348019562</v>
      </c>
      <c r="F1788" s="27">
        <f>LN(CurrentMtgRatesDataTable8[[#This Row],[Combined with Bloomberg Coupon]]/C1789)</f>
        <v>-2.6315740741491823E-2</v>
      </c>
      <c r="G1788" s="37">
        <f t="shared" si="55"/>
        <v>17.359716134527748</v>
      </c>
      <c r="I1788" s="26" t="s">
        <v>1777</v>
      </c>
      <c r="J1788" s="27">
        <v>53.353725805333298</v>
      </c>
      <c r="K1788" s="27" t="s">
        <v>1502</v>
      </c>
      <c r="N1788" s="26" t="s">
        <v>1777</v>
      </c>
      <c r="O1788" s="28">
        <v>59.570527786</v>
      </c>
      <c r="P1788" s="28" t="s">
        <v>1501</v>
      </c>
      <c r="Q1788" s="27">
        <f>VLOOKUP(CurrentMtgRatesDataTable824[[#This Row],[asOfDate]],CurrentMtgRatesDataTable8[],5,0)</f>
        <v>47.520330793421458</v>
      </c>
      <c r="R1788" s="27">
        <f>CurrentMtgRatesDataTable824[[#This Row],[Realized Current Coupon Vol]]/CurrentMtgRatesDataTable824[[#This Row],[SeriesNumValue]]</f>
        <v>0.79771545694764645</v>
      </c>
    </row>
    <row r="1789" spans="1:18">
      <c r="A1789" s="26" t="s">
        <v>1245</v>
      </c>
      <c r="B1789" s="28">
        <v>4.33515952342636</v>
      </c>
      <c r="C17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4.33515952342636</v>
      </c>
      <c r="D1789" s="27">
        <f>CurrentMtgRatesDataTable8[[#This Row],[Combined with Bloomberg Coupon]]-C1790</f>
        <v>-4.5276943609939835E-2</v>
      </c>
      <c r="E1789" s="37">
        <f t="shared" si="54"/>
        <v>73.855862151406853</v>
      </c>
      <c r="F1789" s="27">
        <f>LN(CurrentMtgRatesDataTable8[[#This Row],[Combined with Bloomberg Coupon]]/C1790)</f>
        <v>-1.0389960931519136E-2</v>
      </c>
      <c r="G1789" s="37">
        <f t="shared" si="55"/>
        <v>16.591498265120787</v>
      </c>
      <c r="I1789" s="26" t="s">
        <v>1776</v>
      </c>
      <c r="J1789" s="27">
        <v>54.9955856493333</v>
      </c>
      <c r="K1789" s="27" t="s">
        <v>1502</v>
      </c>
      <c r="N1789" s="26" t="s">
        <v>1776</v>
      </c>
      <c r="O1789" s="28">
        <v>59.306462304</v>
      </c>
      <c r="P1789" s="28" t="s">
        <v>1501</v>
      </c>
      <c r="Q1789" s="27">
        <f>VLOOKUP(CurrentMtgRatesDataTable824[[#This Row],[asOfDate]],CurrentMtgRatesDataTable8[],5,0)</f>
        <v>47.395401730953644</v>
      </c>
      <c r="R1789" s="27">
        <f>CurrentMtgRatesDataTable824[[#This Row],[Realized Current Coupon Vol]]/CurrentMtgRatesDataTable824[[#This Row],[SeriesNumValue]]</f>
        <v>0.79916083154663231</v>
      </c>
    </row>
    <row r="1790" spans="1:18">
      <c r="A1790" s="26" t="s">
        <v>1246</v>
      </c>
      <c r="B1790" s="28">
        <v>4.3804364670362999</v>
      </c>
      <c r="C17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4.3804364670362999</v>
      </c>
      <c r="D1790" s="27">
        <f>CurrentMtgRatesDataTable8[[#This Row],[Combined with Bloomberg Coupon]]-C1791</f>
        <v>-5.2586262042360055E-2</v>
      </c>
      <c r="E1790" s="37">
        <f t="shared" si="54"/>
        <v>74.097503722734004</v>
      </c>
      <c r="F1790" s="27">
        <f>LN(CurrentMtgRatesDataTable8[[#This Row],[Combined with Bloomberg Coupon]]/C1791)</f>
        <v>-1.1933313563217373E-2</v>
      </c>
      <c r="G1790" s="37">
        <f t="shared" si="55"/>
        <v>16.653123640259714</v>
      </c>
      <c r="I1790" s="26" t="s">
        <v>1775</v>
      </c>
      <c r="J1790" s="27">
        <v>54.989483940666702</v>
      </c>
      <c r="K1790" s="27" t="s">
        <v>1502</v>
      </c>
      <c r="N1790" s="26" t="s">
        <v>1775</v>
      </c>
      <c r="O1790" s="28">
        <v>59.515606875000003</v>
      </c>
      <c r="P1790" s="28" t="s">
        <v>1501</v>
      </c>
      <c r="Q1790" s="27">
        <f>VLOOKUP(CurrentMtgRatesDataTable824[[#This Row],[asOfDate]],CurrentMtgRatesDataTable8[],5,0)</f>
        <v>45.842709666815566</v>
      </c>
      <c r="R1790" s="27">
        <f>CurrentMtgRatesDataTable824[[#This Row],[Realized Current Coupon Vol]]/CurrentMtgRatesDataTable824[[#This Row],[SeriesNumValue]]</f>
        <v>0.77026366820216619</v>
      </c>
    </row>
    <row r="1791" spans="1:18">
      <c r="A1791" s="26" t="s">
        <v>1247</v>
      </c>
      <c r="B1791" s="28">
        <v>4.4330227290786599</v>
      </c>
      <c r="C17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4.4330227290786599</v>
      </c>
      <c r="D1791" s="27">
        <f>CurrentMtgRatesDataTable8[[#This Row],[Combined with Bloomberg Coupon]]-C1792</f>
        <v>4.2319125826930204E-2</v>
      </c>
      <c r="E1791" s="37">
        <f t="shared" si="54"/>
        <v>73.939667801096661</v>
      </c>
      <c r="F1791" s="27">
        <f>LN(CurrentMtgRatesDataTable8[[#This Row],[Combined with Bloomberg Coupon]]/C1792)</f>
        <v>9.5921946613348359E-3</v>
      </c>
      <c r="G1791" s="37">
        <f t="shared" si="55"/>
        <v>16.624568011326698</v>
      </c>
      <c r="I1791" s="26" t="s">
        <v>1774</v>
      </c>
      <c r="J1791" s="27">
        <v>55.874164973333301</v>
      </c>
      <c r="K1791" s="27" t="s">
        <v>1502</v>
      </c>
      <c r="N1791" s="26" t="s">
        <v>1774</v>
      </c>
      <c r="O1791" s="28">
        <v>60.897824524999997</v>
      </c>
      <c r="P1791" s="28" t="s">
        <v>1501</v>
      </c>
      <c r="Q1791" s="27">
        <f>VLOOKUP(CurrentMtgRatesDataTable824[[#This Row],[asOfDate]],CurrentMtgRatesDataTable8[],5,0)</f>
        <v>45.763679838538572</v>
      </c>
      <c r="R1791" s="27">
        <f>CurrentMtgRatesDataTable824[[#This Row],[Realized Current Coupon Vol]]/CurrentMtgRatesDataTable824[[#This Row],[SeriesNumValue]]</f>
        <v>0.75148299952408804</v>
      </c>
    </row>
    <row r="1792" spans="1:18">
      <c r="A1792" s="26" t="s">
        <v>1248</v>
      </c>
      <c r="B1792" s="28">
        <v>4.3907036032517297</v>
      </c>
      <c r="C17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4.3907036032517297</v>
      </c>
      <c r="D1792" s="27">
        <f>CurrentMtgRatesDataTable8[[#This Row],[Combined with Bloomberg Coupon]]-C1793</f>
        <v>-3.2468474288290139E-2</v>
      </c>
      <c r="E1792" s="37">
        <f t="shared" si="54"/>
        <v>74.918325455463972</v>
      </c>
      <c r="F1792" s="27">
        <f>LN(CurrentMtgRatesDataTable8[[#This Row],[Combined with Bloomberg Coupon]]/C1793)</f>
        <v>-7.3676149595312511E-3</v>
      </c>
      <c r="G1792" s="37">
        <f t="shared" si="55"/>
        <v>16.856257109116591</v>
      </c>
      <c r="I1792" s="26" t="s">
        <v>1773</v>
      </c>
      <c r="J1792" s="27">
        <v>58.320295487999999</v>
      </c>
      <c r="K1792" s="27" t="s">
        <v>1502</v>
      </c>
      <c r="N1792" s="26" t="s">
        <v>1773</v>
      </c>
      <c r="O1792" s="28">
        <v>62.126847634000001</v>
      </c>
      <c r="P1792" s="28" t="s">
        <v>1501</v>
      </c>
      <c r="Q1792" s="27">
        <f>VLOOKUP(CurrentMtgRatesDataTable824[[#This Row],[asOfDate]],CurrentMtgRatesDataTable8[],5,0)</f>
        <v>45.960733544705477</v>
      </c>
      <c r="R1792" s="27">
        <f>CurrentMtgRatesDataTable824[[#This Row],[Realized Current Coupon Vol]]/CurrentMtgRatesDataTable824[[#This Row],[SeriesNumValue]]</f>
        <v>0.73978859856962487</v>
      </c>
    </row>
    <row r="1793" spans="1:18">
      <c r="A1793" s="26" t="s">
        <v>1249</v>
      </c>
      <c r="B1793" s="28">
        <v>4.4231720775400198</v>
      </c>
      <c r="C17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4.4231720775400198</v>
      </c>
      <c r="D1793" s="27">
        <f>CurrentMtgRatesDataTable8[[#This Row],[Combined with Bloomberg Coupon]]-C1794</f>
        <v>-4.2114769164619759E-2</v>
      </c>
      <c r="E1793" s="37">
        <f t="shared" si="54"/>
        <v>74.907840308269201</v>
      </c>
      <c r="F1793" s="27">
        <f>LN(CurrentMtgRatesDataTable8[[#This Row],[Combined with Bloomberg Coupon]]/C1794)</f>
        <v>-9.4763523545188071E-3</v>
      </c>
      <c r="G1793" s="37">
        <f t="shared" si="55"/>
        <v>16.854746265484184</v>
      </c>
      <c r="I1793" s="26" t="s">
        <v>1772</v>
      </c>
      <c r="J1793" s="27">
        <v>58.978055846666699</v>
      </c>
      <c r="K1793" s="27" t="s">
        <v>1502</v>
      </c>
      <c r="N1793" s="26" t="s">
        <v>1772</v>
      </c>
      <c r="O1793" s="28">
        <v>60.546918679999997</v>
      </c>
      <c r="P1793" s="28" t="s">
        <v>1501</v>
      </c>
      <c r="Q1793" s="27">
        <f>VLOOKUP(CurrentMtgRatesDataTable824[[#This Row],[asOfDate]],CurrentMtgRatesDataTable8[],5,0)</f>
        <v>45.954491853431868</v>
      </c>
      <c r="R1793" s="27">
        <f>CurrentMtgRatesDataTable824[[#This Row],[Realized Current Coupon Vol]]/CurrentMtgRatesDataTable824[[#This Row],[SeriesNumValue]]</f>
        <v>0.75898976950930563</v>
      </c>
    </row>
    <row r="1794" spans="1:18">
      <c r="A1794" s="26" t="s">
        <v>1250</v>
      </c>
      <c r="B1794" s="28">
        <v>4.4652868467046396</v>
      </c>
      <c r="C17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4.4652868467046396</v>
      </c>
      <c r="D1794" s="27">
        <f>CurrentMtgRatesDataTable8[[#This Row],[Combined with Bloomberg Coupon]]-C1795</f>
        <v>5.5464737515229956E-2</v>
      </c>
      <c r="E1794" s="37">
        <f t="shared" si="54"/>
        <v>74.517036766391726</v>
      </c>
      <c r="F1794" s="27">
        <f>LN(CurrentMtgRatesDataTable8[[#This Row],[Combined with Bloomberg Coupon]]/C1795)</f>
        <v>1.2499105054977191E-2</v>
      </c>
      <c r="G1794" s="37">
        <f t="shared" si="55"/>
        <v>16.767780192518831</v>
      </c>
      <c r="I1794" s="26" t="s">
        <v>1771</v>
      </c>
      <c r="J1794" s="27">
        <v>63.306101859000002</v>
      </c>
      <c r="K1794" s="27" t="s">
        <v>1502</v>
      </c>
      <c r="N1794" s="26" t="s">
        <v>1771</v>
      </c>
      <c r="O1794" s="28">
        <v>63.284821911999998</v>
      </c>
      <c r="P1794" s="28" t="s">
        <v>1501</v>
      </c>
      <c r="Q1794" s="27">
        <f>VLOOKUP(CurrentMtgRatesDataTable824[[#This Row],[asOfDate]],CurrentMtgRatesDataTable8[],5,0)</f>
        <v>45.101371464388365</v>
      </c>
      <c r="R1794" s="27">
        <f>CurrentMtgRatesDataTable824[[#This Row],[Realized Current Coupon Vol]]/CurrentMtgRatesDataTable824[[#This Row],[SeriesNumValue]]</f>
        <v>0.71267280371118957</v>
      </c>
    </row>
    <row r="1795" spans="1:18">
      <c r="A1795" s="26" t="s">
        <v>1251</v>
      </c>
      <c r="B1795" s="28">
        <v>4.4098221091894096</v>
      </c>
      <c r="C17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4.4098221091894096</v>
      </c>
      <c r="D1795" s="27">
        <f>CurrentMtgRatesDataTable8[[#This Row],[Combined with Bloomberg Coupon]]-C1796</f>
        <v>-7.7148627993079977E-2</v>
      </c>
      <c r="E1795" s="37">
        <f t="shared" si="54"/>
        <v>73.785506747039847</v>
      </c>
      <c r="F1795" s="27">
        <f>LN(CurrentMtgRatesDataTable8[[#This Row],[Combined with Bloomberg Coupon]]/C1796)</f>
        <v>-1.7343454690944629E-2</v>
      </c>
      <c r="G1795" s="37">
        <f t="shared" si="55"/>
        <v>16.603524340751935</v>
      </c>
      <c r="I1795" s="26" t="s">
        <v>1770</v>
      </c>
      <c r="J1795" s="27">
        <v>65.282301454999995</v>
      </c>
      <c r="K1795" s="27" t="s">
        <v>1502</v>
      </c>
      <c r="N1795" s="26" t="s">
        <v>1770</v>
      </c>
      <c r="O1795" s="28">
        <v>63.873144957000001</v>
      </c>
      <c r="P1795" s="28" t="s">
        <v>1501</v>
      </c>
      <c r="Q1795" s="27">
        <f>VLOOKUP(CurrentMtgRatesDataTable824[[#This Row],[asOfDate]],CurrentMtgRatesDataTable8[],5,0)</f>
        <v>43.27428280514868</v>
      </c>
      <c r="R1795" s="27">
        <f>CurrentMtgRatesDataTable824[[#This Row],[Realized Current Coupon Vol]]/CurrentMtgRatesDataTable824[[#This Row],[SeriesNumValue]]</f>
        <v>0.67750355543446827</v>
      </c>
    </row>
    <row r="1796" spans="1:18">
      <c r="A1796" s="26" t="s">
        <v>1252</v>
      </c>
      <c r="B1796" s="28">
        <v>4.4869707371824896</v>
      </c>
      <c r="C17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4.4869707371824896</v>
      </c>
      <c r="D1796" s="27">
        <f>CurrentMtgRatesDataTable8[[#This Row],[Combined with Bloomberg Coupon]]-C1797</f>
        <v>-9.6048954589900148E-3</v>
      </c>
      <c r="E1796" s="37">
        <f t="shared" si="54"/>
        <v>72.538470872141772</v>
      </c>
      <c r="F1796" s="27">
        <f>LN(CurrentMtgRatesDataTable8[[#This Row],[Combined with Bloomberg Coupon]]/C1797)</f>
        <v>-2.1383312833085162E-3</v>
      </c>
      <c r="G1796" s="37">
        <f t="shared" si="55"/>
        <v>16.326926655550551</v>
      </c>
      <c r="I1796" s="26" t="s">
        <v>1769</v>
      </c>
      <c r="J1796" s="27">
        <v>67.309468433999996</v>
      </c>
      <c r="K1796" s="27" t="s">
        <v>1502</v>
      </c>
      <c r="N1796" s="26" t="s">
        <v>1769</v>
      </c>
      <c r="O1796" s="28">
        <v>65.117003374999996</v>
      </c>
      <c r="P1796" s="28" t="s">
        <v>1501</v>
      </c>
      <c r="Q1796" s="27">
        <f>VLOOKUP(CurrentMtgRatesDataTable824[[#This Row],[asOfDate]],CurrentMtgRatesDataTable8[],5,0)</f>
        <v>43.295446763935175</v>
      </c>
      <c r="R1796" s="27">
        <f>CurrentMtgRatesDataTable824[[#This Row],[Realized Current Coupon Vol]]/CurrentMtgRatesDataTable824[[#This Row],[SeriesNumValue]]</f>
        <v>0.66488696530770264</v>
      </c>
    </row>
    <row r="1797" spans="1:18">
      <c r="A1797" s="26" t="s">
        <v>1253</v>
      </c>
      <c r="B1797" s="28">
        <v>4.4965756326414796</v>
      </c>
      <c r="C17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4.4965756326414796</v>
      </c>
      <c r="D1797" s="27">
        <f>CurrentMtgRatesDataTable8[[#This Row],[Combined with Bloomberg Coupon]]-C1798</f>
        <v>2.2895043598099463E-2</v>
      </c>
      <c r="E1797" s="37">
        <f t="shared" ref="E1797:E1860" si="56">STDEVA(D1797:D1856)*SQRT(250)*100</f>
        <v>72.56577314949179</v>
      </c>
      <c r="F1797" s="27">
        <f>LN(CurrentMtgRatesDataTable8[[#This Row],[Combined with Bloomberg Coupon]]/C1798)</f>
        <v>5.1046687515206501E-3</v>
      </c>
      <c r="G1797" s="37">
        <f t="shared" ref="G1797:G1860" si="57">STDEVA(F1797:F1856)*SQRT(250)*100</f>
        <v>16.333573038510604</v>
      </c>
      <c r="I1797" s="26" t="s">
        <v>1768</v>
      </c>
      <c r="J1797" s="27">
        <v>67.877122619666693</v>
      </c>
      <c r="K1797" s="27" t="s">
        <v>1502</v>
      </c>
      <c r="N1797" s="26" t="s">
        <v>1768</v>
      </c>
      <c r="O1797" s="28">
        <v>66.127511618</v>
      </c>
      <c r="P1797" s="28" t="s">
        <v>1501</v>
      </c>
      <c r="Q1797" s="27">
        <f>VLOOKUP(CurrentMtgRatesDataTable824[[#This Row],[asOfDate]],CurrentMtgRatesDataTable8[],5,0)</f>
        <v>42.482538682515404</v>
      </c>
      <c r="R1797" s="27">
        <f>CurrentMtgRatesDataTable824[[#This Row],[Realized Current Coupon Vol]]/CurrentMtgRatesDataTable824[[#This Row],[SeriesNumValue]]</f>
        <v>0.64243365042866063</v>
      </c>
    </row>
    <row r="1798" spans="1:18">
      <c r="A1798" s="26" t="s">
        <v>1254</v>
      </c>
      <c r="B1798" s="28">
        <v>4.4736805890433802</v>
      </c>
      <c r="C17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4.4736805890433802</v>
      </c>
      <c r="D1798" s="27">
        <f>CurrentMtgRatesDataTable8[[#This Row],[Combined with Bloomberg Coupon]]-C1799</f>
        <v>4.4976583655380153E-2</v>
      </c>
      <c r="E1798" s="37">
        <f t="shared" si="56"/>
        <v>72.497165308585167</v>
      </c>
      <c r="F1798" s="27">
        <f>LN(CurrentMtgRatesDataTable8[[#This Row],[Combined with Bloomberg Coupon]]/C1799)</f>
        <v>1.0104476133343115E-2</v>
      </c>
      <c r="G1798" s="37">
        <f t="shared" si="57"/>
        <v>16.319189934482417</v>
      </c>
      <c r="I1798" s="26" t="s">
        <v>1767</v>
      </c>
      <c r="J1798" s="27">
        <v>68.819692425</v>
      </c>
      <c r="K1798" s="27" t="s">
        <v>1502</v>
      </c>
      <c r="N1798" s="26" t="s">
        <v>1767</v>
      </c>
      <c r="O1798" s="28">
        <v>65.284798699999996</v>
      </c>
      <c r="P1798" s="28" t="s">
        <v>1501</v>
      </c>
      <c r="Q1798" s="27">
        <f>VLOOKUP(CurrentMtgRatesDataTable824[[#This Row],[asOfDate]],CurrentMtgRatesDataTable8[],5,0)</f>
        <v>41.834988838913503</v>
      </c>
      <c r="R1798" s="27">
        <f>CurrentMtgRatesDataTable824[[#This Row],[Realized Current Coupon Vol]]/CurrentMtgRatesDataTable824[[#This Row],[SeriesNumValue]]</f>
        <v>0.64080750300166744</v>
      </c>
    </row>
    <row r="1799" spans="1:18">
      <c r="A1799" s="26" t="s">
        <v>1255</v>
      </c>
      <c r="B1799" s="28">
        <v>4.428704005388</v>
      </c>
      <c r="C17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4.428704005388</v>
      </c>
      <c r="D1799" s="27">
        <f>CurrentMtgRatesDataTable8[[#This Row],[Combined with Bloomberg Coupon]]-C1800</f>
        <v>-4.2976841942180322E-2</v>
      </c>
      <c r="E1799" s="37">
        <f t="shared" si="56"/>
        <v>71.97363844722274</v>
      </c>
      <c r="F1799" s="27">
        <f>LN(CurrentMtgRatesDataTable8[[#This Row],[Combined with Bloomberg Coupon]]/C1800)</f>
        <v>-9.657374747728608E-3</v>
      </c>
      <c r="G1799" s="37">
        <f t="shared" si="57"/>
        <v>16.20213467519303</v>
      </c>
      <c r="I1799" s="26" t="s">
        <v>1766</v>
      </c>
      <c r="J1799" s="27">
        <v>69.823952079999998</v>
      </c>
      <c r="K1799" s="27" t="s">
        <v>1502</v>
      </c>
      <c r="N1799" s="26" t="s">
        <v>1766</v>
      </c>
      <c r="O1799" s="28">
        <v>65.442545994</v>
      </c>
      <c r="P1799" s="28" t="s">
        <v>1501</v>
      </c>
      <c r="Q1799" s="27">
        <f>VLOOKUP(CurrentMtgRatesDataTable824[[#This Row],[asOfDate]],CurrentMtgRatesDataTable8[],5,0)</f>
        <v>40.713539321223571</v>
      </c>
      <c r="R1799" s="27">
        <f>CurrentMtgRatesDataTable824[[#This Row],[Realized Current Coupon Vol]]/CurrentMtgRatesDataTable824[[#This Row],[SeriesNumValue]]</f>
        <v>0.62212645768635488</v>
      </c>
    </row>
    <row r="1800" spans="1:18">
      <c r="A1800" s="26" t="s">
        <v>1256</v>
      </c>
      <c r="B1800" s="28">
        <v>4.4716808473301803</v>
      </c>
      <c r="C18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4.4716808473301803</v>
      </c>
      <c r="D1800" s="27">
        <f>CurrentMtgRatesDataTable8[[#This Row],[Combined with Bloomberg Coupon]]-C1801</f>
        <v>6.9078296725404442E-3</v>
      </c>
      <c r="E1800" s="37">
        <f t="shared" si="56"/>
        <v>71.733419221783151</v>
      </c>
      <c r="F1800" s="27">
        <f>LN(CurrentMtgRatesDataTable8[[#This Row],[Combined with Bloomberg Coupon]]/C1801)</f>
        <v>1.5459893046528268E-3</v>
      </c>
      <c r="G1800" s="37">
        <f t="shared" si="57"/>
        <v>16.151333560645099</v>
      </c>
      <c r="I1800" s="26" t="s">
        <v>1765</v>
      </c>
      <c r="J1800" s="27">
        <v>66.276722371999995</v>
      </c>
      <c r="K1800" s="27" t="s">
        <v>1502</v>
      </c>
      <c r="N1800" s="26" t="s">
        <v>1765</v>
      </c>
      <c r="O1800" s="28">
        <v>64.408936961999999</v>
      </c>
      <c r="P1800" s="28" t="s">
        <v>1501</v>
      </c>
      <c r="Q1800" s="27">
        <f>VLOOKUP(CurrentMtgRatesDataTable824[[#This Row],[asOfDate]],CurrentMtgRatesDataTable8[],5,0)</f>
        <v>40.521663223208911</v>
      </c>
      <c r="R1800" s="27">
        <f>CurrentMtgRatesDataTable824[[#This Row],[Realized Current Coupon Vol]]/CurrentMtgRatesDataTable824[[#This Row],[SeriesNumValue]]</f>
        <v>0.62913106681322639</v>
      </c>
    </row>
    <row r="1801" spans="1:18">
      <c r="A1801" s="26" t="s">
        <v>1257</v>
      </c>
      <c r="B1801" s="28">
        <v>4.4647730176576399</v>
      </c>
      <c r="C18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4.4647730176576399</v>
      </c>
      <c r="D1801" s="27">
        <f>CurrentMtgRatesDataTable8[[#This Row],[Combined with Bloomberg Coupon]]-C1802</f>
        <v>4.3620629602259875E-2</v>
      </c>
      <c r="E1801" s="37">
        <f t="shared" si="56"/>
        <v>71.745626756071076</v>
      </c>
      <c r="F1801" s="27">
        <f>LN(CurrentMtgRatesDataTable8[[#This Row],[Combined with Bloomberg Coupon]]/C1802)</f>
        <v>9.8179937381126115E-3</v>
      </c>
      <c r="G1801" s="37">
        <f t="shared" si="57"/>
        <v>16.154355248376444</v>
      </c>
      <c r="I1801" s="26" t="s">
        <v>1764</v>
      </c>
      <c r="J1801" s="27">
        <v>73.578213386666704</v>
      </c>
      <c r="K1801" s="27" t="s">
        <v>1502</v>
      </c>
      <c r="N1801" s="26" t="s">
        <v>1764</v>
      </c>
      <c r="O1801" s="28">
        <v>69.683541918000003</v>
      </c>
      <c r="P1801" s="28" t="s">
        <v>1501</v>
      </c>
      <c r="Q1801" s="27">
        <f>VLOOKUP(CurrentMtgRatesDataTable824[[#This Row],[asOfDate]],CurrentMtgRatesDataTable8[],5,0)</f>
        <v>53.434126753063573</v>
      </c>
      <c r="R1801" s="27">
        <f>CurrentMtgRatesDataTable824[[#This Row],[Realized Current Coupon Vol]]/CurrentMtgRatesDataTable824[[#This Row],[SeriesNumValue]]</f>
        <v>0.7668112911932935</v>
      </c>
    </row>
    <row r="1802" spans="1:18">
      <c r="A1802" s="26" t="s">
        <v>1258</v>
      </c>
      <c r="B1802" s="28">
        <v>4.42115238805538</v>
      </c>
      <c r="C18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4.42115238805538</v>
      </c>
      <c r="D1802" s="27">
        <f>CurrentMtgRatesDataTable8[[#This Row],[Combined with Bloomberg Coupon]]-C1803</f>
        <v>-5.7801374040789888E-2</v>
      </c>
      <c r="E1802" s="37">
        <f t="shared" si="56"/>
        <v>71.566256926141008</v>
      </c>
      <c r="F1802" s="27">
        <f>LN(CurrentMtgRatesDataTable8[[#This Row],[Combined with Bloomberg Coupon]]/C1803)</f>
        <v>-1.2989100519683083E-2</v>
      </c>
      <c r="G1802" s="37">
        <f t="shared" si="57"/>
        <v>16.117306164688383</v>
      </c>
      <c r="I1802" s="26" t="s">
        <v>1763</v>
      </c>
      <c r="J1802" s="27">
        <v>78.586285316000001</v>
      </c>
      <c r="K1802" s="27" t="s">
        <v>1502</v>
      </c>
      <c r="N1802" s="26" t="s">
        <v>1763</v>
      </c>
      <c r="O1802" s="28">
        <v>77.900780957999999</v>
      </c>
      <c r="P1802" s="28" t="s">
        <v>1501</v>
      </c>
      <c r="Q1802" s="27">
        <f>VLOOKUP(CurrentMtgRatesDataTable824[[#This Row],[asOfDate]],CurrentMtgRatesDataTable8[],5,0)</f>
        <v>54.594336652361228</v>
      </c>
      <c r="R1802" s="27">
        <f>CurrentMtgRatesDataTable824[[#This Row],[Realized Current Coupon Vol]]/CurrentMtgRatesDataTable824[[#This Row],[SeriesNumValue]]</f>
        <v>0.7008188619032667</v>
      </c>
    </row>
    <row r="1803" spans="1:18">
      <c r="A1803" s="26" t="s">
        <v>1259</v>
      </c>
      <c r="B1803" s="28">
        <v>4.4789537620961699</v>
      </c>
      <c r="C18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4.4789537620961699</v>
      </c>
      <c r="D1803" s="27">
        <f>CurrentMtgRatesDataTable8[[#This Row],[Combined with Bloomberg Coupon]]-C1804</f>
        <v>-7.4570661854798104E-3</v>
      </c>
      <c r="E1803" s="37">
        <f t="shared" si="56"/>
        <v>70.9049111936434</v>
      </c>
      <c r="F1803" s="27">
        <f>LN(CurrentMtgRatesDataTable8[[#This Row],[Combined with Bloomberg Coupon]]/C1804)</f>
        <v>-1.6635280874490231E-3</v>
      </c>
      <c r="G1803" s="37">
        <f t="shared" si="57"/>
        <v>15.97140965186578</v>
      </c>
      <c r="I1803" s="26" t="s">
        <v>1762</v>
      </c>
      <c r="J1803" s="27">
        <v>88.573708210000007</v>
      </c>
      <c r="K1803" s="27" t="s">
        <v>1502</v>
      </c>
      <c r="N1803" s="26" t="s">
        <v>1762</v>
      </c>
      <c r="O1803" s="28">
        <v>82.559497300000004</v>
      </c>
      <c r="P1803" s="28" t="s">
        <v>1501</v>
      </c>
      <c r="Q1803" s="27">
        <f>VLOOKUP(CurrentMtgRatesDataTable824[[#This Row],[asOfDate]],CurrentMtgRatesDataTable8[],5,0)</f>
        <v>60.03449867664262</v>
      </c>
      <c r="R1803" s="27">
        <f>CurrentMtgRatesDataTable824[[#This Row],[Realized Current Coupon Vol]]/CurrentMtgRatesDataTable824[[#This Row],[SeriesNumValue]]</f>
        <v>0.72716647557206748</v>
      </c>
    </row>
    <row r="1804" spans="1:18">
      <c r="A1804" s="26" t="s">
        <v>1260</v>
      </c>
      <c r="B1804" s="28">
        <v>4.4864108282816497</v>
      </c>
      <c r="C18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4.4864108282816497</v>
      </c>
      <c r="D1804" s="27">
        <f>CurrentMtgRatesDataTable8[[#This Row],[Combined with Bloomberg Coupon]]-C1805</f>
        <v>4.9923449938529707E-2</v>
      </c>
      <c r="E1804" s="37">
        <f t="shared" si="56"/>
        <v>71.161218757500961</v>
      </c>
      <c r="F1804" s="27">
        <f>LN(CurrentMtgRatesDataTable8[[#This Row],[Combined with Bloomberg Coupon]]/C1805)</f>
        <v>1.1190079663302465E-2</v>
      </c>
      <c r="G1804" s="37">
        <f t="shared" si="57"/>
        <v>16.030854920956831</v>
      </c>
      <c r="I1804" s="26" t="s">
        <v>1761</v>
      </c>
      <c r="J1804" s="27">
        <v>84.486783516666705</v>
      </c>
      <c r="K1804" s="27" t="s">
        <v>1502</v>
      </c>
      <c r="N1804" s="26" t="s">
        <v>1761</v>
      </c>
      <c r="O1804" s="28">
        <v>79.196648999999994</v>
      </c>
      <c r="P1804" s="28" t="s">
        <v>1501</v>
      </c>
      <c r="Q1804" s="27">
        <f>VLOOKUP(CurrentMtgRatesDataTable824[[#This Row],[asOfDate]],CurrentMtgRatesDataTable8[],5,0)</f>
        <v>59.720646511846233</v>
      </c>
      <c r="R1804" s="27">
        <f>CurrentMtgRatesDataTable824[[#This Row],[Realized Current Coupon Vol]]/CurrentMtgRatesDataTable824[[#This Row],[SeriesNumValue]]</f>
        <v>0.75408047267058276</v>
      </c>
    </row>
    <row r="1805" spans="1:18">
      <c r="A1805" s="26" t="s">
        <v>1261</v>
      </c>
      <c r="B1805" s="28">
        <v>4.43648737834312</v>
      </c>
      <c r="C18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4.43648737834312</v>
      </c>
      <c r="D1805" s="27">
        <f>CurrentMtgRatesDataTable8[[#This Row],[Combined with Bloomberg Coupon]]-C1806</f>
        <v>-2.4189754538689989E-2</v>
      </c>
      <c r="E1805" s="37">
        <f t="shared" si="56"/>
        <v>71.450424522922219</v>
      </c>
      <c r="F1805" s="27">
        <f>LN(CurrentMtgRatesDataTable8[[#This Row],[Combined with Bloomberg Coupon]]/C1806)</f>
        <v>-5.4376456930021761E-3</v>
      </c>
      <c r="G1805" s="37">
        <f t="shared" si="57"/>
        <v>16.101796862091756</v>
      </c>
      <c r="I1805" s="26" t="s">
        <v>1760</v>
      </c>
      <c r="J1805" s="27">
        <v>84.778304746666706</v>
      </c>
      <c r="K1805" s="27" t="s">
        <v>1502</v>
      </c>
      <c r="N1805" s="26" t="s">
        <v>1760</v>
      </c>
      <c r="O1805" s="28">
        <v>81.529754740000001</v>
      </c>
      <c r="P1805" s="28" t="s">
        <v>1501</v>
      </c>
      <c r="Q1805" s="27">
        <f>VLOOKUP(CurrentMtgRatesDataTable824[[#This Row],[asOfDate]],CurrentMtgRatesDataTable8[],5,0)</f>
        <v>59.400832887909758</v>
      </c>
      <c r="R1805" s="27">
        <f>CurrentMtgRatesDataTable824[[#This Row],[Realized Current Coupon Vol]]/CurrentMtgRatesDataTable824[[#This Row],[SeriesNumValue]]</f>
        <v>0.72857857940748361</v>
      </c>
    </row>
    <row r="1806" spans="1:18">
      <c r="A1806" s="26" t="s">
        <v>1262</v>
      </c>
      <c r="B1806" s="28">
        <v>4.46067713288181</v>
      </c>
      <c r="C18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4.46067713288181</v>
      </c>
      <c r="D1806" s="27">
        <f>CurrentMtgRatesDataTable8[[#This Row],[Combined with Bloomberg Coupon]]-C1807</f>
        <v>-8.0821236014560149E-2</v>
      </c>
      <c r="E1806" s="37">
        <f t="shared" si="56"/>
        <v>71.502332501284627</v>
      </c>
      <c r="F1806" s="27">
        <f>LN(CurrentMtgRatesDataTable8[[#This Row],[Combined with Bloomberg Coupon]]/C1807)</f>
        <v>-1.7956416780753093E-2</v>
      </c>
      <c r="G1806" s="37">
        <f t="shared" si="57"/>
        <v>16.113623937083524</v>
      </c>
      <c r="I1806" s="26" t="s">
        <v>1759</v>
      </c>
      <c r="J1806" s="27">
        <v>81.076901559999996</v>
      </c>
      <c r="K1806" s="27" t="s">
        <v>1502</v>
      </c>
      <c r="N1806" s="26" t="s">
        <v>1759</v>
      </c>
      <c r="O1806" s="28">
        <v>80.261961369999995</v>
      </c>
      <c r="P1806" s="28" t="s">
        <v>1501</v>
      </c>
      <c r="Q1806" s="27">
        <f>VLOOKUP(CurrentMtgRatesDataTable824[[#This Row],[asOfDate]],CurrentMtgRatesDataTable8[],5,0)</f>
        <v>59.334164811457512</v>
      </c>
      <c r="R1806" s="27">
        <f>CurrentMtgRatesDataTable824[[#This Row],[Realized Current Coupon Vol]]/CurrentMtgRatesDataTable824[[#This Row],[SeriesNumValue]]</f>
        <v>0.73925635255700595</v>
      </c>
    </row>
    <row r="1807" spans="1:18">
      <c r="A1807" s="26" t="s">
        <v>1263</v>
      </c>
      <c r="B1807" s="28">
        <v>4.5414983688963702</v>
      </c>
      <c r="C18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4.5414983688963702</v>
      </c>
      <c r="D1807" s="27">
        <f>CurrentMtgRatesDataTable8[[#This Row],[Combined with Bloomberg Coupon]]-C1808</f>
        <v>-1.3206668524909482E-2</v>
      </c>
      <c r="E1807" s="37">
        <f t="shared" si="56"/>
        <v>70.076160458714469</v>
      </c>
      <c r="F1807" s="27">
        <f>LN(CurrentMtgRatesDataTable8[[#This Row],[Combined with Bloomberg Coupon]]/C1808)</f>
        <v>-2.9037780301924459E-3</v>
      </c>
      <c r="G1807" s="37">
        <f t="shared" si="57"/>
        <v>15.805415284693897</v>
      </c>
      <c r="I1807" s="26" t="s">
        <v>1758</v>
      </c>
      <c r="J1807" s="27">
        <v>85.804909960000003</v>
      </c>
      <c r="K1807" s="27" t="s">
        <v>1502</v>
      </c>
      <c r="N1807" s="26" t="s">
        <v>1758</v>
      </c>
      <c r="O1807" s="28">
        <v>83.403466739999999</v>
      </c>
      <c r="P1807" s="28" t="s">
        <v>1501</v>
      </c>
      <c r="Q1807" s="27">
        <f>VLOOKUP(CurrentMtgRatesDataTable824[[#This Row],[asOfDate]],CurrentMtgRatesDataTable8[],5,0)</f>
        <v>60.642776988985638</v>
      </c>
      <c r="R1807" s="27">
        <f>CurrentMtgRatesDataTable824[[#This Row],[Realized Current Coupon Vol]]/CurrentMtgRatesDataTable824[[#This Row],[SeriesNumValue]]</f>
        <v>0.72710139469420376</v>
      </c>
    </row>
    <row r="1808" spans="1:18">
      <c r="A1808" s="26" t="s">
        <v>1264</v>
      </c>
      <c r="B1808" s="28">
        <v>4.5547050374212796</v>
      </c>
      <c r="C18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4.5547050374212796</v>
      </c>
      <c r="D1808" s="27">
        <f>CurrentMtgRatesDataTable8[[#This Row],[Combined with Bloomberg Coupon]]-C1809</f>
        <v>2.079113564627999E-2</v>
      </c>
      <c r="E1808" s="37">
        <f t="shared" si="56"/>
        <v>72.004137763230659</v>
      </c>
      <c r="F1808" s="27">
        <f>LN(CurrentMtgRatesDataTable8[[#This Row],[Combined with Bloomberg Coupon]]/C1809)</f>
        <v>4.5752103929070399E-3</v>
      </c>
      <c r="G1808" s="37">
        <f t="shared" si="57"/>
        <v>16.237795541929927</v>
      </c>
      <c r="I1808" s="26" t="s">
        <v>1757</v>
      </c>
      <c r="J1808" s="27">
        <v>89.957620800000001</v>
      </c>
      <c r="K1808" s="27" t="s">
        <v>1502</v>
      </c>
      <c r="N1808" s="26" t="s">
        <v>1757</v>
      </c>
      <c r="O1808" s="28">
        <v>85.227306999999996</v>
      </c>
      <c r="P1808" s="28" t="s">
        <v>1501</v>
      </c>
      <c r="Q1808" s="27">
        <f>VLOOKUP(CurrentMtgRatesDataTable824[[#This Row],[asOfDate]],CurrentMtgRatesDataTable8[],5,0)</f>
        <v>60.620273187381372</v>
      </c>
      <c r="R1808" s="27">
        <f>CurrentMtgRatesDataTable824[[#This Row],[Realized Current Coupon Vol]]/CurrentMtgRatesDataTable824[[#This Row],[SeriesNumValue]]</f>
        <v>0.71127758603684821</v>
      </c>
    </row>
    <row r="1809" spans="1:18">
      <c r="A1809" s="26" t="s">
        <v>1265</v>
      </c>
      <c r="B1809" s="28">
        <v>4.5339139017749996</v>
      </c>
      <c r="C18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4.5339139017749996</v>
      </c>
      <c r="D1809" s="27">
        <f>CurrentMtgRatesDataTable8[[#This Row],[Combined with Bloomberg Coupon]]-C1810</f>
        <v>-0.10574706207933016</v>
      </c>
      <c r="E1809" s="37">
        <f t="shared" si="56"/>
        <v>71.925794086178044</v>
      </c>
      <c r="F1809" s="27">
        <f>LN(CurrentMtgRatesDataTable8[[#This Row],[Combined with Bloomberg Coupon]]/C1810)</f>
        <v>-2.3055732991626603E-2</v>
      </c>
      <c r="G1809" s="37">
        <f t="shared" si="57"/>
        <v>16.221164721199408</v>
      </c>
      <c r="I1809" s="26" t="s">
        <v>1756</v>
      </c>
      <c r="J1809" s="27">
        <v>84.371964800000001</v>
      </c>
      <c r="K1809" s="27" t="s">
        <v>1502</v>
      </c>
      <c r="N1809" s="26" t="s">
        <v>1756</v>
      </c>
      <c r="O1809" s="28">
        <v>81.308641039999998</v>
      </c>
      <c r="P1809" s="28" t="s">
        <v>1501</v>
      </c>
      <c r="Q1809" s="27">
        <f>VLOOKUP(CurrentMtgRatesDataTable824[[#This Row],[asOfDate]],CurrentMtgRatesDataTable8[],5,0)</f>
        <v>60.888971515913802</v>
      </c>
      <c r="R1809" s="27">
        <f>CurrentMtgRatesDataTable824[[#This Row],[Realized Current Coupon Vol]]/CurrentMtgRatesDataTable824[[#This Row],[SeriesNumValue]]</f>
        <v>0.74886224560018555</v>
      </c>
    </row>
    <row r="1810" spans="1:18">
      <c r="A1810" s="26" t="s">
        <v>1266</v>
      </c>
      <c r="B1810" s="28">
        <v>4.6396609638543298</v>
      </c>
      <c r="C18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4.6396609638543298</v>
      </c>
      <c r="D1810" s="27">
        <f>CurrentMtgRatesDataTable8[[#This Row],[Combined with Bloomberg Coupon]]-C1811</f>
        <v>-3.5265910132050493E-2</v>
      </c>
      <c r="E1810" s="37">
        <f t="shared" si="56"/>
        <v>68.474848039366094</v>
      </c>
      <c r="F1810" s="27">
        <f>LN(CurrentMtgRatesDataTable8[[#This Row],[Combined with Bloomberg Coupon]]/C1811)</f>
        <v>-7.572225256552126E-3</v>
      </c>
      <c r="G1810" s="37">
        <f t="shared" si="57"/>
        <v>15.494967218264541</v>
      </c>
      <c r="I1810" s="26" t="s">
        <v>1755</v>
      </c>
      <c r="J1810" s="27">
        <v>86.3903270666667</v>
      </c>
      <c r="K1810" s="27" t="s">
        <v>1502</v>
      </c>
      <c r="N1810" s="26" t="s">
        <v>1755</v>
      </c>
      <c r="O1810" s="28">
        <v>83.413061549999995</v>
      </c>
      <c r="P1810" s="28" t="s">
        <v>1501</v>
      </c>
      <c r="Q1810" s="27">
        <f>VLOOKUP(CurrentMtgRatesDataTable824[[#This Row],[asOfDate]],CurrentMtgRatesDataTable8[],5,0)</f>
        <v>61.23962978156441</v>
      </c>
      <c r="R1810" s="27">
        <f>CurrentMtgRatesDataTable824[[#This Row],[Realized Current Coupon Vol]]/CurrentMtgRatesDataTable824[[#This Row],[SeriesNumValue]]</f>
        <v>0.73417314559130231</v>
      </c>
    </row>
    <row r="1811" spans="1:18">
      <c r="A1811" s="26" t="s">
        <v>1267</v>
      </c>
      <c r="B1811" s="28">
        <v>4.6749268739863803</v>
      </c>
      <c r="C18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4.6749268739863803</v>
      </c>
      <c r="D1811" s="27">
        <f>CurrentMtgRatesDataTable8[[#This Row],[Combined with Bloomberg Coupon]]-C1812</f>
        <v>0.11991640889803001</v>
      </c>
      <c r="E1811" s="37">
        <f t="shared" si="56"/>
        <v>68.244035901981391</v>
      </c>
      <c r="F1811" s="27">
        <f>LN(CurrentMtgRatesDataTable8[[#This Row],[Combined with Bloomberg Coupon]]/C1812)</f>
        <v>2.5985692486286495E-2</v>
      </c>
      <c r="G1811" s="37">
        <f t="shared" si="57"/>
        <v>15.451251768053712</v>
      </c>
      <c r="I1811" s="26" t="s">
        <v>1754</v>
      </c>
      <c r="J1811" s="27">
        <v>85.596163200000007</v>
      </c>
      <c r="K1811" s="27" t="s">
        <v>1502</v>
      </c>
      <c r="N1811" s="26" t="s">
        <v>1754</v>
      </c>
      <c r="O1811" s="28">
        <v>84.486344959999997</v>
      </c>
      <c r="P1811" s="28" t="s">
        <v>1501</v>
      </c>
      <c r="Q1811" s="27">
        <f>VLOOKUP(CurrentMtgRatesDataTable824[[#This Row],[asOfDate]],CurrentMtgRatesDataTable8[],5,0)</f>
        <v>60.654209838783515</v>
      </c>
      <c r="R1811" s="27">
        <f>CurrentMtgRatesDataTable824[[#This Row],[Realized Current Coupon Vol]]/CurrentMtgRatesDataTable824[[#This Row],[SeriesNumValue]]</f>
        <v>0.71791731394582414</v>
      </c>
    </row>
    <row r="1812" spans="1:18">
      <c r="A1812" s="26" t="s">
        <v>1268</v>
      </c>
      <c r="B1812" s="28">
        <v>4.5550104650883503</v>
      </c>
      <c r="C18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4.5550104650883503</v>
      </c>
      <c r="D1812" s="27">
        <f>CurrentMtgRatesDataTable8[[#This Row],[Combined with Bloomberg Coupon]]-C1813</f>
        <v>5.1696393463940282E-2</v>
      </c>
      <c r="E1812" s="37">
        <f t="shared" si="56"/>
        <v>64.271131005933071</v>
      </c>
      <c r="F1812" s="27">
        <f>LN(CurrentMtgRatesDataTable8[[#This Row],[Combined with Bloomberg Coupon]]/C1813)</f>
        <v>1.1414242120586093E-2</v>
      </c>
      <c r="G1812" s="37">
        <f t="shared" si="57"/>
        <v>14.636851371077245</v>
      </c>
      <c r="I1812" s="26" t="s">
        <v>1753</v>
      </c>
      <c r="J1812" s="27">
        <v>86.770788850000002</v>
      </c>
      <c r="K1812" s="27" t="s">
        <v>1502</v>
      </c>
      <c r="N1812" s="26" t="s">
        <v>1753</v>
      </c>
      <c r="O1812" s="28">
        <v>84.793515569999997</v>
      </c>
      <c r="P1812" s="28" t="s">
        <v>1501</v>
      </c>
      <c r="Q1812" s="27">
        <f>VLOOKUP(CurrentMtgRatesDataTable824[[#This Row],[asOfDate]],CurrentMtgRatesDataTable8[],5,0)</f>
        <v>64.094506409742067</v>
      </c>
      <c r="R1812" s="27">
        <f>CurrentMtgRatesDataTable824[[#This Row],[Realized Current Coupon Vol]]/CurrentMtgRatesDataTable824[[#This Row],[SeriesNumValue]]</f>
        <v>0.75588924434710836</v>
      </c>
    </row>
    <row r="1813" spans="1:18">
      <c r="A1813" s="26" t="s">
        <v>1269</v>
      </c>
      <c r="B1813" s="28">
        <v>4.50331407162441</v>
      </c>
      <c r="C18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4.50331407162441</v>
      </c>
      <c r="D1813" s="27">
        <f>CurrentMtgRatesDataTable8[[#This Row],[Combined with Bloomberg Coupon]]-C1814</f>
        <v>1.342201863634962E-2</v>
      </c>
      <c r="E1813" s="37">
        <f t="shared" si="56"/>
        <v>66.455185365912712</v>
      </c>
      <c r="F1813" s="27">
        <f>LN(CurrentMtgRatesDataTable8[[#This Row],[Combined with Bloomberg Coupon]]/C1814)</f>
        <v>2.9849262690029047E-3</v>
      </c>
      <c r="G1813" s="37">
        <f t="shared" si="57"/>
        <v>15.117656632803106</v>
      </c>
      <c r="I1813" s="26" t="s">
        <v>1752</v>
      </c>
      <c r="J1813" s="27">
        <v>85.278739533333294</v>
      </c>
      <c r="K1813" s="27" t="s">
        <v>1502</v>
      </c>
      <c r="N1813" s="26" t="s">
        <v>1752</v>
      </c>
      <c r="O1813" s="28">
        <v>82.603875000000002</v>
      </c>
      <c r="P1813" s="28" t="s">
        <v>1501</v>
      </c>
      <c r="Q1813" s="27">
        <f>VLOOKUP(CurrentMtgRatesDataTable824[[#This Row],[asOfDate]],CurrentMtgRatesDataTable8[],5,0)</f>
        <v>64.364103165692754</v>
      </c>
      <c r="R1813" s="27">
        <f>CurrentMtgRatesDataTable824[[#This Row],[Realized Current Coupon Vol]]/CurrentMtgRatesDataTable824[[#This Row],[SeriesNumValue]]</f>
        <v>0.77918987657289385</v>
      </c>
    </row>
    <row r="1814" spans="1:18">
      <c r="A1814" s="26" t="s">
        <v>1270</v>
      </c>
      <c r="B1814" s="28">
        <v>4.4898920529880604</v>
      </c>
      <c r="C18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4.4898920529880604</v>
      </c>
      <c r="D1814" s="27">
        <f>CurrentMtgRatesDataTable8[[#This Row],[Combined with Bloomberg Coupon]]-C1815</f>
        <v>3.06151294411805E-2</v>
      </c>
      <c r="E1814" s="37">
        <f t="shared" si="56"/>
        <v>66.604133777139779</v>
      </c>
      <c r="F1814" s="27">
        <f>LN(CurrentMtgRatesDataTable8[[#This Row],[Combined with Bloomberg Coupon]]/C1815)</f>
        <v>6.8420316913329346E-3</v>
      </c>
      <c r="G1814" s="37">
        <f t="shared" si="57"/>
        <v>15.149035148871032</v>
      </c>
      <c r="I1814" s="26" t="s">
        <v>1751</v>
      </c>
      <c r="J1814" s="27">
        <v>88.604166559999996</v>
      </c>
      <c r="K1814" s="27" t="s">
        <v>1502</v>
      </c>
      <c r="N1814" s="26" t="s">
        <v>1751</v>
      </c>
      <c r="O1814" s="28">
        <v>86.578564920000005</v>
      </c>
      <c r="P1814" s="28" t="s">
        <v>1501</v>
      </c>
      <c r="Q1814" s="27">
        <f>VLOOKUP(CurrentMtgRatesDataTable824[[#This Row],[asOfDate]],CurrentMtgRatesDataTable8[],5,0)</f>
        <v>65.049183021402229</v>
      </c>
      <c r="R1814" s="27">
        <f>CurrentMtgRatesDataTable824[[#This Row],[Realized Current Coupon Vol]]/CurrentMtgRatesDataTable824[[#This Row],[SeriesNumValue]]</f>
        <v>0.75133126867497435</v>
      </c>
    </row>
    <row r="1815" spans="1:18">
      <c r="A1815" s="26" t="s">
        <v>1271</v>
      </c>
      <c r="B1815" s="28">
        <v>4.4592769235468799</v>
      </c>
      <c r="C18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4.4592769235468799</v>
      </c>
      <c r="D1815" s="27">
        <f>CurrentMtgRatesDataTable8[[#This Row],[Combined with Bloomberg Coupon]]-C1816</f>
        <v>2.4909128746299913E-3</v>
      </c>
      <c r="E1815" s="37">
        <f t="shared" si="56"/>
        <v>66.733364446341852</v>
      </c>
      <c r="F1815" s="27">
        <f>LN(CurrentMtgRatesDataTable8[[#This Row],[Combined with Bloomberg Coupon]]/C1816)</f>
        <v>5.5874727619406313E-4</v>
      </c>
      <c r="G1815" s="37">
        <f t="shared" si="57"/>
        <v>15.174630632773766</v>
      </c>
      <c r="I1815" s="26" t="s">
        <v>1750</v>
      </c>
      <c r="J1815" s="27">
        <v>90.362463866666701</v>
      </c>
      <c r="K1815" s="27" t="s">
        <v>1502</v>
      </c>
      <c r="N1815" s="26" t="s">
        <v>1750</v>
      </c>
      <c r="O1815" s="28">
        <v>91.928434600000003</v>
      </c>
      <c r="P1815" s="28" t="s">
        <v>1501</v>
      </c>
      <c r="Q1815" s="27">
        <f>VLOOKUP(CurrentMtgRatesDataTable824[[#This Row],[asOfDate]],CurrentMtgRatesDataTable8[],5,0)</f>
        <v>66.370971830241615</v>
      </c>
      <c r="R1815" s="27">
        <f>CurrentMtgRatesDataTable824[[#This Row],[Realized Current Coupon Vol]]/CurrentMtgRatesDataTable824[[#This Row],[SeriesNumValue]]</f>
        <v>0.72198522817271615</v>
      </c>
    </row>
    <row r="1816" spans="1:18">
      <c r="A1816" s="26" t="s">
        <v>1272</v>
      </c>
      <c r="B1816" s="28">
        <v>4.4567860106722499</v>
      </c>
      <c r="C18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4.4567860106722499</v>
      </c>
      <c r="D1816" s="27">
        <f>CurrentMtgRatesDataTable8[[#This Row],[Combined with Bloomberg Coupon]]-C1817</f>
        <v>-5.402110583307973E-2</v>
      </c>
      <c r="E1816" s="37">
        <f t="shared" si="56"/>
        <v>67.055193516524241</v>
      </c>
      <c r="F1816" s="27">
        <f>LN(CurrentMtgRatesDataTable8[[#This Row],[Combined with Bloomberg Coupon]]/C1817)</f>
        <v>-1.2048218187133032E-2</v>
      </c>
      <c r="G1816" s="37">
        <f t="shared" si="57"/>
        <v>15.243240884269474</v>
      </c>
      <c r="I1816" s="26" t="s">
        <v>1749</v>
      </c>
      <c r="J1816" s="27">
        <v>83.900727386666702</v>
      </c>
      <c r="K1816" s="27" t="s">
        <v>1502</v>
      </c>
      <c r="N1816" s="26" t="s">
        <v>1749</v>
      </c>
      <c r="O1816" s="28">
        <v>87.389561760000007</v>
      </c>
      <c r="P1816" s="28" t="s">
        <v>1501</v>
      </c>
      <c r="Q1816" s="27">
        <f>VLOOKUP(CurrentMtgRatesDataTable824[[#This Row],[asOfDate]],CurrentMtgRatesDataTable8[],5,0)</f>
        <v>66.610482362552133</v>
      </c>
      <c r="R1816" s="27">
        <f>CurrentMtgRatesDataTable824[[#This Row],[Realized Current Coupon Vol]]/CurrentMtgRatesDataTable824[[#This Row],[SeriesNumValue]]</f>
        <v>0.76222469847698804</v>
      </c>
    </row>
    <row r="1817" spans="1:18">
      <c r="A1817" s="26" t="s">
        <v>1273</v>
      </c>
      <c r="B1817" s="28">
        <v>4.5108071165053296</v>
      </c>
      <c r="C18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4.5108071165053296</v>
      </c>
      <c r="D1817" s="27">
        <f>CurrentMtgRatesDataTable8[[#This Row],[Combined with Bloomberg Coupon]]-C1818</f>
        <v>6.2737735221939595E-2</v>
      </c>
      <c r="E1817" s="37">
        <f t="shared" si="56"/>
        <v>66.664574286863882</v>
      </c>
      <c r="F1817" s="27">
        <f>LN(CurrentMtgRatesDataTable8[[#This Row],[Combined with Bloomberg Coupon]]/C1818)</f>
        <v>1.4005943897254116E-2</v>
      </c>
      <c r="G1817" s="37">
        <f t="shared" si="57"/>
        <v>15.153338369787884</v>
      </c>
      <c r="I1817" s="26" t="s">
        <v>1748</v>
      </c>
      <c r="J1817" s="27">
        <v>85.050425099999998</v>
      </c>
      <c r="K1817" s="27" t="s">
        <v>1502</v>
      </c>
      <c r="N1817" s="26" t="s">
        <v>1748</v>
      </c>
      <c r="O1817" s="28">
        <v>86.806437450000004</v>
      </c>
      <c r="P1817" s="28" t="s">
        <v>1501</v>
      </c>
      <c r="Q1817" s="27">
        <f>VLOOKUP(CurrentMtgRatesDataTable824[[#This Row],[asOfDate]],CurrentMtgRatesDataTable8[],5,0)</f>
        <v>66.566202956208471</v>
      </c>
      <c r="R1817" s="27">
        <f>CurrentMtgRatesDataTable824[[#This Row],[Realized Current Coupon Vol]]/CurrentMtgRatesDataTable824[[#This Row],[SeriesNumValue]]</f>
        <v>0.7668348674549651</v>
      </c>
    </row>
    <row r="1818" spans="1:18">
      <c r="A1818" s="26" t="s">
        <v>1274</v>
      </c>
      <c r="B1818" s="28">
        <v>4.44806938128339</v>
      </c>
      <c r="C18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4.44806938128339</v>
      </c>
      <c r="D1818" s="27">
        <f>CurrentMtgRatesDataTable8[[#This Row],[Combined with Bloomberg Coupon]]-C1819</f>
        <v>0.1191879875364501</v>
      </c>
      <c r="E1818" s="37">
        <f t="shared" si="56"/>
        <v>66.197472731520733</v>
      </c>
      <c r="F1818" s="27">
        <f>LN(CurrentMtgRatesDataTable8[[#This Row],[Combined with Bloomberg Coupon]]/C1819)</f>
        <v>2.7160985124088922E-2</v>
      </c>
      <c r="G1818" s="37">
        <f t="shared" si="57"/>
        <v>15.04370380071698</v>
      </c>
      <c r="I1818" s="26" t="s">
        <v>1747</v>
      </c>
      <c r="J1818" s="27">
        <v>79.700735640000005</v>
      </c>
      <c r="K1818" s="27" t="s">
        <v>1502</v>
      </c>
      <c r="N1818" s="26" t="s">
        <v>1747</v>
      </c>
      <c r="O1818" s="28">
        <v>83.164979799999998</v>
      </c>
      <c r="P1818" s="28" t="s">
        <v>1501</v>
      </c>
      <c r="Q1818" s="27">
        <f>VLOOKUP(CurrentMtgRatesDataTable824[[#This Row],[asOfDate]],CurrentMtgRatesDataTable8[],5,0)</f>
        <v>66.375732272778549</v>
      </c>
      <c r="R1818" s="27">
        <f>CurrentMtgRatesDataTable824[[#This Row],[Realized Current Coupon Vol]]/CurrentMtgRatesDataTable824[[#This Row],[SeriesNumValue]]</f>
        <v>0.79812118553269407</v>
      </c>
    </row>
    <row r="1819" spans="1:18">
      <c r="A1819" s="26" t="s">
        <v>1275</v>
      </c>
      <c r="B1819" s="28">
        <v>4.3288813937469399</v>
      </c>
      <c r="C18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4.3288813937469399</v>
      </c>
      <c r="D1819" s="27">
        <f>CurrentMtgRatesDataTable8[[#This Row],[Combined with Bloomberg Coupon]]-C1820</f>
        <v>2.4147012661401845E-3</v>
      </c>
      <c r="E1819" s="37">
        <f t="shared" si="56"/>
        <v>62.260698364520273</v>
      </c>
      <c r="F1819" s="27">
        <f>LN(CurrentMtgRatesDataTable8[[#This Row],[Combined with Bloomberg Coupon]]/C1820)</f>
        <v>5.5796746814369702E-4</v>
      </c>
      <c r="G1819" s="37">
        <f t="shared" si="57"/>
        <v>14.132105391159671</v>
      </c>
      <c r="I1819" s="26" t="s">
        <v>1746</v>
      </c>
      <c r="J1819" s="27">
        <v>77.660723520000005</v>
      </c>
      <c r="K1819" s="27" t="s">
        <v>1502</v>
      </c>
      <c r="N1819" s="26" t="s">
        <v>1746</v>
      </c>
      <c r="O1819" s="28">
        <v>79.64895258</v>
      </c>
      <c r="P1819" s="28" t="s">
        <v>1501</v>
      </c>
      <c r="Q1819" s="27">
        <f>VLOOKUP(CurrentMtgRatesDataTable824[[#This Row],[asOfDate]],CurrentMtgRatesDataTable8[],5,0)</f>
        <v>66.881469556282951</v>
      </c>
      <c r="R1819" s="27">
        <f>CurrentMtgRatesDataTable824[[#This Row],[Realized Current Coupon Vol]]/CurrentMtgRatesDataTable824[[#This Row],[SeriesNumValue]]</f>
        <v>0.83970306438250653</v>
      </c>
    </row>
    <row r="1820" spans="1:18">
      <c r="A1820" s="26" t="s">
        <v>1276</v>
      </c>
      <c r="B1820" s="28">
        <v>4.3264666924807997</v>
      </c>
      <c r="C18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4.3264666924807997</v>
      </c>
      <c r="D1820" s="27">
        <f>CurrentMtgRatesDataTable8[[#This Row],[Combined with Bloomberg Coupon]]-C1821</f>
        <v>-2.9452422457560523E-2</v>
      </c>
      <c r="E1820" s="37">
        <f t="shared" si="56"/>
        <v>62.311521191669662</v>
      </c>
      <c r="F1820" s="27">
        <f>LN(CurrentMtgRatesDataTable8[[#This Row],[Combined with Bloomberg Coupon]]/C1821)</f>
        <v>-6.7844336986979887E-3</v>
      </c>
      <c r="G1820" s="37">
        <f t="shared" si="57"/>
        <v>14.143198968429225</v>
      </c>
      <c r="I1820" s="26" t="s">
        <v>1745</v>
      </c>
      <c r="J1820" s="27">
        <v>74.031818933333298</v>
      </c>
      <c r="K1820" s="27" t="s">
        <v>1502</v>
      </c>
      <c r="N1820" s="26" t="s">
        <v>1745</v>
      </c>
      <c r="O1820" s="28">
        <v>78.805803879999999</v>
      </c>
      <c r="P1820" s="28" t="s">
        <v>1501</v>
      </c>
      <c r="Q1820" s="27">
        <f>VLOOKUP(CurrentMtgRatesDataTable824[[#This Row],[asOfDate]],CurrentMtgRatesDataTable8[],5,0)</f>
        <v>66.923447980207015</v>
      </c>
      <c r="R1820" s="27">
        <f>CurrentMtgRatesDataTable824[[#This Row],[Realized Current Coupon Vol]]/CurrentMtgRatesDataTable824[[#This Row],[SeriesNumValue]]</f>
        <v>0.84921978693489875</v>
      </c>
    </row>
    <row r="1821" spans="1:18">
      <c r="A1821" s="26" t="s">
        <v>1277</v>
      </c>
      <c r="B1821" s="28">
        <v>4.3559191149383603</v>
      </c>
      <c r="C18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4.3559191149383603</v>
      </c>
      <c r="D1821" s="27">
        <f>CurrentMtgRatesDataTable8[[#This Row],[Combined with Bloomberg Coupon]]-C1822</f>
        <v>2.3500081466170109E-2</v>
      </c>
      <c r="E1821" s="37">
        <f t="shared" si="56"/>
        <v>64.049699086615263</v>
      </c>
      <c r="F1821" s="27">
        <f>LN(CurrentMtgRatesDataTable8[[#This Row],[Combined with Bloomberg Coupon]]/C1822)</f>
        <v>5.4095819874319688E-3</v>
      </c>
      <c r="G1821" s="37">
        <f t="shared" si="57"/>
        <v>14.52774662269675</v>
      </c>
      <c r="I1821" s="26" t="s">
        <v>1744</v>
      </c>
      <c r="J1821" s="27">
        <v>77.287289169999994</v>
      </c>
      <c r="K1821" s="27" t="s">
        <v>1502</v>
      </c>
      <c r="N1821" s="26" t="s">
        <v>1744</v>
      </c>
      <c r="O1821" s="28">
        <v>80.41623543</v>
      </c>
      <c r="P1821" s="28" t="s">
        <v>1501</v>
      </c>
      <c r="Q1821" s="27">
        <f>VLOOKUP(CurrentMtgRatesDataTable824[[#This Row],[asOfDate]],CurrentMtgRatesDataTable8[],5,0)</f>
        <v>68.524179529661851</v>
      </c>
      <c r="R1821" s="27">
        <f>CurrentMtgRatesDataTable824[[#This Row],[Realized Current Coupon Vol]]/CurrentMtgRatesDataTable824[[#This Row],[SeriesNumValue]]</f>
        <v>0.85211871910256431</v>
      </c>
    </row>
    <row r="1822" spans="1:18">
      <c r="A1822" s="26" t="s">
        <v>1278</v>
      </c>
      <c r="B1822" s="28">
        <v>4.3324190334721902</v>
      </c>
      <c r="C18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4.3324190334721902</v>
      </c>
      <c r="D1822" s="27">
        <f>CurrentMtgRatesDataTable8[[#This Row],[Combined with Bloomberg Coupon]]-C1823</f>
        <v>3.6425947581400386E-2</v>
      </c>
      <c r="E1822" s="37">
        <f t="shared" si="56"/>
        <v>70.674677335044862</v>
      </c>
      <c r="F1822" s="27">
        <f>LN(CurrentMtgRatesDataTable8[[#This Row],[Combined with Bloomberg Coupon]]/C1823)</f>
        <v>8.4433064800268423E-3</v>
      </c>
      <c r="G1822" s="37">
        <f t="shared" si="57"/>
        <v>16.078766892609075</v>
      </c>
      <c r="I1822" s="26" t="s">
        <v>1743</v>
      </c>
      <c r="J1822" s="27">
        <v>80.018891333333301</v>
      </c>
      <c r="K1822" s="27" t="s">
        <v>1502</v>
      </c>
      <c r="N1822" s="26" t="s">
        <v>1743</v>
      </c>
      <c r="O1822" s="28">
        <v>82.134670200000002</v>
      </c>
      <c r="P1822" s="28" t="s">
        <v>1501</v>
      </c>
      <c r="Q1822" s="27">
        <f>VLOOKUP(CurrentMtgRatesDataTable824[[#This Row],[asOfDate]],CurrentMtgRatesDataTable8[],5,0)</f>
        <v>67.978264731680881</v>
      </c>
      <c r="R1822" s="27">
        <f>CurrentMtgRatesDataTable824[[#This Row],[Realized Current Coupon Vol]]/CurrentMtgRatesDataTable824[[#This Row],[SeriesNumValue]]</f>
        <v>0.82764397258979772</v>
      </c>
    </row>
    <row r="1823" spans="1:18">
      <c r="A1823" s="26" t="s">
        <v>1279</v>
      </c>
      <c r="B1823" s="28">
        <v>4.2959930858907898</v>
      </c>
      <c r="C18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4.2959930858907898</v>
      </c>
      <c r="D1823" s="27">
        <f>CurrentMtgRatesDataTable8[[#This Row],[Combined with Bloomberg Coupon]]-C1824</f>
        <v>-2.0662585631209929E-2</v>
      </c>
      <c r="E1823" s="37">
        <f t="shared" si="56"/>
        <v>71.50276006794131</v>
      </c>
      <c r="F1823" s="27">
        <f>LN(CurrentMtgRatesDataTable8[[#This Row],[Combined with Bloomberg Coupon]]/C1824)</f>
        <v>-4.7982045606822328E-3</v>
      </c>
      <c r="G1823" s="37">
        <f t="shared" si="57"/>
        <v>16.285666134751228</v>
      </c>
      <c r="I1823" s="26" t="s">
        <v>1742</v>
      </c>
      <c r="J1823" s="27">
        <v>78.717659299999994</v>
      </c>
      <c r="K1823" s="27" t="s">
        <v>1502</v>
      </c>
      <c r="N1823" s="26" t="s">
        <v>1742</v>
      </c>
      <c r="O1823" s="28">
        <v>82.550878339999997</v>
      </c>
      <c r="P1823" s="28" t="s">
        <v>1501</v>
      </c>
      <c r="Q1823" s="27">
        <f>VLOOKUP(CurrentMtgRatesDataTable824[[#This Row],[asOfDate]],CurrentMtgRatesDataTable8[],5,0)</f>
        <v>67.975500479193926</v>
      </c>
      <c r="R1823" s="27">
        <f>CurrentMtgRatesDataTable824[[#This Row],[Realized Current Coupon Vol]]/CurrentMtgRatesDataTable824[[#This Row],[SeriesNumValue]]</f>
        <v>0.82343764047215984</v>
      </c>
    </row>
    <row r="1824" spans="1:18">
      <c r="A1824" s="26" t="s">
        <v>1280</v>
      </c>
      <c r="B1824" s="28">
        <v>4.3166556715219997</v>
      </c>
      <c r="C18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4.3166556715219997</v>
      </c>
      <c r="D1824" s="27">
        <f>CurrentMtgRatesDataTable8[[#This Row],[Combined with Bloomberg Coupon]]-C1825</f>
        <v>-2.228766178174002E-2</v>
      </c>
      <c r="E1824" s="37">
        <f t="shared" si="56"/>
        <v>76.03591149828604</v>
      </c>
      <c r="F1824" s="27">
        <f>LN(CurrentMtgRatesDataTable8[[#This Row],[Combined with Bloomberg Coupon]]/C1825)</f>
        <v>-5.1498945428619936E-3</v>
      </c>
      <c r="G1824" s="37">
        <f t="shared" si="57"/>
        <v>17.380410038016851</v>
      </c>
      <c r="I1824" s="26" t="s">
        <v>1741</v>
      </c>
      <c r="J1824" s="27">
        <v>79.651056760000003</v>
      </c>
      <c r="K1824" s="27" t="s">
        <v>1502</v>
      </c>
      <c r="N1824" s="26" t="s">
        <v>1741</v>
      </c>
      <c r="O1824" s="28">
        <v>85.031521179999999</v>
      </c>
      <c r="P1824" s="28" t="s">
        <v>1501</v>
      </c>
      <c r="Q1824" s="27">
        <f>VLOOKUP(CurrentMtgRatesDataTable824[[#This Row],[asOfDate]],CurrentMtgRatesDataTable8[],5,0)</f>
        <v>68.518737957157057</v>
      </c>
      <c r="R1824" s="27">
        <f>CurrentMtgRatesDataTable824[[#This Row],[Realized Current Coupon Vol]]/CurrentMtgRatesDataTable824[[#This Row],[SeriesNumValue]]</f>
        <v>0.80580397723465802</v>
      </c>
    </row>
    <row r="1825" spans="1:18">
      <c r="A1825" s="26" t="s">
        <v>1281</v>
      </c>
      <c r="B1825" s="28">
        <v>4.3389433333037397</v>
      </c>
      <c r="C18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4.3389433333037397</v>
      </c>
      <c r="D1825" s="27">
        <f>CurrentMtgRatesDataTable8[[#This Row],[Combined with Bloomberg Coupon]]-C1826</f>
        <v>-4.4844107491304186E-3</v>
      </c>
      <c r="E1825" s="37">
        <f t="shared" si="56"/>
        <v>76.133432261214438</v>
      </c>
      <c r="F1825" s="27">
        <f>LN(CurrentMtgRatesDataTable8[[#This Row],[Combined with Bloomberg Coupon]]/C1826)</f>
        <v>-1.0329922800907882E-3</v>
      </c>
      <c r="G1825" s="37">
        <f t="shared" si="57"/>
        <v>17.402893332931662</v>
      </c>
      <c r="I1825" s="26" t="s">
        <v>1740</v>
      </c>
      <c r="J1825" s="27">
        <v>81.7558808</v>
      </c>
      <c r="K1825" s="27" t="s">
        <v>1502</v>
      </c>
      <c r="N1825" s="26" t="s">
        <v>1740</v>
      </c>
      <c r="O1825" s="28">
        <v>86.891164799999999</v>
      </c>
      <c r="P1825" s="28" t="s">
        <v>1501</v>
      </c>
      <c r="Q1825" s="27">
        <f>VLOOKUP(CurrentMtgRatesDataTable824[[#This Row],[asOfDate]],CurrentMtgRatesDataTable8[],5,0)</f>
        <v>70.185652779582568</v>
      </c>
      <c r="R1825" s="27">
        <f>CurrentMtgRatesDataTable824[[#This Row],[Realized Current Coupon Vol]]/CurrentMtgRatesDataTable824[[#This Row],[SeriesNumValue]]</f>
        <v>0.80774210981209649</v>
      </c>
    </row>
    <row r="1826" spans="1:18">
      <c r="A1826" s="26" t="s">
        <v>1282</v>
      </c>
      <c r="B1826" s="28">
        <v>4.3434277440528701</v>
      </c>
      <c r="C18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4.3434277440528701</v>
      </c>
      <c r="D1826" s="27">
        <f>CurrentMtgRatesDataTable8[[#This Row],[Combined with Bloomberg Coupon]]-C1827</f>
        <v>1.7581042898700439E-2</v>
      </c>
      <c r="E1826" s="37">
        <f t="shared" si="56"/>
        <v>77.498824861843417</v>
      </c>
      <c r="F1826" s="27">
        <f>LN(CurrentMtgRatesDataTable8[[#This Row],[Combined with Bloomberg Coupon]]/C1827)</f>
        <v>4.0559488828157695E-3</v>
      </c>
      <c r="G1826" s="37">
        <f t="shared" si="57"/>
        <v>17.723108421576612</v>
      </c>
      <c r="I1826" s="26" t="s">
        <v>1739</v>
      </c>
      <c r="J1826" s="27">
        <v>80.846078039999995</v>
      </c>
      <c r="K1826" s="27" t="s">
        <v>1502</v>
      </c>
      <c r="N1826" s="26" t="s">
        <v>1739</v>
      </c>
      <c r="O1826" s="28">
        <v>88.069764640000002</v>
      </c>
      <c r="P1826" s="28" t="s">
        <v>1501</v>
      </c>
      <c r="Q1826" s="27">
        <f>VLOOKUP(CurrentMtgRatesDataTable824[[#This Row],[asOfDate]],CurrentMtgRatesDataTable8[],5,0)</f>
        <v>70.137920776573708</v>
      </c>
      <c r="R1826" s="27">
        <f>CurrentMtgRatesDataTable824[[#This Row],[Realized Current Coupon Vol]]/CurrentMtgRatesDataTable824[[#This Row],[SeriesNumValue]]</f>
        <v>0.79639046457401441</v>
      </c>
    </row>
    <row r="1827" spans="1:18">
      <c r="A1827" s="26" t="s">
        <v>1283</v>
      </c>
      <c r="B1827" s="28">
        <v>4.3258467011541697</v>
      </c>
      <c r="C18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4.3258467011541697</v>
      </c>
      <c r="D1827" s="27">
        <f>CurrentMtgRatesDataTable8[[#This Row],[Combined with Bloomberg Coupon]]-C1828</f>
        <v>8.5824704006798314E-3</v>
      </c>
      <c r="E1827" s="37">
        <f t="shared" si="56"/>
        <v>77.757971142523203</v>
      </c>
      <c r="F1827" s="27">
        <f>LN(CurrentMtgRatesDataTable8[[#This Row],[Combined with Bloomberg Coupon]]/C1828)</f>
        <v>1.9859685451492125E-3</v>
      </c>
      <c r="G1827" s="37">
        <f t="shared" si="57"/>
        <v>17.78601942436633</v>
      </c>
      <c r="I1827" s="26" t="s">
        <v>1738</v>
      </c>
      <c r="J1827" s="27">
        <v>81.272532200000001</v>
      </c>
      <c r="K1827" s="27" t="s">
        <v>1502</v>
      </c>
      <c r="N1827" s="26" t="s">
        <v>1738</v>
      </c>
      <c r="O1827" s="28">
        <v>86.101641639999997</v>
      </c>
      <c r="P1827" s="28" t="s">
        <v>1501</v>
      </c>
      <c r="Q1827" s="27">
        <f>VLOOKUP(CurrentMtgRatesDataTable824[[#This Row],[asOfDate]],CurrentMtgRatesDataTable8[],5,0)</f>
        <v>71.291216794242303</v>
      </c>
      <c r="R1827" s="27">
        <f>CurrentMtgRatesDataTable824[[#This Row],[Realized Current Coupon Vol]]/CurrentMtgRatesDataTable824[[#This Row],[SeriesNumValue]]</f>
        <v>0.82798905382452948</v>
      </c>
    </row>
    <row r="1828" spans="1:18">
      <c r="A1828" s="26" t="s">
        <v>1284</v>
      </c>
      <c r="B1828" s="28">
        <v>4.3172642307534899</v>
      </c>
      <c r="C18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4.3172642307534899</v>
      </c>
      <c r="D1828" s="27">
        <f>CurrentMtgRatesDataTable8[[#This Row],[Combined with Bloomberg Coupon]]-C1829</f>
        <v>8.624533735579476E-3</v>
      </c>
      <c r="E1828" s="37">
        <f t="shared" si="56"/>
        <v>77.858622689978404</v>
      </c>
      <c r="F1828" s="27">
        <f>LN(CurrentMtgRatesDataTable8[[#This Row],[Combined with Bloomberg Coupon]]/C1829)</f>
        <v>1.9996829739190335E-3</v>
      </c>
      <c r="G1828" s="37">
        <f t="shared" si="57"/>
        <v>17.810724333066076</v>
      </c>
      <c r="I1828" s="26" t="s">
        <v>1737</v>
      </c>
      <c r="J1828" s="27">
        <v>80.107099099999999</v>
      </c>
      <c r="K1828" s="27" t="s">
        <v>1502</v>
      </c>
      <c r="N1828" s="26" t="s">
        <v>1737</v>
      </c>
      <c r="O1828" s="28">
        <v>85.18532802</v>
      </c>
      <c r="P1828" s="28" t="s">
        <v>1501</v>
      </c>
      <c r="Q1828" s="27">
        <f>VLOOKUP(CurrentMtgRatesDataTable824[[#This Row],[asOfDate]],CurrentMtgRatesDataTable8[],5,0)</f>
        <v>70.85324050573567</v>
      </c>
      <c r="R1828" s="27">
        <f>CurrentMtgRatesDataTable824[[#This Row],[Realized Current Coupon Vol]]/CurrentMtgRatesDataTable824[[#This Row],[SeriesNumValue]]</f>
        <v>0.83175403737484688</v>
      </c>
    </row>
    <row r="1829" spans="1:18">
      <c r="A1829" s="26" t="s">
        <v>1285</v>
      </c>
      <c r="B1829" s="28">
        <v>4.3086396970179104</v>
      </c>
      <c r="C18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4.3086396970179104</v>
      </c>
      <c r="D1829" s="27">
        <f>CurrentMtgRatesDataTable8[[#This Row],[Combined with Bloomberg Coupon]]-C1830</f>
        <v>-3.3961901775299452E-2</v>
      </c>
      <c r="E1829" s="37">
        <f t="shared" si="56"/>
        <v>78.119356358786604</v>
      </c>
      <c r="F1829" s="27">
        <f>LN(CurrentMtgRatesDataTable8[[#This Row],[Combined with Bloomberg Coupon]]/C1830)</f>
        <v>-7.8513764849381506E-3</v>
      </c>
      <c r="G1829" s="37">
        <f t="shared" si="57"/>
        <v>17.875331361843482</v>
      </c>
      <c r="I1829" s="26" t="s">
        <v>1736</v>
      </c>
      <c r="J1829" s="27">
        <v>75.846212173333299</v>
      </c>
      <c r="K1829" s="27" t="s">
        <v>1502</v>
      </c>
      <c r="N1829" s="26" t="s">
        <v>1736</v>
      </c>
      <c r="O1829" s="28">
        <v>83.706568649999994</v>
      </c>
      <c r="P1829" s="28" t="s">
        <v>1501</v>
      </c>
      <c r="Q1829" s="27">
        <f>VLOOKUP(CurrentMtgRatesDataTable824[[#This Row],[asOfDate]],CurrentMtgRatesDataTable8[],5,0)</f>
        <v>69.333980672815827</v>
      </c>
      <c r="R1829" s="27">
        <f>CurrentMtgRatesDataTable824[[#This Row],[Realized Current Coupon Vol]]/CurrentMtgRatesDataTable824[[#This Row],[SeriesNumValue]]</f>
        <v>0.82829796742380069</v>
      </c>
    </row>
    <row r="1830" spans="1:18">
      <c r="A1830" s="26" t="s">
        <v>1286</v>
      </c>
      <c r="B1830" s="28">
        <v>4.3426015987932098</v>
      </c>
      <c r="C18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4.3426015987932098</v>
      </c>
      <c r="D1830" s="27">
        <f>CurrentMtgRatesDataTable8[[#This Row],[Combined with Bloomberg Coupon]]-C1831</f>
        <v>1.6160847616450091E-2</v>
      </c>
      <c r="E1830" s="37">
        <f t="shared" si="56"/>
        <v>78.162876722018453</v>
      </c>
      <c r="F1830" s="27">
        <f>LN(CurrentMtgRatesDataTable8[[#This Row],[Combined with Bloomberg Coupon]]/C1831)</f>
        <v>3.7284086719312124E-3</v>
      </c>
      <c r="G1830" s="37">
        <f t="shared" si="57"/>
        <v>17.892666998871409</v>
      </c>
      <c r="I1830" s="26" t="s">
        <v>1735</v>
      </c>
      <c r="J1830" s="27">
        <v>74.815588826666698</v>
      </c>
      <c r="K1830" s="27" t="s">
        <v>1502</v>
      </c>
      <c r="N1830" s="26" t="s">
        <v>1735</v>
      </c>
      <c r="O1830" s="28">
        <v>83.2444512</v>
      </c>
      <c r="P1830" s="28" t="s">
        <v>1501</v>
      </c>
      <c r="Q1830" s="27">
        <f>VLOOKUP(CurrentMtgRatesDataTable824[[#This Row],[asOfDate]],CurrentMtgRatesDataTable8[],5,0)</f>
        <v>68.715504475884728</v>
      </c>
      <c r="R1830" s="27">
        <f>CurrentMtgRatesDataTable824[[#This Row],[Realized Current Coupon Vol]]/CurrentMtgRatesDataTable824[[#This Row],[SeriesNumValue]]</f>
        <v>0.8254664843761349</v>
      </c>
    </row>
    <row r="1831" spans="1:18">
      <c r="A1831" s="26" t="s">
        <v>1287</v>
      </c>
      <c r="B1831" s="28">
        <v>4.3264407511767597</v>
      </c>
      <c r="C18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4.3264407511767597</v>
      </c>
      <c r="D1831" s="27">
        <f>CurrentMtgRatesDataTable8[[#This Row],[Combined with Bloomberg Coupon]]-C1832</f>
        <v>4.289668836382976E-2</v>
      </c>
      <c r="E1831" s="37">
        <f t="shared" si="56"/>
        <v>78.707493107168332</v>
      </c>
      <c r="F1831" s="27">
        <f>LN(CurrentMtgRatesDataTable8[[#This Row],[Combined with Bloomberg Coupon]]/C1832)</f>
        <v>9.9644875636738777E-3</v>
      </c>
      <c r="G1831" s="37">
        <f t="shared" si="57"/>
        <v>18.029945331672085</v>
      </c>
      <c r="I1831" s="26" t="s">
        <v>1734</v>
      </c>
      <c r="J1831" s="27">
        <v>72.140215420000004</v>
      </c>
      <c r="K1831" s="27" t="s">
        <v>1502</v>
      </c>
      <c r="N1831" s="26" t="s">
        <v>1734</v>
      </c>
      <c r="O1831" s="28">
        <v>81.965206960000003</v>
      </c>
      <c r="P1831" s="28" t="s">
        <v>1501</v>
      </c>
      <c r="Q1831" s="27">
        <f>VLOOKUP(CurrentMtgRatesDataTable824[[#This Row],[asOfDate]],CurrentMtgRatesDataTable8[],5,0)</f>
        <v>68.455534210702723</v>
      </c>
      <c r="R1831" s="27">
        <f>CurrentMtgRatesDataTable824[[#This Row],[Realized Current Coupon Vol]]/CurrentMtgRatesDataTable824[[#This Row],[SeriesNumValue]]</f>
        <v>0.8351779584246013</v>
      </c>
    </row>
    <row r="1832" spans="1:18">
      <c r="A1832" s="26" t="s">
        <v>1288</v>
      </c>
      <c r="B1832" s="28">
        <v>4.28354406281293</v>
      </c>
      <c r="C18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4.28354406281293</v>
      </c>
      <c r="D1832" s="27">
        <f>CurrentMtgRatesDataTable8[[#This Row],[Combined with Bloomberg Coupon]]-C1833</f>
        <v>-2.4026188508050161E-2</v>
      </c>
      <c r="E1832" s="37">
        <f t="shared" si="56"/>
        <v>78.947913080966543</v>
      </c>
      <c r="F1832" s="27">
        <f>LN(CurrentMtgRatesDataTable8[[#This Row],[Combined with Bloomberg Coupon]]/C1833)</f>
        <v>-5.5932793505756974E-3</v>
      </c>
      <c r="G1832" s="37">
        <f t="shared" si="57"/>
        <v>18.09332479603329</v>
      </c>
      <c r="I1832" s="26" t="s">
        <v>1733</v>
      </c>
      <c r="J1832" s="27">
        <v>75.776806559999997</v>
      </c>
      <c r="K1832" s="27" t="s">
        <v>1502</v>
      </c>
      <c r="N1832" s="26" t="s">
        <v>1733</v>
      </c>
      <c r="O1832" s="28">
        <v>82.200374839999995</v>
      </c>
      <c r="P1832" s="28" t="s">
        <v>1501</v>
      </c>
      <c r="Q1832" s="27">
        <f>VLOOKUP(CurrentMtgRatesDataTable824[[#This Row],[asOfDate]],CurrentMtgRatesDataTable8[],5,0)</f>
        <v>68.454871160461011</v>
      </c>
      <c r="R1832" s="27">
        <f>CurrentMtgRatesDataTable824[[#This Row],[Realized Current Coupon Vol]]/CurrentMtgRatesDataTable824[[#This Row],[SeriesNumValue]]</f>
        <v>0.83278052312663897</v>
      </c>
    </row>
    <row r="1833" spans="1:18">
      <c r="A1833" s="26" t="s">
        <v>1289</v>
      </c>
      <c r="B1833" s="28">
        <v>4.3075702513209801</v>
      </c>
      <c r="C18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4.3075702513209801</v>
      </c>
      <c r="D1833" s="27">
        <f>CurrentMtgRatesDataTable8[[#This Row],[Combined with Bloomberg Coupon]]-C1834</f>
        <v>-2.6795579845329875E-2</v>
      </c>
      <c r="E1833" s="37">
        <f t="shared" si="56"/>
        <v>80.209057204944656</v>
      </c>
      <c r="F1833" s="27">
        <f>LN(CurrentMtgRatesDataTable8[[#This Row],[Combined with Bloomberg Coupon]]/C1834)</f>
        <v>-6.2013107852181178E-3</v>
      </c>
      <c r="G1833" s="37">
        <f t="shared" si="57"/>
        <v>18.405887367238744</v>
      </c>
      <c r="I1833" s="26" t="s">
        <v>1732</v>
      </c>
      <c r="J1833" s="27">
        <v>74.492554069999997</v>
      </c>
      <c r="K1833" s="27" t="s">
        <v>1502</v>
      </c>
      <c r="N1833" s="26" t="s">
        <v>1732</v>
      </c>
      <c r="O1833" s="28">
        <v>81.770167150000006</v>
      </c>
      <c r="P1833" s="28" t="s">
        <v>1501</v>
      </c>
      <c r="Q1833" s="27">
        <f>VLOOKUP(CurrentMtgRatesDataTable824[[#This Row],[asOfDate]],CurrentMtgRatesDataTable8[],5,0)</f>
        <v>70.30474717574134</v>
      </c>
      <c r="R1833" s="27">
        <f>CurrentMtgRatesDataTable824[[#This Row],[Realized Current Coupon Vol]]/CurrentMtgRatesDataTable824[[#This Row],[SeriesNumValue]]</f>
        <v>0.85978480448466754</v>
      </c>
    </row>
    <row r="1834" spans="1:18">
      <c r="A1834" s="26" t="s">
        <v>1290</v>
      </c>
      <c r="B1834" s="28">
        <v>4.33436583116631</v>
      </c>
      <c r="C18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4.33436583116631</v>
      </c>
      <c r="D1834" s="27">
        <f>CurrentMtgRatesDataTable8[[#This Row],[Combined with Bloomberg Coupon]]-C1835</f>
        <v>5.9990140536001491E-3</v>
      </c>
      <c r="E1834" s="37">
        <f t="shared" si="56"/>
        <v>80.917470235069558</v>
      </c>
      <c r="F1834" s="27">
        <f>LN(CurrentMtgRatesDataTable8[[#This Row],[Combined with Bloomberg Coupon]]/C1835)</f>
        <v>1.3850167738398255E-3</v>
      </c>
      <c r="G1834" s="37">
        <f t="shared" si="57"/>
        <v>18.591279751300029</v>
      </c>
      <c r="I1834" s="26" t="s">
        <v>1731</v>
      </c>
      <c r="J1834" s="27">
        <v>74.104360330000006</v>
      </c>
      <c r="K1834" s="27" t="s">
        <v>1502</v>
      </c>
      <c r="N1834" s="26" t="s">
        <v>1731</v>
      </c>
      <c r="O1834" s="28">
        <v>81.012224009999997</v>
      </c>
      <c r="P1834" s="28" t="s">
        <v>1501</v>
      </c>
      <c r="Q1834" s="27">
        <f>VLOOKUP(CurrentMtgRatesDataTable824[[#This Row],[asOfDate]],CurrentMtgRatesDataTable8[],5,0)</f>
        <v>71.5791886728652</v>
      </c>
      <c r="R1834" s="27">
        <f>CurrentMtgRatesDataTable824[[#This Row],[Realized Current Coupon Vol]]/CurrentMtgRatesDataTable824[[#This Row],[SeriesNumValue]]</f>
        <v>0.88356034595506971</v>
      </c>
    </row>
    <row r="1835" spans="1:18">
      <c r="A1835" s="26" t="s">
        <v>1291</v>
      </c>
      <c r="B1835" s="28">
        <v>4.3283668171127099</v>
      </c>
      <c r="C18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4.3283668171127099</v>
      </c>
      <c r="D1835" s="27">
        <f>CurrentMtgRatesDataTable8[[#This Row],[Combined with Bloomberg Coupon]]-C1836</f>
        <v>3.7617819740550118E-2</v>
      </c>
      <c r="E1835" s="37">
        <f t="shared" si="56"/>
        <v>81.810515945146363</v>
      </c>
      <c r="F1835" s="27">
        <f>LN(CurrentMtgRatesDataTable8[[#This Row],[Combined with Bloomberg Coupon]]/C1836)</f>
        <v>8.7289832061363502E-3</v>
      </c>
      <c r="G1835" s="37">
        <f t="shared" si="57"/>
        <v>18.82623299849536</v>
      </c>
      <c r="I1835" s="26" t="s">
        <v>1730</v>
      </c>
      <c r="J1835" s="27">
        <v>73.766754603333297</v>
      </c>
      <c r="K1835" s="27" t="s">
        <v>1502</v>
      </c>
      <c r="N1835" s="26" t="s">
        <v>1730</v>
      </c>
      <c r="O1835" s="28">
        <v>81.023204570000004</v>
      </c>
      <c r="P1835" s="28" t="s">
        <v>1501</v>
      </c>
      <c r="Q1835" s="27">
        <f>VLOOKUP(CurrentMtgRatesDataTable824[[#This Row],[asOfDate]],CurrentMtgRatesDataTable8[],5,0)</f>
        <v>73.155310319867993</v>
      </c>
      <c r="R1835" s="27">
        <f>CurrentMtgRatesDataTable824[[#This Row],[Realized Current Coupon Vol]]/CurrentMtgRatesDataTable824[[#This Row],[SeriesNumValue]]</f>
        <v>0.90289332183430804</v>
      </c>
    </row>
    <row r="1836" spans="1:18">
      <c r="A1836" s="26" t="s">
        <v>1292</v>
      </c>
      <c r="B1836" s="28">
        <v>4.2907489973721598</v>
      </c>
      <c r="C18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4.2907489973721598</v>
      </c>
      <c r="D1836" s="27">
        <f>CurrentMtgRatesDataTable8[[#This Row],[Combined with Bloomberg Coupon]]-C1837</f>
        <v>-6.3434716052860551E-2</v>
      </c>
      <c r="E1836" s="37">
        <f t="shared" si="56"/>
        <v>83.590537759774733</v>
      </c>
      <c r="F1836" s="27">
        <f>LN(CurrentMtgRatesDataTable8[[#This Row],[Combined with Bloomberg Coupon]]/C1837)</f>
        <v>-1.4675846931585072E-2</v>
      </c>
      <c r="G1836" s="37">
        <f t="shared" si="57"/>
        <v>19.322905716564481</v>
      </c>
      <c r="I1836" s="26" t="s">
        <v>1729</v>
      </c>
      <c r="J1836" s="27">
        <v>84.738544726666703</v>
      </c>
      <c r="K1836" s="27" t="s">
        <v>1502</v>
      </c>
      <c r="N1836" s="26" t="s">
        <v>1729</v>
      </c>
      <c r="O1836" s="28">
        <v>82.794683680000006</v>
      </c>
      <c r="P1836" s="28" t="s">
        <v>1501</v>
      </c>
      <c r="Q1836" s="27">
        <f>VLOOKUP(CurrentMtgRatesDataTable824[[#This Row],[asOfDate]],CurrentMtgRatesDataTable8[],5,0)</f>
        <v>72.966914383958397</v>
      </c>
      <c r="R1836" s="27">
        <f>CurrentMtgRatesDataTable824[[#This Row],[Realized Current Coupon Vol]]/CurrentMtgRatesDataTable824[[#This Row],[SeriesNumValue]]</f>
        <v>0.88129951273168983</v>
      </c>
    </row>
    <row r="1837" spans="1:18">
      <c r="A1837" s="26" t="s">
        <v>1293</v>
      </c>
      <c r="B1837" s="28">
        <v>4.3541837134250203</v>
      </c>
      <c r="C18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4.3541837134250203</v>
      </c>
      <c r="D1837" s="27">
        <f>CurrentMtgRatesDataTable8[[#This Row],[Combined with Bloomberg Coupon]]-C1838</f>
        <v>-4.1664200819319319E-2</v>
      </c>
      <c r="E1837" s="37">
        <f t="shared" si="56"/>
        <v>82.384833663316016</v>
      </c>
      <c r="F1837" s="27">
        <f>LN(CurrentMtgRatesDataTable8[[#This Row],[Combined with Bloomberg Coupon]]/C1838)</f>
        <v>-9.5232834529317169E-3</v>
      </c>
      <c r="G1837" s="37">
        <f t="shared" si="57"/>
        <v>19.042423263396373</v>
      </c>
      <c r="I1837" s="26" t="s">
        <v>1728</v>
      </c>
      <c r="J1837" s="27">
        <v>81.045806233333295</v>
      </c>
      <c r="K1837" s="27" t="s">
        <v>1502</v>
      </c>
      <c r="N1837" s="26" t="s">
        <v>1728</v>
      </c>
      <c r="O1837" s="28">
        <v>82.867748340000006</v>
      </c>
      <c r="P1837" s="28" t="s">
        <v>1501</v>
      </c>
      <c r="Q1837" s="27">
        <f>VLOOKUP(CurrentMtgRatesDataTable824[[#This Row],[asOfDate]],CurrentMtgRatesDataTable8[],5,0)</f>
        <v>72.942989494748772</v>
      </c>
      <c r="R1837" s="27">
        <f>CurrentMtgRatesDataTable824[[#This Row],[Realized Current Coupon Vol]]/CurrentMtgRatesDataTable824[[#This Row],[SeriesNumValue]]</f>
        <v>0.88023375747425026</v>
      </c>
    </row>
    <row r="1838" spans="1:18">
      <c r="A1838" s="26" t="s">
        <v>1294</v>
      </c>
      <c r="B1838" s="28">
        <v>4.3958479142443396</v>
      </c>
      <c r="C18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4.3958479142443396</v>
      </c>
      <c r="D1838" s="27">
        <f>CurrentMtgRatesDataTable8[[#This Row],[Combined with Bloomberg Coupon]]-C1839</f>
        <v>4.4105339288300627E-3</v>
      </c>
      <c r="E1838" s="37">
        <f t="shared" si="56"/>
        <v>82.431465004414306</v>
      </c>
      <c r="F1838" s="27">
        <f>LN(CurrentMtgRatesDataTable8[[#This Row],[Combined with Bloomberg Coupon]]/C1839)</f>
        <v>1.0038445666345468E-3</v>
      </c>
      <c r="G1838" s="37">
        <f t="shared" si="57"/>
        <v>19.079756403437582</v>
      </c>
      <c r="I1838" s="26" t="s">
        <v>1727</v>
      </c>
      <c r="J1838" s="27">
        <v>81.530472346666699</v>
      </c>
      <c r="K1838" s="27" t="s">
        <v>1502</v>
      </c>
      <c r="N1838" s="26" t="s">
        <v>1727</v>
      </c>
      <c r="O1838" s="28">
        <v>81.800458079999999</v>
      </c>
      <c r="P1838" s="28" t="s">
        <v>1501</v>
      </c>
      <c r="Q1838" s="27">
        <f>VLOOKUP(CurrentMtgRatesDataTable824[[#This Row],[asOfDate]],CurrentMtgRatesDataTable8[],5,0)</f>
        <v>76.021160996552609</v>
      </c>
      <c r="R1838" s="27">
        <f>CurrentMtgRatesDataTable824[[#This Row],[Realized Current Coupon Vol]]/CurrentMtgRatesDataTable824[[#This Row],[SeriesNumValue]]</f>
        <v>0.92934884205910806</v>
      </c>
    </row>
    <row r="1839" spans="1:18">
      <c r="A1839" s="26" t="s">
        <v>1295</v>
      </c>
      <c r="B1839" s="28">
        <v>4.3914373803155096</v>
      </c>
      <c r="C18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4.3914373803155096</v>
      </c>
      <c r="D1839" s="27">
        <f>CurrentMtgRatesDataTable8[[#This Row],[Combined with Bloomberg Coupon]]-C1840</f>
        <v>-7.1014048447270106E-2</v>
      </c>
      <c r="E1839" s="37">
        <f t="shared" si="56"/>
        <v>82.501410838148203</v>
      </c>
      <c r="F1839" s="27">
        <f>LN(CurrentMtgRatesDataTable8[[#This Row],[Combined with Bloomberg Coupon]]/C1840)</f>
        <v>-1.6041667755127106E-2</v>
      </c>
      <c r="G1839" s="37">
        <f t="shared" si="57"/>
        <v>19.09790753328782</v>
      </c>
      <c r="I1839" s="26" t="s">
        <v>1726</v>
      </c>
      <c r="J1839" s="27">
        <v>79.969895600000001</v>
      </c>
      <c r="K1839" s="27" t="s">
        <v>1502</v>
      </c>
      <c r="N1839" s="26" t="s">
        <v>1726</v>
      </c>
      <c r="O1839" s="28">
        <v>81.15915072</v>
      </c>
      <c r="P1839" s="28" t="s">
        <v>1501</v>
      </c>
      <c r="Q1839" s="27">
        <f>VLOOKUP(CurrentMtgRatesDataTable824[[#This Row],[asOfDate]],CurrentMtgRatesDataTable8[],5,0)</f>
        <v>76.645657660233724</v>
      </c>
      <c r="R1839" s="27">
        <f>CurrentMtgRatesDataTable824[[#This Row],[Realized Current Coupon Vol]]/CurrentMtgRatesDataTable824[[#This Row],[SeriesNumValue]]</f>
        <v>0.94438713293910781</v>
      </c>
    </row>
    <row r="1840" spans="1:18">
      <c r="A1840" s="26" t="s">
        <v>1296</v>
      </c>
      <c r="B1840" s="28">
        <v>4.4624514287627797</v>
      </c>
      <c r="C18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4.4624514287627797</v>
      </c>
      <c r="D1840" s="27">
        <f>CurrentMtgRatesDataTable8[[#This Row],[Combined with Bloomberg Coupon]]-C1841</f>
        <v>-2.3854062451619917E-2</v>
      </c>
      <c r="E1840" s="37">
        <f t="shared" si="56"/>
        <v>82.947989632502257</v>
      </c>
      <c r="F1840" s="27">
        <f>LN(CurrentMtgRatesDataTable8[[#This Row],[Combined with Bloomberg Coupon]]/C1841)</f>
        <v>-5.331269843202314E-3</v>
      </c>
      <c r="G1840" s="37">
        <f t="shared" si="57"/>
        <v>19.27558361983796</v>
      </c>
      <c r="I1840" s="26" t="s">
        <v>1725</v>
      </c>
      <c r="J1840" s="27">
        <v>82.522707866666707</v>
      </c>
      <c r="K1840" s="27" t="s">
        <v>1502</v>
      </c>
      <c r="N1840" s="26" t="s">
        <v>1725</v>
      </c>
      <c r="O1840" s="28">
        <v>81.216628799999995</v>
      </c>
      <c r="P1840" s="28" t="s">
        <v>1501</v>
      </c>
      <c r="Q1840" s="27">
        <f>VLOOKUP(CurrentMtgRatesDataTable824[[#This Row],[asOfDate]],CurrentMtgRatesDataTable8[],5,0)</f>
        <v>76.981056065397382</v>
      </c>
      <c r="R1840" s="27">
        <f>CurrentMtgRatesDataTable824[[#This Row],[Realized Current Coupon Vol]]/CurrentMtgRatesDataTable824[[#This Row],[SeriesNumValue]]</f>
        <v>0.94784845422440611</v>
      </c>
    </row>
    <row r="1841" spans="1:18">
      <c r="A1841" s="26" t="s">
        <v>1297</v>
      </c>
      <c r="B1841" s="28">
        <v>4.4863054912143996</v>
      </c>
      <c r="C18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4.4863054912143996</v>
      </c>
      <c r="D1841" s="27">
        <f>CurrentMtgRatesDataTable8[[#This Row],[Combined with Bloomberg Coupon]]-C1842</f>
        <v>1.8147441796569908E-2</v>
      </c>
      <c r="E1841" s="37">
        <f t="shared" si="56"/>
        <v>82.964858595288561</v>
      </c>
      <c r="F1841" s="27">
        <f>LN(CurrentMtgRatesDataTable8[[#This Row],[Combined with Bloomberg Coupon]]/C1842)</f>
        <v>4.0532783588151239E-3</v>
      </c>
      <c r="G1841" s="37">
        <f t="shared" si="57"/>
        <v>19.287338856896909</v>
      </c>
      <c r="I1841" s="26" t="s">
        <v>1724</v>
      </c>
      <c r="J1841" s="27">
        <v>81.095657970000005</v>
      </c>
      <c r="K1841" s="27" t="s">
        <v>1502</v>
      </c>
      <c r="N1841" s="26" t="s">
        <v>1724</v>
      </c>
      <c r="O1841" s="28">
        <v>80.468351100000007</v>
      </c>
      <c r="P1841" s="28" t="s">
        <v>1501</v>
      </c>
      <c r="Q1841" s="27">
        <f>VLOOKUP(CurrentMtgRatesDataTable824[[#This Row],[asOfDate]],CurrentMtgRatesDataTable8[],5,0)</f>
        <v>77.011239451428395</v>
      </c>
      <c r="R1841" s="27">
        <f>CurrentMtgRatesDataTable824[[#This Row],[Realized Current Coupon Vol]]/CurrentMtgRatesDataTable824[[#This Row],[SeriesNumValue]]</f>
        <v>0.95703762285031324</v>
      </c>
    </row>
    <row r="1842" spans="1:18">
      <c r="A1842" s="26" t="s">
        <v>1298</v>
      </c>
      <c r="B1842" s="28">
        <v>4.4681580494178297</v>
      </c>
      <c r="C18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4.4681580494178297</v>
      </c>
      <c r="D1842" s="27">
        <f>CurrentMtgRatesDataTable8[[#This Row],[Combined with Bloomberg Coupon]]-C1843</f>
        <v>7.67614257156497E-2</v>
      </c>
      <c r="E1842" s="37">
        <f t="shared" si="56"/>
        <v>83.217097868457273</v>
      </c>
      <c r="F1842" s="27">
        <f>LN(CurrentMtgRatesDataTable8[[#This Row],[Combined with Bloomberg Coupon]]/C1843)</f>
        <v>1.7328940210396934E-2</v>
      </c>
      <c r="G1842" s="37">
        <f t="shared" si="57"/>
        <v>19.35177854104958</v>
      </c>
      <c r="I1842" s="26" t="s">
        <v>1723</v>
      </c>
      <c r="J1842" s="27">
        <v>78.320270513333298</v>
      </c>
      <c r="K1842" s="27" t="s">
        <v>1502</v>
      </c>
      <c r="N1842" s="26" t="s">
        <v>1723</v>
      </c>
      <c r="O1842" s="28">
        <v>80.580405780000007</v>
      </c>
      <c r="P1842" s="28" t="s">
        <v>1501</v>
      </c>
      <c r="Q1842" s="27">
        <f>VLOOKUP(CurrentMtgRatesDataTable824[[#This Row],[asOfDate]],CurrentMtgRatesDataTable8[],5,0)</f>
        <v>76.723343386177248</v>
      </c>
      <c r="R1842" s="27">
        <f>CurrentMtgRatesDataTable824[[#This Row],[Realized Current Coupon Vol]]/CurrentMtgRatesDataTable824[[#This Row],[SeriesNumValue]]</f>
        <v>0.95213399142772648</v>
      </c>
    </row>
    <row r="1843" spans="1:18">
      <c r="A1843" s="26" t="s">
        <v>1299</v>
      </c>
      <c r="B1843" s="28">
        <v>4.39139662370218</v>
      </c>
      <c r="C18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4.39139662370218</v>
      </c>
      <c r="D1843" s="27">
        <f>CurrentMtgRatesDataTable8[[#This Row],[Combined with Bloomberg Coupon]]-C1844</f>
        <v>6.8122566996460243E-2</v>
      </c>
      <c r="E1843" s="37">
        <f t="shared" si="56"/>
        <v>81.897350832666703</v>
      </c>
      <c r="F1843" s="27">
        <f>LN(CurrentMtgRatesDataTable8[[#This Row],[Combined with Bloomberg Coupon]]/C1844)</f>
        <v>1.5634315305611411E-2</v>
      </c>
      <c r="G1843" s="37">
        <f t="shared" si="57"/>
        <v>19.0643464448553</v>
      </c>
      <c r="I1843" s="26" t="s">
        <v>1722</v>
      </c>
      <c r="J1843" s="27">
        <v>78.435328400000003</v>
      </c>
      <c r="K1843" s="27" t="s">
        <v>1502</v>
      </c>
      <c r="N1843" s="26" t="s">
        <v>1722</v>
      </c>
      <c r="O1843" s="28">
        <v>80.792212280000001</v>
      </c>
      <c r="P1843" s="28" t="s">
        <v>1501</v>
      </c>
      <c r="Q1843" s="27">
        <f>VLOOKUP(CurrentMtgRatesDataTable824[[#This Row],[asOfDate]],CurrentMtgRatesDataTable8[],5,0)</f>
        <v>76.396110141855758</v>
      </c>
      <c r="R1843" s="27">
        <f>CurrentMtgRatesDataTable824[[#This Row],[Realized Current Coupon Vol]]/CurrentMtgRatesDataTable824[[#This Row],[SeriesNumValue]]</f>
        <v>0.94558755090269397</v>
      </c>
    </row>
    <row r="1844" spans="1:18">
      <c r="A1844" s="26" t="s">
        <v>1300</v>
      </c>
      <c r="B1844" s="28">
        <v>4.3232740567057197</v>
      </c>
      <c r="C18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4.3232740567057197</v>
      </c>
      <c r="D1844" s="27">
        <f>CurrentMtgRatesDataTable8[[#This Row],[Combined with Bloomberg Coupon]]-C1845</f>
        <v>-2.2790346739800071E-2</v>
      </c>
      <c r="E1844" s="37">
        <f t="shared" si="56"/>
        <v>81.3469468720523</v>
      </c>
      <c r="F1844" s="27">
        <f>LN(CurrentMtgRatesDataTable8[[#This Row],[Combined with Bloomberg Coupon]]/C1845)</f>
        <v>-5.2577020368539387E-3</v>
      </c>
      <c r="G1844" s="37">
        <f t="shared" si="57"/>
        <v>18.955985648254018</v>
      </c>
      <c r="I1844" s="26" t="s">
        <v>1721</v>
      </c>
      <c r="J1844" s="27">
        <v>77.757372820000001</v>
      </c>
      <c r="K1844" s="27" t="s">
        <v>1502</v>
      </c>
      <c r="N1844" s="26" t="s">
        <v>1721</v>
      </c>
      <c r="O1844" s="28">
        <v>80.876779299999995</v>
      </c>
      <c r="P1844" s="28" t="s">
        <v>1501</v>
      </c>
      <c r="Q1844" s="27">
        <f>VLOOKUP(CurrentMtgRatesDataTable824[[#This Row],[asOfDate]],CurrentMtgRatesDataTable8[],5,0)</f>
        <v>76.363111111865052</v>
      </c>
      <c r="R1844" s="27">
        <f>CurrentMtgRatesDataTable824[[#This Row],[Realized Current Coupon Vol]]/CurrentMtgRatesDataTable824[[#This Row],[SeriesNumValue]]</f>
        <v>0.94419080201757066</v>
      </c>
    </row>
    <row r="1845" spans="1:18">
      <c r="A1845" s="26" t="s">
        <v>1301</v>
      </c>
      <c r="B1845" s="28">
        <v>4.3460644034455198</v>
      </c>
      <c r="C18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4.3460644034455198</v>
      </c>
      <c r="D1845" s="27">
        <f>CurrentMtgRatesDataTable8[[#This Row],[Combined with Bloomberg Coupon]]-C1846</f>
        <v>-5.2725987911370176E-2</v>
      </c>
      <c r="E1845" s="37">
        <f t="shared" si="56"/>
        <v>81.836044965425941</v>
      </c>
      <c r="F1845" s="27">
        <f>LN(CurrentMtgRatesDataTable8[[#This Row],[Combined with Bloomberg Coupon]]/C1846)</f>
        <v>-1.2058891333098213E-2</v>
      </c>
      <c r="G1845" s="37">
        <f t="shared" si="57"/>
        <v>19.090422792153909</v>
      </c>
      <c r="I1845" s="26" t="s">
        <v>1720</v>
      </c>
      <c r="J1845" s="27">
        <v>83.5664635866667</v>
      </c>
      <c r="K1845" s="27" t="s">
        <v>1502</v>
      </c>
      <c r="N1845" s="26" t="s">
        <v>1720</v>
      </c>
      <c r="O1845" s="28">
        <v>81.561459240000005</v>
      </c>
      <c r="P1845" s="28" t="s">
        <v>1501</v>
      </c>
      <c r="Q1845" s="27">
        <f>VLOOKUP(CurrentMtgRatesDataTable824[[#This Row],[asOfDate]],CurrentMtgRatesDataTable8[],5,0)</f>
        <v>76.908045183091119</v>
      </c>
      <c r="R1845" s="27">
        <f>CurrentMtgRatesDataTable824[[#This Row],[Realized Current Coupon Vol]]/CurrentMtgRatesDataTable824[[#This Row],[SeriesNumValue]]</f>
        <v>0.94294591955232299</v>
      </c>
    </row>
    <row r="1846" spans="1:18">
      <c r="A1846" s="26" t="s">
        <v>1302</v>
      </c>
      <c r="B1846" s="28">
        <v>4.39879039135689</v>
      </c>
      <c r="C18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4.39879039135689</v>
      </c>
      <c r="D1846" s="27">
        <f>CurrentMtgRatesDataTable8[[#This Row],[Combined with Bloomberg Coupon]]-C1847</f>
        <v>-7.5658076157800735E-3</v>
      </c>
      <c r="E1846" s="37">
        <f t="shared" si="56"/>
        <v>83.714844792224611</v>
      </c>
      <c r="F1846" s="27">
        <f>LN(CurrentMtgRatesDataTable8[[#This Row],[Combined with Bloomberg Coupon]]/C1847)</f>
        <v>-1.718497108510404E-3</v>
      </c>
      <c r="G1846" s="37">
        <f t="shared" si="57"/>
        <v>19.599348606354408</v>
      </c>
      <c r="I1846" s="26" t="s">
        <v>1719</v>
      </c>
      <c r="J1846" s="27">
        <v>81.438274213333301</v>
      </c>
      <c r="K1846" s="27" t="s">
        <v>1502</v>
      </c>
      <c r="N1846" s="26" t="s">
        <v>1719</v>
      </c>
      <c r="O1846" s="28">
        <v>82.671094890000006</v>
      </c>
      <c r="P1846" s="28" t="s">
        <v>1501</v>
      </c>
      <c r="Q1846" s="27">
        <f>VLOOKUP(CurrentMtgRatesDataTable824[[#This Row],[asOfDate]],CurrentMtgRatesDataTable8[],5,0)</f>
        <v>78.402397105379023</v>
      </c>
      <c r="R1846" s="27">
        <f>CurrentMtgRatesDataTable824[[#This Row],[Realized Current Coupon Vol]]/CurrentMtgRatesDataTable824[[#This Row],[SeriesNumValue]]</f>
        <v>0.94836529272654724</v>
      </c>
    </row>
    <row r="1847" spans="1:18">
      <c r="A1847" s="26" t="s">
        <v>1303</v>
      </c>
      <c r="B1847" s="28">
        <v>4.4063561989726701</v>
      </c>
      <c r="C18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4.4063561989726701</v>
      </c>
      <c r="D1847" s="27">
        <f>CurrentMtgRatesDataTable8[[#This Row],[Combined with Bloomberg Coupon]]-C1848</f>
        <v>4.1039014844909794E-2</v>
      </c>
      <c r="E1847" s="37">
        <f t="shared" si="56"/>
        <v>85.426202555619724</v>
      </c>
      <c r="F1847" s="27">
        <f>LN(CurrentMtgRatesDataTable8[[#This Row],[Combined with Bloomberg Coupon]]/C1848)</f>
        <v>9.3572372095680235E-3</v>
      </c>
      <c r="G1847" s="37">
        <f t="shared" si="57"/>
        <v>20.020021073192108</v>
      </c>
      <c r="I1847" s="26" t="s">
        <v>1718</v>
      </c>
      <c r="J1847" s="27">
        <v>83.981808450000003</v>
      </c>
      <c r="K1847" s="27" t="s">
        <v>1502</v>
      </c>
      <c r="N1847" s="26" t="s">
        <v>1718</v>
      </c>
      <c r="O1847" s="28">
        <v>83.454855769999995</v>
      </c>
      <c r="P1847" s="28" t="s">
        <v>1501</v>
      </c>
      <c r="Q1847" s="27">
        <f>VLOOKUP(CurrentMtgRatesDataTable824[[#This Row],[asOfDate]],CurrentMtgRatesDataTable8[],5,0)</f>
        <v>79.036266907592619</v>
      </c>
      <c r="R1847" s="27">
        <f>CurrentMtgRatesDataTable824[[#This Row],[Realized Current Coupon Vol]]/CurrentMtgRatesDataTable824[[#This Row],[SeriesNumValue]]</f>
        <v>0.94705414296580992</v>
      </c>
    </row>
    <row r="1848" spans="1:18">
      <c r="A1848" s="26" t="s">
        <v>1304</v>
      </c>
      <c r="B1848" s="28">
        <v>4.3653171841277603</v>
      </c>
      <c r="C18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4.3653171841277603</v>
      </c>
      <c r="D1848" s="27">
        <f>CurrentMtgRatesDataTable8[[#This Row],[Combined with Bloomberg Coupon]]-C1849</f>
        <v>3.3280514659630001E-2</v>
      </c>
      <c r="E1848" s="37">
        <f t="shared" si="56"/>
        <v>85.612848757206535</v>
      </c>
      <c r="F1848" s="27">
        <f>LN(CurrentMtgRatesDataTable8[[#This Row],[Combined with Bloomberg Coupon]]/C1849)</f>
        <v>7.6530580805126416E-3</v>
      </c>
      <c r="G1848" s="37">
        <f t="shared" si="57"/>
        <v>20.070684391924505</v>
      </c>
      <c r="I1848" s="26" t="s">
        <v>1717</v>
      </c>
      <c r="J1848" s="27">
        <v>80.686862199999993</v>
      </c>
      <c r="K1848" s="27" t="s">
        <v>1502</v>
      </c>
      <c r="N1848" s="26" t="s">
        <v>1717</v>
      </c>
      <c r="O1848" s="28">
        <v>83.012760810000003</v>
      </c>
      <c r="P1848" s="28" t="s">
        <v>1501</v>
      </c>
      <c r="Q1848" s="27">
        <f>VLOOKUP(CurrentMtgRatesDataTable824[[#This Row],[asOfDate]],CurrentMtgRatesDataTable8[],5,0)</f>
        <v>78.967199590424642</v>
      </c>
      <c r="R1848" s="27">
        <f>CurrentMtgRatesDataTable824[[#This Row],[Realized Current Coupon Vol]]/CurrentMtgRatesDataTable824[[#This Row],[SeriesNumValue]]</f>
        <v>0.95126579118558818</v>
      </c>
    </row>
    <row r="1849" spans="1:18">
      <c r="A1849" s="26" t="s">
        <v>1305</v>
      </c>
      <c r="B1849" s="28">
        <v>4.3320366694681303</v>
      </c>
      <c r="C18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4.3320366694681303</v>
      </c>
      <c r="D1849" s="27">
        <f>CurrentMtgRatesDataTable8[[#This Row],[Combined with Bloomberg Coupon]]-C1850</f>
        <v>5.5437178720070257E-2</v>
      </c>
      <c r="E1849" s="37">
        <f t="shared" si="56"/>
        <v>85.56322805325172</v>
      </c>
      <c r="F1849" s="27">
        <f>LN(CurrentMtgRatesDataTable8[[#This Row],[Combined with Bloomberg Coupon]]/C1850)</f>
        <v>1.2879611597724442E-2</v>
      </c>
      <c r="G1849" s="37">
        <f t="shared" si="57"/>
        <v>20.061328059864756</v>
      </c>
      <c r="I1849" s="26" t="s">
        <v>1716</v>
      </c>
      <c r="J1849" s="27">
        <v>84.134919613333295</v>
      </c>
      <c r="K1849" s="27" t="s">
        <v>1502</v>
      </c>
      <c r="N1849" s="26" t="s">
        <v>1716</v>
      </c>
      <c r="O1849" s="28">
        <v>82.323925360000004</v>
      </c>
      <c r="P1849" s="28" t="s">
        <v>1501</v>
      </c>
      <c r="Q1849" s="27">
        <f>VLOOKUP(CurrentMtgRatesDataTable824[[#This Row],[asOfDate]],CurrentMtgRatesDataTable8[],5,0)</f>
        <v>80.732501095431701</v>
      </c>
      <c r="R1849" s="27">
        <f>CurrentMtgRatesDataTable824[[#This Row],[Realized Current Coupon Vol]]/CurrentMtgRatesDataTable824[[#This Row],[SeriesNumValue]]</f>
        <v>0.98066875142786192</v>
      </c>
    </row>
    <row r="1850" spans="1:18">
      <c r="A1850" s="26" t="s">
        <v>1306</v>
      </c>
      <c r="B1850" s="28">
        <v>4.27659949074806</v>
      </c>
      <c r="C18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4.27659949074806</v>
      </c>
      <c r="D1850" s="27">
        <f>CurrentMtgRatesDataTable8[[#This Row],[Combined with Bloomberg Coupon]]-C1851</f>
        <v>-4.7252744253209578E-2</v>
      </c>
      <c r="E1850" s="37">
        <f t="shared" si="56"/>
        <v>84.874098568304376</v>
      </c>
      <c r="F1850" s="27">
        <f>LN(CurrentMtgRatesDataTable8[[#This Row],[Combined with Bloomberg Coupon]]/C1851)</f>
        <v>-1.0988543679398942E-2</v>
      </c>
      <c r="G1850" s="37">
        <f t="shared" si="57"/>
        <v>19.902821254292448</v>
      </c>
      <c r="I1850" s="26" t="s">
        <v>1715</v>
      </c>
      <c r="J1850" s="27">
        <v>83.592674266666705</v>
      </c>
      <c r="K1850" s="27" t="s">
        <v>1502</v>
      </c>
      <c r="N1850" s="26" t="s">
        <v>1715</v>
      </c>
      <c r="O1850" s="28">
        <v>82.345372400000002</v>
      </c>
      <c r="P1850" s="28" t="s">
        <v>1501</v>
      </c>
      <c r="Q1850" s="27">
        <f>VLOOKUP(CurrentMtgRatesDataTable824[[#This Row],[asOfDate]],CurrentMtgRatesDataTable8[],5,0)</f>
        <v>81.587050115979025</v>
      </c>
      <c r="R1850" s="27">
        <f>CurrentMtgRatesDataTable824[[#This Row],[Realized Current Coupon Vol]]/CurrentMtgRatesDataTable824[[#This Row],[SeriesNumValue]]</f>
        <v>0.99079095446508691</v>
      </c>
    </row>
    <row r="1851" spans="1:18">
      <c r="A1851" s="26" t="s">
        <v>1307</v>
      </c>
      <c r="B1851" s="28">
        <v>4.3238522350012696</v>
      </c>
      <c r="C18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4.3238522350012696</v>
      </c>
      <c r="D1851" s="27">
        <f>CurrentMtgRatesDataTable8[[#This Row],[Combined with Bloomberg Coupon]]-C1852</f>
        <v>-7.0926867748480227E-2</v>
      </c>
      <c r="E1851" s="37">
        <f t="shared" si="56"/>
        <v>84.870442132744813</v>
      </c>
      <c r="F1851" s="27">
        <f>LN(CurrentMtgRatesDataTable8[[#This Row],[Combined with Bloomberg Coupon]]/C1852)</f>
        <v>-1.6270542864591675E-2</v>
      </c>
      <c r="G1851" s="37">
        <f t="shared" si="57"/>
        <v>19.901009388534575</v>
      </c>
      <c r="I1851" s="26" t="s">
        <v>1714</v>
      </c>
      <c r="J1851" s="27">
        <v>82.993749930000007</v>
      </c>
      <c r="K1851" s="27" t="s">
        <v>1502</v>
      </c>
      <c r="N1851" s="26" t="s">
        <v>1714</v>
      </c>
      <c r="O1851" s="28">
        <v>83.603993759999994</v>
      </c>
      <c r="P1851" s="28" t="s">
        <v>1501</v>
      </c>
      <c r="Q1851" s="27">
        <f>VLOOKUP(CurrentMtgRatesDataTable824[[#This Row],[asOfDate]],CurrentMtgRatesDataTable8[],5,0)</f>
        <v>81.929950001766812</v>
      </c>
      <c r="R1851" s="27">
        <f>CurrentMtgRatesDataTable824[[#This Row],[Realized Current Coupon Vol]]/CurrentMtgRatesDataTable824[[#This Row],[SeriesNumValue]]</f>
        <v>0.9799765096983426</v>
      </c>
    </row>
    <row r="1852" spans="1:18">
      <c r="A1852" s="26" t="s">
        <v>1308</v>
      </c>
      <c r="B1852" s="28">
        <v>4.3947791027497498</v>
      </c>
      <c r="C18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4.3947791027497498</v>
      </c>
      <c r="D1852" s="27">
        <f>CurrentMtgRatesDataTable8[[#This Row],[Combined with Bloomberg Coupon]]-C1853</f>
        <v>3.285376656076977E-2</v>
      </c>
      <c r="E1852" s="37">
        <f t="shared" si="56"/>
        <v>84.424155733253656</v>
      </c>
      <c r="F1852" s="27">
        <f>LN(CurrentMtgRatesDataTable8[[#This Row],[Combined with Bloomberg Coupon]]/C1853)</f>
        <v>7.5037180812664098E-3</v>
      </c>
      <c r="G1852" s="37">
        <f t="shared" si="57"/>
        <v>19.800077357992677</v>
      </c>
      <c r="I1852" s="26" t="s">
        <v>1713</v>
      </c>
      <c r="J1852" s="27">
        <v>79.074161826666696</v>
      </c>
      <c r="K1852" s="27" t="s">
        <v>1502</v>
      </c>
      <c r="N1852" s="26" t="s">
        <v>1713</v>
      </c>
      <c r="O1852" s="28">
        <v>81.137173619999999</v>
      </c>
      <c r="P1852" s="28" t="s">
        <v>1501</v>
      </c>
      <c r="Q1852" s="27">
        <f>VLOOKUP(CurrentMtgRatesDataTable824[[#This Row],[asOfDate]],CurrentMtgRatesDataTable8[],5,0)</f>
        <v>81.844258880045089</v>
      </c>
      <c r="R1852" s="27">
        <f>CurrentMtgRatesDataTable824[[#This Row],[Realized Current Coupon Vol]]/CurrentMtgRatesDataTable824[[#This Row],[SeriesNumValue]]</f>
        <v>1.0087146893156109</v>
      </c>
    </row>
    <row r="1853" spans="1:18">
      <c r="A1853" s="26" t="s">
        <v>1309</v>
      </c>
      <c r="B1853" s="28">
        <v>4.36192533618898</v>
      </c>
      <c r="C18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4.36192533618898</v>
      </c>
      <c r="D1853" s="27">
        <f>CurrentMtgRatesDataTable8[[#This Row],[Combined with Bloomberg Coupon]]-C1854</f>
        <v>-2.1112608194860272E-2</v>
      </c>
      <c r="E1853" s="37">
        <f t="shared" si="56"/>
        <v>84.294974867591648</v>
      </c>
      <c r="F1853" s="27">
        <f>LN(CurrentMtgRatesDataTable8[[#This Row],[Combined with Bloomberg Coupon]]/C1854)</f>
        <v>-4.8285278135411962E-3</v>
      </c>
      <c r="G1853" s="37">
        <f t="shared" si="57"/>
        <v>19.77124413849273</v>
      </c>
      <c r="I1853" s="26" t="s">
        <v>1712</v>
      </c>
      <c r="J1853" s="27">
        <v>76.105922500000005</v>
      </c>
      <c r="K1853" s="27" t="s">
        <v>1502</v>
      </c>
      <c r="N1853" s="26" t="s">
        <v>1712</v>
      </c>
      <c r="O1853" s="28">
        <v>80.211197960000007</v>
      </c>
      <c r="P1853" s="28" t="s">
        <v>1501</v>
      </c>
      <c r="Q1853" s="27">
        <f>VLOOKUP(CurrentMtgRatesDataTable824[[#This Row],[asOfDate]],CurrentMtgRatesDataTable8[],5,0)</f>
        <v>82.210746871799543</v>
      </c>
      <c r="R1853" s="27">
        <f>CurrentMtgRatesDataTable824[[#This Row],[Realized Current Coupon Vol]]/CurrentMtgRatesDataTable824[[#This Row],[SeriesNumValue]]</f>
        <v>1.0249285506594314</v>
      </c>
    </row>
    <row r="1854" spans="1:18">
      <c r="A1854" s="26" t="s">
        <v>1310</v>
      </c>
      <c r="B1854" s="28">
        <v>4.3830379443838403</v>
      </c>
      <c r="C18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4.3830379443838403</v>
      </c>
      <c r="D1854" s="27">
        <f>CurrentMtgRatesDataTable8[[#This Row],[Combined with Bloomberg Coupon]]-C1855</f>
        <v>2.1008247368260236E-2</v>
      </c>
      <c r="E1854" s="37">
        <f t="shared" si="56"/>
        <v>84.442436089619719</v>
      </c>
      <c r="F1854" s="27">
        <f>LN(CurrentMtgRatesDataTable8[[#This Row],[Combined with Bloomberg Coupon]]/C1855)</f>
        <v>4.804602695585373E-3</v>
      </c>
      <c r="G1854" s="37">
        <f t="shared" si="57"/>
        <v>19.804541568159777</v>
      </c>
      <c r="I1854" s="26" t="s">
        <v>1711</v>
      </c>
      <c r="J1854" s="27">
        <v>79.342865233333299</v>
      </c>
      <c r="K1854" s="27" t="s">
        <v>1502</v>
      </c>
      <c r="N1854" s="26" t="s">
        <v>1711</v>
      </c>
      <c r="O1854" s="28">
        <v>81.402520440000004</v>
      </c>
      <c r="P1854" s="28" t="s">
        <v>1501</v>
      </c>
      <c r="Q1854" s="27">
        <f>VLOOKUP(CurrentMtgRatesDataTable824[[#This Row],[asOfDate]],CurrentMtgRatesDataTable8[],5,0)</f>
        <v>82.262038099508388</v>
      </c>
      <c r="R1854" s="27">
        <f>CurrentMtgRatesDataTable824[[#This Row],[Realized Current Coupon Vol]]/CurrentMtgRatesDataTable824[[#This Row],[SeriesNumValue]]</f>
        <v>1.010558858065604</v>
      </c>
    </row>
    <row r="1855" spans="1:18">
      <c r="A1855" s="26" t="s">
        <v>1311</v>
      </c>
      <c r="B1855" s="28">
        <v>4.3620296970155801</v>
      </c>
      <c r="C18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4.3620296970155801</v>
      </c>
      <c r="D1855" s="27">
        <f>CurrentMtgRatesDataTable8[[#This Row],[Combined with Bloomberg Coupon]]-C1856</f>
        <v>-4.1515278687540125E-2</v>
      </c>
      <c r="E1855" s="37">
        <f t="shared" si="56"/>
        <v>84.970907884607499</v>
      </c>
      <c r="F1855" s="27">
        <f>LN(CurrentMtgRatesDataTable8[[#This Row],[Combined with Bloomberg Coupon]]/C1856)</f>
        <v>-9.4724169620748477E-3</v>
      </c>
      <c r="G1855" s="37">
        <f t="shared" si="57"/>
        <v>19.926200827248504</v>
      </c>
      <c r="I1855" s="26" t="s">
        <v>1710</v>
      </c>
      <c r="J1855" s="27">
        <v>81.033036933333307</v>
      </c>
      <c r="K1855" s="27" t="s">
        <v>1502</v>
      </c>
      <c r="N1855" s="26" t="s">
        <v>1710</v>
      </c>
      <c r="O1855" s="28">
        <v>82.057148319999996</v>
      </c>
      <c r="P1855" s="28" t="s">
        <v>1501</v>
      </c>
      <c r="Q1855" s="27">
        <f>VLOOKUP(CurrentMtgRatesDataTable824[[#This Row],[asOfDate]],CurrentMtgRatesDataTable8[],5,0)</f>
        <v>82.437681226396293</v>
      </c>
      <c r="R1855" s="27">
        <f>CurrentMtgRatesDataTable824[[#This Row],[Realized Current Coupon Vol]]/CurrentMtgRatesDataTable824[[#This Row],[SeriesNumValue]]</f>
        <v>1.0046374132441493</v>
      </c>
    </row>
    <row r="1856" spans="1:18">
      <c r="A1856" s="26" t="s">
        <v>1312</v>
      </c>
      <c r="B1856" s="28">
        <v>4.4035449757031202</v>
      </c>
      <c r="C18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4.4035449757031202</v>
      </c>
      <c r="D1856" s="27">
        <f>CurrentMtgRatesDataTable8[[#This Row],[Combined with Bloomberg Coupon]]-C1857</f>
        <v>1.6412906832250052E-2</v>
      </c>
      <c r="E1856" s="37">
        <f t="shared" si="56"/>
        <v>85.630785882754353</v>
      </c>
      <c r="F1856" s="27">
        <f>LN(CurrentMtgRatesDataTable8[[#This Row],[Combined with Bloomberg Coupon]]/C1857)</f>
        <v>3.7341665086362396E-3</v>
      </c>
      <c r="G1856" s="37">
        <f t="shared" si="57"/>
        <v>20.07952082682117</v>
      </c>
      <c r="I1856" s="26" t="s">
        <v>1709</v>
      </c>
      <c r="J1856" s="27">
        <v>78.060442666666702</v>
      </c>
      <c r="K1856" s="27" t="s">
        <v>1502</v>
      </c>
      <c r="N1856" s="26" t="s">
        <v>1709</v>
      </c>
      <c r="O1856" s="28">
        <v>79.59190692</v>
      </c>
      <c r="P1856" s="28" t="s">
        <v>1501</v>
      </c>
      <c r="Q1856" s="27">
        <f>VLOOKUP(CurrentMtgRatesDataTable824[[#This Row],[asOfDate]],CurrentMtgRatesDataTable8[],5,0)</f>
        <v>82.416953673022704</v>
      </c>
      <c r="R1856" s="27">
        <f>CurrentMtgRatesDataTable824[[#This Row],[Realized Current Coupon Vol]]/CurrentMtgRatesDataTable824[[#This Row],[SeriesNumValue]]</f>
        <v>1.0354941458540783</v>
      </c>
    </row>
    <row r="1857" spans="1:18">
      <c r="A1857" s="26" t="s">
        <v>1313</v>
      </c>
      <c r="B1857" s="28">
        <v>4.3871320688708701</v>
      </c>
      <c r="C18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4.3871320688708701</v>
      </c>
      <c r="D1857" s="27">
        <f>CurrentMtgRatesDataTable8[[#This Row],[Combined with Bloomberg Coupon]]-C1858</f>
        <v>1.6309612048420519E-2</v>
      </c>
      <c r="E1857" s="37">
        <f t="shared" si="56"/>
        <v>86.494561561700493</v>
      </c>
      <c r="F1857" s="27">
        <f>LN(CurrentMtgRatesDataTable8[[#This Row],[Combined with Bloomberg Coupon]]/C1858)</f>
        <v>3.7245297071696552E-3</v>
      </c>
      <c r="G1857" s="37">
        <f t="shared" si="57"/>
        <v>20.277026084996677</v>
      </c>
      <c r="I1857" s="26" t="s">
        <v>1708</v>
      </c>
      <c r="J1857" s="27">
        <v>77.573423680000005</v>
      </c>
      <c r="K1857" s="27" t="s">
        <v>1502</v>
      </c>
      <c r="N1857" s="26" t="s">
        <v>1708</v>
      </c>
      <c r="O1857" s="28">
        <v>79.29237096</v>
      </c>
      <c r="P1857" s="28" t="s">
        <v>1501</v>
      </c>
      <c r="Q1857" s="27">
        <f>VLOOKUP(CurrentMtgRatesDataTable824[[#This Row],[asOfDate]],CurrentMtgRatesDataTable8[],5,0)</f>
        <v>82.573706823385834</v>
      </c>
      <c r="R1857" s="27">
        <f>CurrentMtgRatesDataTable824[[#This Row],[Realized Current Coupon Vol]]/CurrentMtgRatesDataTable824[[#This Row],[SeriesNumValue]]</f>
        <v>1.0413827436821272</v>
      </c>
    </row>
    <row r="1858" spans="1:18">
      <c r="A1858" s="26" t="s">
        <v>1314</v>
      </c>
      <c r="B1858" s="28">
        <v>4.3708224568224496</v>
      </c>
      <c r="C18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4.3708224568224496</v>
      </c>
      <c r="D1858" s="27">
        <f>CurrentMtgRatesDataTable8[[#This Row],[Combined with Bloomberg Coupon]]-C1859</f>
        <v>-9.990887606700305E-3</v>
      </c>
      <c r="E1858" s="37">
        <f t="shared" si="56"/>
        <v>88.362640429704484</v>
      </c>
      <c r="F1858" s="27">
        <f>LN(CurrentMtgRatesDataTable8[[#This Row],[Combined with Bloomberg Coupon]]/C1859)</f>
        <v>-2.283205602660507E-3</v>
      </c>
      <c r="G1858" s="37">
        <f t="shared" si="57"/>
        <v>20.701023735646039</v>
      </c>
      <c r="I1858" s="26" t="s">
        <v>1707</v>
      </c>
      <c r="J1858" s="27">
        <v>72.973761550000006</v>
      </c>
      <c r="K1858" s="27" t="s">
        <v>1502</v>
      </c>
      <c r="N1858" s="26" t="s">
        <v>1707</v>
      </c>
      <c r="O1858" s="28">
        <v>77.493007559999995</v>
      </c>
      <c r="P1858" s="28" t="s">
        <v>1501</v>
      </c>
      <c r="Q1858" s="27">
        <f>VLOOKUP(CurrentMtgRatesDataTable824[[#This Row],[asOfDate]],CurrentMtgRatesDataTable8[],5,0)</f>
        <v>82.407275426734358</v>
      </c>
      <c r="R1858" s="27">
        <f>CurrentMtgRatesDataTable824[[#This Row],[Realized Current Coupon Vol]]/CurrentMtgRatesDataTable824[[#This Row],[SeriesNumValue]]</f>
        <v>1.0634156296350923</v>
      </c>
    </row>
    <row r="1859" spans="1:18">
      <c r="A1859" s="26" t="s">
        <v>1315</v>
      </c>
      <c r="B1859" s="28">
        <v>4.3808133444291499</v>
      </c>
      <c r="C18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4.3808133444291499</v>
      </c>
      <c r="D1859" s="27">
        <f>CurrentMtgRatesDataTable8[[#This Row],[Combined with Bloomberg Coupon]]-C1860</f>
        <v>3.5499688188790124E-2</v>
      </c>
      <c r="E1859" s="37">
        <f t="shared" si="56"/>
        <v>89.735604814628715</v>
      </c>
      <c r="F1859" s="27">
        <f>LN(CurrentMtgRatesDataTable8[[#This Row],[Combined with Bloomberg Coupon]]/C1860)</f>
        <v>8.1364582549794014E-3</v>
      </c>
      <c r="G1859" s="37">
        <f t="shared" si="57"/>
        <v>21.001024545966153</v>
      </c>
      <c r="I1859" s="26" t="s">
        <v>1706</v>
      </c>
      <c r="J1859" s="27">
        <v>72.179740620000004</v>
      </c>
      <c r="K1859" s="27" t="s">
        <v>1502</v>
      </c>
      <c r="N1859" s="26" t="s">
        <v>1706</v>
      </c>
      <c r="O1859" s="28">
        <v>78.227721000000003</v>
      </c>
      <c r="P1859" s="28" t="s">
        <v>1501</v>
      </c>
      <c r="Q1859" s="27">
        <f>VLOOKUP(CurrentMtgRatesDataTable824[[#This Row],[asOfDate]],CurrentMtgRatesDataTable8[],5,0)</f>
        <v>83.911730847282513</v>
      </c>
      <c r="R1859" s="27">
        <f>CurrentMtgRatesDataTable824[[#This Row],[Realized Current Coupon Vol]]/CurrentMtgRatesDataTable824[[#This Row],[SeriesNumValue]]</f>
        <v>1.0726597908595921</v>
      </c>
    </row>
    <row r="1860" spans="1:18">
      <c r="A1860" s="26" t="s">
        <v>1316</v>
      </c>
      <c r="B1860" s="28">
        <v>4.3453136562403598</v>
      </c>
      <c r="C18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4.3453136562403598</v>
      </c>
      <c r="D1860" s="27">
        <f>CurrentMtgRatesDataTable8[[#This Row],[Combined with Bloomberg Coupon]]-C1861</f>
        <v>1.0141459841289446E-2</v>
      </c>
      <c r="E1860" s="37">
        <f t="shared" si="56"/>
        <v>90.630579812977004</v>
      </c>
      <c r="F1860" s="27">
        <f>LN(CurrentMtgRatesDataTable8[[#This Row],[Combined with Bloomberg Coupon]]/C1861)</f>
        <v>2.3366121730072627E-3</v>
      </c>
      <c r="G1860" s="37">
        <f t="shared" si="57"/>
        <v>21.19469345811633</v>
      </c>
      <c r="I1860" s="26" t="s">
        <v>1705</v>
      </c>
      <c r="J1860" s="27">
        <v>71.512772786666702</v>
      </c>
      <c r="K1860" s="27" t="s">
        <v>1502</v>
      </c>
      <c r="N1860" s="26" t="s">
        <v>1705</v>
      </c>
      <c r="O1860" s="28">
        <v>79.018175970000001</v>
      </c>
      <c r="P1860" s="28" t="s">
        <v>1501</v>
      </c>
      <c r="Q1860" s="27">
        <f>VLOOKUP(CurrentMtgRatesDataTable824[[#This Row],[asOfDate]],CurrentMtgRatesDataTable8[],5,0)</f>
        <v>83.845042537455356</v>
      </c>
      <c r="R1860" s="27">
        <f>CurrentMtgRatesDataTable824[[#This Row],[Realized Current Coupon Vol]]/CurrentMtgRatesDataTable824[[#This Row],[SeriesNumValue]]</f>
        <v>1.0610855225168436</v>
      </c>
    </row>
    <row r="1861" spans="1:18">
      <c r="A1861" s="26" t="s">
        <v>1317</v>
      </c>
      <c r="B1861" s="28">
        <v>4.3351721963990704</v>
      </c>
      <c r="C18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4.3351721963990704</v>
      </c>
      <c r="D1861" s="27">
        <f>CurrentMtgRatesDataTable8[[#This Row],[Combined with Bloomberg Coupon]]-C1862</f>
        <v>-3.2613329579429973E-2</v>
      </c>
      <c r="E1861" s="37">
        <f t="shared" ref="E1861:E1924" si="58">STDEVA(D1861:D1920)*SQRT(250)*100</f>
        <v>90.974868135073606</v>
      </c>
      <c r="F1861" s="27">
        <f>LN(CurrentMtgRatesDataTable8[[#This Row],[Combined with Bloomberg Coupon]]/C1862)</f>
        <v>-7.4948042453823506E-3</v>
      </c>
      <c r="G1861" s="37">
        <f t="shared" ref="G1861:G1924" si="59">STDEVA(F1861:F1920)*SQRT(250)*100</f>
        <v>21.271771699795064</v>
      </c>
      <c r="I1861" s="26" t="s">
        <v>1704</v>
      </c>
      <c r="J1861" s="27">
        <v>73.440783266666699</v>
      </c>
      <c r="K1861" s="27" t="s">
        <v>1502</v>
      </c>
      <c r="N1861" s="26" t="s">
        <v>1704</v>
      </c>
      <c r="O1861" s="28">
        <v>79.622092989999999</v>
      </c>
      <c r="P1861" s="28" t="s">
        <v>1501</v>
      </c>
      <c r="Q1861" s="27">
        <f>VLOOKUP(CurrentMtgRatesDataTable824[[#This Row],[asOfDate]],CurrentMtgRatesDataTable8[],5,0)</f>
        <v>77.151240747710531</v>
      </c>
      <c r="R1861" s="27">
        <f>CurrentMtgRatesDataTable824[[#This Row],[Realized Current Coupon Vol]]/CurrentMtgRatesDataTable824[[#This Row],[SeriesNumValue]]</f>
        <v>0.968967755688113</v>
      </c>
    </row>
    <row r="1862" spans="1:18">
      <c r="A1862" s="26" t="s">
        <v>1318</v>
      </c>
      <c r="B1862" s="28">
        <v>4.3677855259785003</v>
      </c>
      <c r="C18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4.3677855259785003</v>
      </c>
      <c r="D1862" s="27">
        <f>CurrentMtgRatesDataTable8[[#This Row],[Combined with Bloomberg Coupon]]-C1863</f>
        <v>-3.418550086856964E-2</v>
      </c>
      <c r="E1862" s="37">
        <f t="shared" si="58"/>
        <v>90.728717134155616</v>
      </c>
      <c r="F1862" s="27">
        <f>LN(CurrentMtgRatesDataTable8[[#This Row],[Combined with Bloomberg Coupon]]/C1863)</f>
        <v>-7.7962652251575264E-3</v>
      </c>
      <c r="G1862" s="37">
        <f t="shared" si="59"/>
        <v>21.216179285835718</v>
      </c>
      <c r="I1862" s="26" t="s">
        <v>1703</v>
      </c>
      <c r="J1862" s="27">
        <v>72.628995200000006</v>
      </c>
      <c r="K1862" s="27" t="s">
        <v>1502</v>
      </c>
      <c r="N1862" s="26" t="s">
        <v>1703</v>
      </c>
      <c r="O1862" s="28">
        <v>80.010886799999994</v>
      </c>
      <c r="P1862" s="28" t="s">
        <v>1501</v>
      </c>
      <c r="Q1862" s="27">
        <f>VLOOKUP(CurrentMtgRatesDataTable824[[#This Row],[asOfDate]],CurrentMtgRatesDataTable8[],5,0)</f>
        <v>76.916041322294419</v>
      </c>
      <c r="R1862" s="27">
        <f>CurrentMtgRatesDataTable824[[#This Row],[Realized Current Coupon Vol]]/CurrentMtgRatesDataTable824[[#This Row],[SeriesNumValue]]</f>
        <v>0.96131969533794026</v>
      </c>
    </row>
    <row r="1863" spans="1:18">
      <c r="A1863" s="26" t="s">
        <v>1319</v>
      </c>
      <c r="B1863" s="28">
        <v>4.40197102684707</v>
      </c>
      <c r="C18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4.40197102684707</v>
      </c>
      <c r="D1863" s="27">
        <f>CurrentMtgRatesDataTable8[[#This Row],[Combined with Bloomberg Coupon]]-C1864</f>
        <v>3.2300325322819567E-2</v>
      </c>
      <c r="E1863" s="37">
        <f t="shared" si="58"/>
        <v>90.931717648910634</v>
      </c>
      <c r="F1863" s="27">
        <f>LN(CurrentMtgRatesDataTable8[[#This Row],[Combined with Bloomberg Coupon]]/C1864)</f>
        <v>7.3647493409191543E-3</v>
      </c>
      <c r="G1863" s="37">
        <f t="shared" si="59"/>
        <v>21.264195454896626</v>
      </c>
      <c r="I1863" s="26" t="s">
        <v>1702</v>
      </c>
      <c r="J1863" s="27">
        <v>73.169743120000007</v>
      </c>
      <c r="K1863" s="27" t="s">
        <v>1502</v>
      </c>
      <c r="N1863" s="26" t="s">
        <v>1702</v>
      </c>
      <c r="O1863" s="28">
        <v>79.083441649999997</v>
      </c>
      <c r="P1863" s="28" t="s">
        <v>1501</v>
      </c>
      <c r="Q1863" s="27">
        <f>VLOOKUP(CurrentMtgRatesDataTable824[[#This Row],[asOfDate]],CurrentMtgRatesDataTable8[],5,0)</f>
        <v>72.306780646070564</v>
      </c>
      <c r="R1863" s="27">
        <f>CurrentMtgRatesDataTable824[[#This Row],[Realized Current Coupon Vol]]/CurrentMtgRatesDataTable824[[#This Row],[SeriesNumValue]]</f>
        <v>0.91430998875945568</v>
      </c>
    </row>
    <row r="1864" spans="1:18">
      <c r="A1864" s="26" t="s">
        <v>1320</v>
      </c>
      <c r="B1864" s="28">
        <v>4.3696707015242504</v>
      </c>
      <c r="C18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4.3696707015242504</v>
      </c>
      <c r="D1864" s="27">
        <f>CurrentMtgRatesDataTable8[[#This Row],[Combined with Bloomberg Coupon]]-C1865</f>
        <v>-5.69228047038699E-2</v>
      </c>
      <c r="E1864" s="37">
        <f t="shared" si="58"/>
        <v>91.044824818347919</v>
      </c>
      <c r="F1864" s="27">
        <f>LN(CurrentMtgRatesDataTable8[[#This Row],[Combined with Bloomberg Coupon]]/C1865)</f>
        <v>-1.2942676110158417E-2</v>
      </c>
      <c r="G1864" s="37">
        <f t="shared" si="59"/>
        <v>21.291527767777684</v>
      </c>
      <c r="I1864" s="26" t="s">
        <v>1701</v>
      </c>
      <c r="J1864" s="27">
        <v>71.775180626666696</v>
      </c>
      <c r="K1864" s="27" t="s">
        <v>1502</v>
      </c>
      <c r="N1864" s="26" t="s">
        <v>1701</v>
      </c>
      <c r="O1864" s="28">
        <v>77.817406800000001</v>
      </c>
      <c r="P1864" s="28" t="s">
        <v>1501</v>
      </c>
      <c r="Q1864" s="27">
        <f>VLOOKUP(CurrentMtgRatesDataTable824[[#This Row],[asOfDate]],CurrentMtgRatesDataTable8[],5,0)</f>
        <v>72.304690891349296</v>
      </c>
      <c r="R1864" s="27">
        <f>CurrentMtgRatesDataTable824[[#This Row],[Realized Current Coupon Vol]]/CurrentMtgRatesDataTable824[[#This Row],[SeriesNumValue]]</f>
        <v>0.92915831900156942</v>
      </c>
    </row>
    <row r="1865" spans="1:18">
      <c r="A1865" s="26" t="s">
        <v>1321</v>
      </c>
      <c r="B1865" s="28">
        <v>4.4265935062281203</v>
      </c>
      <c r="C18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4.4265935062281203</v>
      </c>
      <c r="D1865" s="27">
        <f>CurrentMtgRatesDataTable8[[#This Row],[Combined with Bloomberg Coupon]]-C1866</f>
        <v>-2.7556197845999719E-2</v>
      </c>
      <c r="E1865" s="37">
        <f t="shared" si="58"/>
        <v>90.331075020449319</v>
      </c>
      <c r="F1865" s="27">
        <f>LN(CurrentMtgRatesDataTable8[[#This Row],[Combined with Bloomberg Coupon]]/C1866)</f>
        <v>-6.2058513869330386E-3</v>
      </c>
      <c r="G1865" s="37">
        <f t="shared" si="59"/>
        <v>21.13406445350688</v>
      </c>
      <c r="I1865" s="26" t="s">
        <v>1700</v>
      </c>
      <c r="J1865" s="27">
        <v>70.256259266666703</v>
      </c>
      <c r="K1865" s="27" t="s">
        <v>1502</v>
      </c>
      <c r="N1865" s="26" t="s">
        <v>1700</v>
      </c>
      <c r="O1865" s="28">
        <v>76.961913760000002</v>
      </c>
      <c r="P1865" s="28" t="s">
        <v>1501</v>
      </c>
      <c r="Q1865" s="27">
        <f>VLOOKUP(CurrentMtgRatesDataTable824[[#This Row],[asOfDate]],CurrentMtgRatesDataTable8[],5,0)</f>
        <v>72.332796745575834</v>
      </c>
      <c r="R1865" s="27">
        <f>CurrentMtgRatesDataTable824[[#This Row],[Realized Current Coupon Vol]]/CurrentMtgRatesDataTable824[[#This Row],[SeriesNumValue]]</f>
        <v>0.93985184634493724</v>
      </c>
    </row>
    <row r="1866" spans="1:18">
      <c r="A1866" s="26" t="s">
        <v>1322</v>
      </c>
      <c r="B1866" s="28">
        <v>4.45414970407412</v>
      </c>
      <c r="C18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4.45414970407412</v>
      </c>
      <c r="D1866" s="27">
        <f>CurrentMtgRatesDataTable8[[#This Row],[Combined with Bloomberg Coupon]]-C1867</f>
        <v>4.5385001525939828E-2</v>
      </c>
      <c r="E1866" s="37">
        <f t="shared" si="58"/>
        <v>90.578183638459748</v>
      </c>
      <c r="F1866" s="27">
        <f>LN(CurrentMtgRatesDataTable8[[#This Row],[Combined with Bloomberg Coupon]]/C1867)</f>
        <v>1.0241642004062402E-2</v>
      </c>
      <c r="G1866" s="37">
        <f t="shared" si="59"/>
        <v>21.19025433213703</v>
      </c>
      <c r="I1866" s="26" t="s">
        <v>1699</v>
      </c>
      <c r="J1866" s="27">
        <v>68.922742843333296</v>
      </c>
      <c r="K1866" s="27" t="s">
        <v>1502</v>
      </c>
      <c r="N1866" s="26" t="s">
        <v>1699</v>
      </c>
      <c r="O1866" s="28">
        <v>76.680825960000007</v>
      </c>
      <c r="P1866" s="28" t="s">
        <v>1501</v>
      </c>
      <c r="Q1866" s="27">
        <f>VLOOKUP(CurrentMtgRatesDataTable824[[#This Row],[asOfDate]],CurrentMtgRatesDataTable8[],5,0)</f>
        <v>72.339556636911809</v>
      </c>
      <c r="R1866" s="27">
        <f>CurrentMtgRatesDataTable824[[#This Row],[Realized Current Coupon Vol]]/CurrentMtgRatesDataTable824[[#This Row],[SeriesNumValue]]</f>
        <v>0.9433852039445586</v>
      </c>
    </row>
    <row r="1867" spans="1:18">
      <c r="A1867" s="26" t="s">
        <v>1323</v>
      </c>
      <c r="B1867" s="28">
        <v>4.4087647025481802</v>
      </c>
      <c r="C18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4.4087647025481802</v>
      </c>
      <c r="D1867" s="27">
        <f>CurrentMtgRatesDataTable8[[#This Row],[Combined with Bloomberg Coupon]]-C1868</f>
        <v>-8.0110524830080188E-2</v>
      </c>
      <c r="E1867" s="37">
        <f t="shared" si="58"/>
        <v>91.476598818411645</v>
      </c>
      <c r="F1867" s="27">
        <f>LN(CurrentMtgRatesDataTable8[[#This Row],[Combined with Bloomberg Coupon]]/C1868)</f>
        <v>-1.8007626801450658E-2</v>
      </c>
      <c r="G1867" s="37">
        <f t="shared" si="59"/>
        <v>21.395459811932501</v>
      </c>
      <c r="I1867" s="26" t="s">
        <v>1698</v>
      </c>
      <c r="J1867" s="27">
        <v>71.859732489999999</v>
      </c>
      <c r="K1867" s="27" t="s">
        <v>1502</v>
      </c>
      <c r="N1867" s="26" t="s">
        <v>1698</v>
      </c>
      <c r="O1867" s="28">
        <v>76.81162114</v>
      </c>
      <c r="P1867" s="28" t="s">
        <v>1501</v>
      </c>
      <c r="Q1867" s="27">
        <f>VLOOKUP(CurrentMtgRatesDataTable824[[#This Row],[asOfDate]],CurrentMtgRatesDataTable8[],5,0)</f>
        <v>71.755134056184758</v>
      </c>
      <c r="R1867" s="27">
        <f>CurrentMtgRatesDataTable824[[#This Row],[Realized Current Coupon Vol]]/CurrentMtgRatesDataTable824[[#This Row],[SeriesNumValue]]</f>
        <v>0.93417028557958592</v>
      </c>
    </row>
    <row r="1868" spans="1:18">
      <c r="A1868" s="26" t="s">
        <v>1324</v>
      </c>
      <c r="B1868" s="28">
        <v>4.4888752273782604</v>
      </c>
      <c r="C18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4.4888752273782604</v>
      </c>
      <c r="D1868" s="27">
        <f>CurrentMtgRatesDataTable8[[#This Row],[Combined with Bloomberg Coupon]]-C1869</f>
        <v>-1.0659745174919522E-2</v>
      </c>
      <c r="E1868" s="37">
        <f t="shared" si="58"/>
        <v>92.240746403071199</v>
      </c>
      <c r="F1868" s="27">
        <f>LN(CurrentMtgRatesDataTable8[[#This Row],[Combined with Bloomberg Coupon]]/C1869)</f>
        <v>-2.3718877833395725E-3</v>
      </c>
      <c r="G1868" s="37">
        <f t="shared" si="59"/>
        <v>21.603805975130332</v>
      </c>
      <c r="I1868" s="26" t="s">
        <v>1697</v>
      </c>
      <c r="J1868" s="27">
        <v>72.819980733333296</v>
      </c>
      <c r="K1868" s="27" t="s">
        <v>1502</v>
      </c>
      <c r="N1868" s="26" t="s">
        <v>1697</v>
      </c>
      <c r="O1868" s="28">
        <v>77.135970319999998</v>
      </c>
      <c r="P1868" s="28" t="s">
        <v>1501</v>
      </c>
      <c r="Q1868" s="27">
        <f>VLOOKUP(CurrentMtgRatesDataTable824[[#This Row],[asOfDate]],CurrentMtgRatesDataTable8[],5,0)</f>
        <v>71.927718369884147</v>
      </c>
      <c r="R1868" s="27">
        <f>CurrentMtgRatesDataTable824[[#This Row],[Realized Current Coupon Vol]]/CurrentMtgRatesDataTable824[[#This Row],[SeriesNumValue]]</f>
        <v>0.93247959507724709</v>
      </c>
    </row>
    <row r="1869" spans="1:18">
      <c r="A1869" s="26" t="s">
        <v>1325</v>
      </c>
      <c r="B1869" s="28">
        <v>4.4995349725531799</v>
      </c>
      <c r="C18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4.4995349725531799</v>
      </c>
      <c r="D1869" s="27">
        <f>CurrentMtgRatesDataTable8[[#This Row],[Combined with Bloomberg Coupon]]-C1870</f>
        <v>-5.5004488763703563E-3</v>
      </c>
      <c r="E1869" s="37">
        <f t="shared" si="58"/>
        <v>92.502510817369696</v>
      </c>
      <c r="F1869" s="27">
        <f>LN(CurrentMtgRatesDataTable8[[#This Row],[Combined with Bloomberg Coupon]]/C1870)</f>
        <v>-1.2217017180940351E-3</v>
      </c>
      <c r="G1869" s="37">
        <f t="shared" si="59"/>
        <v>21.666784417164095</v>
      </c>
      <c r="I1869" s="26" t="s">
        <v>1696</v>
      </c>
      <c r="J1869" s="27">
        <v>74.842470706666703</v>
      </c>
      <c r="K1869" s="27" t="s">
        <v>1502</v>
      </c>
      <c r="N1869" s="26" t="s">
        <v>1696</v>
      </c>
      <c r="O1869" s="28">
        <v>77.937225720000001</v>
      </c>
      <c r="P1869" s="28" t="s">
        <v>1501</v>
      </c>
      <c r="Q1869" s="27">
        <f>VLOOKUP(CurrentMtgRatesDataTable824[[#This Row],[asOfDate]],CurrentMtgRatesDataTable8[],5,0)</f>
        <v>71.871635078965355</v>
      </c>
      <c r="R1869" s="27">
        <f>CurrentMtgRatesDataTable824[[#This Row],[Realized Current Coupon Vol]]/CurrentMtgRatesDataTable824[[#This Row],[SeriesNumValue]]</f>
        <v>0.92217338268074744</v>
      </c>
    </row>
    <row r="1870" spans="1:18">
      <c r="A1870" s="26" t="s">
        <v>1326</v>
      </c>
      <c r="B1870" s="28">
        <v>4.5050354214295503</v>
      </c>
      <c r="C18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4.5050354214295503</v>
      </c>
      <c r="D1870" s="27">
        <f>CurrentMtgRatesDataTable8[[#This Row],[Combined with Bloomberg Coupon]]-C1871</f>
        <v>2.9293915212580401E-2</v>
      </c>
      <c r="E1870" s="37">
        <f t="shared" si="58"/>
        <v>95.975436133304612</v>
      </c>
      <c r="F1870" s="27">
        <f>LN(CurrentMtgRatesDataTable8[[#This Row],[Combined with Bloomberg Coupon]]/C1871)</f>
        <v>6.5237160084275518E-3</v>
      </c>
      <c r="G1870" s="37">
        <f t="shared" si="59"/>
        <v>22.515311697503972</v>
      </c>
      <c r="I1870" s="26" t="s">
        <v>1695</v>
      </c>
      <c r="J1870" s="27">
        <v>74.666563996666696</v>
      </c>
      <c r="K1870" s="27" t="s">
        <v>1502</v>
      </c>
      <c r="N1870" s="26" t="s">
        <v>1695</v>
      </c>
      <c r="O1870" s="28">
        <v>78.68115195</v>
      </c>
      <c r="P1870" s="28" t="s">
        <v>1501</v>
      </c>
      <c r="Q1870" s="27">
        <f>VLOOKUP(CurrentMtgRatesDataTable824[[#This Row],[asOfDate]],CurrentMtgRatesDataTable8[],5,0)</f>
        <v>71.01103460994311</v>
      </c>
      <c r="R1870" s="27">
        <f>CurrentMtgRatesDataTable824[[#This Row],[Realized Current Coupon Vol]]/CurrentMtgRatesDataTable824[[#This Row],[SeriesNumValue]]</f>
        <v>0.90251645851688767</v>
      </c>
    </row>
    <row r="1871" spans="1:18">
      <c r="A1871" s="26" t="s">
        <v>1327</v>
      </c>
      <c r="B1871" s="28">
        <v>4.4757415062169699</v>
      </c>
      <c r="C18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4.4757415062169699</v>
      </c>
      <c r="D1871" s="27">
        <f>CurrentMtgRatesDataTable8[[#This Row],[Combined with Bloomberg Coupon]]-C1872</f>
        <v>3.9082660789580004E-2</v>
      </c>
      <c r="E1871" s="37">
        <f t="shared" si="58"/>
        <v>95.981718377841958</v>
      </c>
      <c r="F1871" s="27">
        <f>LN(CurrentMtgRatesDataTable8[[#This Row],[Combined with Bloomberg Coupon]]/C1872)</f>
        <v>8.7704568399191753E-3</v>
      </c>
      <c r="G1871" s="37">
        <f t="shared" si="59"/>
        <v>22.52304418437847</v>
      </c>
      <c r="I1871" s="26" t="s">
        <v>1694</v>
      </c>
      <c r="J1871" s="27">
        <v>73.714269720000004</v>
      </c>
      <c r="K1871" s="27" t="s">
        <v>1502</v>
      </c>
      <c r="N1871" s="26" t="s">
        <v>1694</v>
      </c>
      <c r="O1871" s="28">
        <v>77.450080560000004</v>
      </c>
      <c r="P1871" s="28" t="s">
        <v>1501</v>
      </c>
      <c r="Q1871" s="27">
        <f>VLOOKUP(CurrentMtgRatesDataTable824[[#This Row],[asOfDate]],CurrentMtgRatesDataTable8[],5,0)</f>
        <v>71.068584926183036</v>
      </c>
      <c r="R1871" s="27">
        <f>CurrentMtgRatesDataTable824[[#This Row],[Realized Current Coupon Vol]]/CurrentMtgRatesDataTable824[[#This Row],[SeriesNumValue]]</f>
        <v>0.91760504846895197</v>
      </c>
    </row>
    <row r="1872" spans="1:18">
      <c r="A1872" s="26" t="s">
        <v>1328</v>
      </c>
      <c r="B1872" s="28">
        <v>4.4366588454273899</v>
      </c>
      <c r="C18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4.4366588454273899</v>
      </c>
      <c r="D1872" s="27">
        <f>CurrentMtgRatesDataTable8[[#This Row],[Combined with Bloomberg Coupon]]-C1873</f>
        <v>-9.587183091466045E-2</v>
      </c>
      <c r="E1872" s="37">
        <f t="shared" si="58"/>
        <v>96.405403685687901</v>
      </c>
      <c r="F1872" s="27">
        <f>LN(CurrentMtgRatesDataTable8[[#This Row],[Combined with Bloomberg Coupon]]/C1873)</f>
        <v>-2.1378850834749261E-2</v>
      </c>
      <c r="G1872" s="37">
        <f t="shared" si="59"/>
        <v>22.638008068469318</v>
      </c>
      <c r="I1872" s="26" t="s">
        <v>1693</v>
      </c>
      <c r="J1872" s="27">
        <v>76.205134166666696</v>
      </c>
      <c r="K1872" s="27" t="s">
        <v>1502</v>
      </c>
      <c r="N1872" s="26" t="s">
        <v>1693</v>
      </c>
      <c r="O1872" s="28">
        <v>78.138102799999999</v>
      </c>
      <c r="P1872" s="28" t="s">
        <v>1501</v>
      </c>
      <c r="Q1872" s="27">
        <f>VLOOKUP(CurrentMtgRatesDataTable824[[#This Row],[asOfDate]],CurrentMtgRatesDataTable8[],5,0)</f>
        <v>70.235260798287158</v>
      </c>
      <c r="R1872" s="27">
        <f>CurrentMtgRatesDataTable824[[#This Row],[Realized Current Coupon Vol]]/CurrentMtgRatesDataTable824[[#This Row],[SeriesNumValue]]</f>
        <v>0.89886058506000943</v>
      </c>
    </row>
    <row r="1873" spans="1:18">
      <c r="A1873" s="26" t="s">
        <v>1329</v>
      </c>
      <c r="B1873" s="28">
        <v>4.5325306763420503</v>
      </c>
      <c r="C18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4.5325306763420503</v>
      </c>
      <c r="D1873" s="27">
        <f>CurrentMtgRatesDataTable8[[#This Row],[Combined with Bloomberg Coupon]]-C1874</f>
        <v>-2.6717459569259638E-2</v>
      </c>
      <c r="E1873" s="37">
        <f t="shared" si="58"/>
        <v>94.108752663194068</v>
      </c>
      <c r="F1873" s="27">
        <f>LN(CurrentMtgRatesDataTable8[[#This Row],[Combined with Bloomberg Coupon]]/C1874)</f>
        <v>-5.8772957478380366E-3</v>
      </c>
      <c r="G1873" s="37">
        <f t="shared" si="59"/>
        <v>22.150173166752229</v>
      </c>
      <c r="I1873" s="26" t="s">
        <v>1692</v>
      </c>
      <c r="J1873" s="27">
        <v>79.352815413333303</v>
      </c>
      <c r="K1873" s="27" t="s">
        <v>1502</v>
      </c>
      <c r="N1873" s="26" t="s">
        <v>1692</v>
      </c>
      <c r="O1873" s="28">
        <v>79.909015539999999</v>
      </c>
      <c r="P1873" s="28" t="s">
        <v>1501</v>
      </c>
      <c r="Q1873" s="27">
        <f>VLOOKUP(CurrentMtgRatesDataTable824[[#This Row],[asOfDate]],CurrentMtgRatesDataTable8[],5,0)</f>
        <v>71.230107031871867</v>
      </c>
      <c r="R1873" s="27">
        <f>CurrentMtgRatesDataTable824[[#This Row],[Realized Current Coupon Vol]]/CurrentMtgRatesDataTable824[[#This Row],[SeriesNumValue]]</f>
        <v>0.89139012100851456</v>
      </c>
    </row>
    <row r="1874" spans="1:18">
      <c r="A1874" s="26" t="s">
        <v>1330</v>
      </c>
      <c r="B1874" s="28">
        <v>4.55924813591131</v>
      </c>
      <c r="C18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4.55924813591131</v>
      </c>
      <c r="D1874" s="27">
        <f>CurrentMtgRatesDataTable8[[#This Row],[Combined with Bloomberg Coupon]]-C1875</f>
        <v>3.6482247718709893E-2</v>
      </c>
      <c r="E1874" s="37">
        <f t="shared" si="58"/>
        <v>93.928582144372825</v>
      </c>
      <c r="F1874" s="27">
        <f>LN(CurrentMtgRatesDataTable8[[#This Row],[Combined with Bloomberg Coupon]]/C1875)</f>
        <v>8.0339985934769122E-3</v>
      </c>
      <c r="G1874" s="37">
        <f t="shared" si="59"/>
        <v>22.116226582246206</v>
      </c>
      <c r="I1874" s="26" t="s">
        <v>1691</v>
      </c>
      <c r="J1874" s="27">
        <v>80.102049643333302</v>
      </c>
      <c r="K1874" s="27" t="s">
        <v>1502</v>
      </c>
      <c r="N1874" s="26" t="s">
        <v>1691</v>
      </c>
      <c r="O1874" s="28">
        <v>79.882906950000006</v>
      </c>
      <c r="P1874" s="28" t="s">
        <v>1501</v>
      </c>
      <c r="Q1874" s="27">
        <f>VLOOKUP(CurrentMtgRatesDataTable824[[#This Row],[asOfDate]],CurrentMtgRatesDataTable8[],5,0)</f>
        <v>70.327265160121755</v>
      </c>
      <c r="R1874" s="27">
        <f>CurrentMtgRatesDataTable824[[#This Row],[Realized Current Coupon Vol]]/CurrentMtgRatesDataTable824[[#This Row],[SeriesNumValue]]</f>
        <v>0.88037939335558635</v>
      </c>
    </row>
    <row r="1875" spans="1:18">
      <c r="A1875" s="26" t="s">
        <v>1331</v>
      </c>
      <c r="B1875" s="28">
        <v>4.5227658881926001</v>
      </c>
      <c r="C18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4.5227658881926001</v>
      </c>
      <c r="D1875" s="27">
        <f>CurrentMtgRatesDataTable8[[#This Row],[Combined with Bloomberg Coupon]]-C1876</f>
        <v>-3.3466341161680013E-2</v>
      </c>
      <c r="E1875" s="37">
        <f t="shared" si="58"/>
        <v>93.740757229860748</v>
      </c>
      <c r="F1875" s="27">
        <f>LN(CurrentMtgRatesDataTable8[[#This Row],[Combined with Bloomberg Coupon]]/C1876)</f>
        <v>-7.3722876257109439E-3</v>
      </c>
      <c r="G1875" s="37">
        <f t="shared" si="59"/>
        <v>22.078593985260728</v>
      </c>
      <c r="I1875" s="26" t="s">
        <v>1690</v>
      </c>
      <c r="J1875" s="27">
        <v>77.792827270000004</v>
      </c>
      <c r="K1875" s="27" t="s">
        <v>1502</v>
      </c>
      <c r="N1875" s="26" t="s">
        <v>1690</v>
      </c>
      <c r="O1875" s="28">
        <v>79.375624770000002</v>
      </c>
      <c r="P1875" s="28" t="s">
        <v>1501</v>
      </c>
      <c r="Q1875" s="27">
        <f>VLOOKUP(CurrentMtgRatesDataTable824[[#This Row],[asOfDate]],CurrentMtgRatesDataTable8[],5,0)</f>
        <v>71.753113026116054</v>
      </c>
      <c r="R1875" s="27">
        <f>CurrentMtgRatesDataTable824[[#This Row],[Realized Current Coupon Vol]]/CurrentMtgRatesDataTable824[[#This Row],[SeriesNumValue]]</f>
        <v>0.90396911185302731</v>
      </c>
    </row>
    <row r="1876" spans="1:18">
      <c r="A1876" s="26" t="s">
        <v>1332</v>
      </c>
      <c r="B1876" s="28">
        <v>4.5562322293542801</v>
      </c>
      <c r="C18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4.5562322293542801</v>
      </c>
      <c r="D1876" s="27">
        <f>CurrentMtgRatesDataTable8[[#This Row],[Combined with Bloomberg Coupon]]-C1877</f>
        <v>-4.0545346640469937E-2</v>
      </c>
      <c r="E1876" s="37">
        <f t="shared" si="58"/>
        <v>96.988230322408668</v>
      </c>
      <c r="F1876" s="27">
        <f>LN(CurrentMtgRatesDataTable8[[#This Row],[Combined with Bloomberg Coupon]]/C1877)</f>
        <v>-8.8595145653959442E-3</v>
      </c>
      <c r="G1876" s="37">
        <f t="shared" si="59"/>
        <v>22.882158344722416</v>
      </c>
      <c r="I1876" s="26" t="s">
        <v>1689</v>
      </c>
      <c r="J1876" s="27">
        <v>75.721918459999998</v>
      </c>
      <c r="K1876" s="27" t="s">
        <v>1502</v>
      </c>
      <c r="N1876" s="26" t="s">
        <v>1689</v>
      </c>
      <c r="O1876" s="28">
        <v>79.868122249999999</v>
      </c>
      <c r="P1876" s="28" t="s">
        <v>1501</v>
      </c>
      <c r="Q1876" s="27">
        <f>VLOOKUP(CurrentMtgRatesDataTable824[[#This Row],[asOfDate]],CurrentMtgRatesDataTable8[],5,0)</f>
        <v>71.073046218730894</v>
      </c>
      <c r="R1876" s="27">
        <f>CurrentMtgRatesDataTable824[[#This Row],[Realized Current Coupon Vol]]/CurrentMtgRatesDataTable824[[#This Row],[SeriesNumValue]]</f>
        <v>0.88988001991909726</v>
      </c>
    </row>
    <row r="1877" spans="1:18">
      <c r="A1877" s="26" t="s">
        <v>1333</v>
      </c>
      <c r="B1877" s="28">
        <v>4.59677757599475</v>
      </c>
      <c r="C18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4.59677757599475</v>
      </c>
      <c r="D1877" s="27">
        <f>CurrentMtgRatesDataTable8[[#This Row],[Combined with Bloomberg Coupon]]-C1878</f>
        <v>5.0102641808670079E-2</v>
      </c>
      <c r="E1877" s="37">
        <f t="shared" si="58"/>
        <v>96.536053347376367</v>
      </c>
      <c r="F1877" s="27">
        <f>LN(CurrentMtgRatesDataTable8[[#This Row],[Combined with Bloomberg Coupon]]/C1878)</f>
        <v>1.0959348938799612E-2</v>
      </c>
      <c r="G1877" s="37">
        <f t="shared" si="59"/>
        <v>22.790707019503508</v>
      </c>
      <c r="I1877" s="26" t="s">
        <v>1688</v>
      </c>
      <c r="J1877" s="27">
        <v>72.389935199999996</v>
      </c>
      <c r="K1877" s="27" t="s">
        <v>1502</v>
      </c>
      <c r="N1877" s="26" t="s">
        <v>1688</v>
      </c>
      <c r="O1877" s="28">
        <v>76.853751160000002</v>
      </c>
      <c r="P1877" s="28" t="s">
        <v>1501</v>
      </c>
      <c r="Q1877" s="27">
        <f>VLOOKUP(CurrentMtgRatesDataTable824[[#This Row],[asOfDate]],CurrentMtgRatesDataTable8[],5,0)</f>
        <v>71.078296599329803</v>
      </c>
      <c r="R1877" s="27">
        <f>CurrentMtgRatesDataTable824[[#This Row],[Realized Current Coupon Vol]]/CurrentMtgRatesDataTable824[[#This Row],[SeriesNumValue]]</f>
        <v>0.92485136413645685</v>
      </c>
    </row>
    <row r="1878" spans="1:18">
      <c r="A1878" s="26" t="s">
        <v>1334</v>
      </c>
      <c r="B1878" s="28">
        <v>4.5466749341860799</v>
      </c>
      <c r="C18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4.5466749341860799</v>
      </c>
      <c r="D1878" s="27">
        <f>CurrentMtgRatesDataTable8[[#This Row],[Combined with Bloomberg Coupon]]-C1879</f>
        <v>5.0735486909750271E-2</v>
      </c>
      <c r="E1878" s="37">
        <f t="shared" si="58"/>
        <v>96.146149125347407</v>
      </c>
      <c r="F1878" s="27">
        <f>LN(CurrentMtgRatesDataTable8[[#This Row],[Combined with Bloomberg Coupon]]/C1879)</f>
        <v>1.1221537746720743E-2</v>
      </c>
      <c r="G1878" s="37">
        <f t="shared" si="59"/>
        <v>22.713720699610359</v>
      </c>
      <c r="I1878" s="26" t="s">
        <v>1687</v>
      </c>
      <c r="J1878" s="27">
        <v>75.005046449999995</v>
      </c>
      <c r="K1878" s="27" t="s">
        <v>1502</v>
      </c>
      <c r="N1878" s="26" t="s">
        <v>1687</v>
      </c>
      <c r="O1878" s="28">
        <v>76.785284219999994</v>
      </c>
      <c r="P1878" s="28" t="s">
        <v>1501</v>
      </c>
      <c r="Q1878" s="27">
        <f>VLOOKUP(CurrentMtgRatesDataTable824[[#This Row],[asOfDate]],CurrentMtgRatesDataTable8[],5,0)</f>
        <v>71.102219622194156</v>
      </c>
      <c r="R1878" s="27">
        <f>CurrentMtgRatesDataTable824[[#This Row],[Realized Current Coupon Vol]]/CurrentMtgRatesDataTable824[[#This Row],[SeriesNumValue]]</f>
        <v>0.9259875814026669</v>
      </c>
    </row>
    <row r="1879" spans="1:18">
      <c r="A1879" s="26" t="s">
        <v>1335</v>
      </c>
      <c r="B1879" s="28">
        <v>4.4959394472763297</v>
      </c>
      <c r="C18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4.4959394472763297</v>
      </c>
      <c r="D1879" s="27">
        <f>CurrentMtgRatesDataTable8[[#This Row],[Combined with Bloomberg Coupon]]-C1880</f>
        <v>1.0540273815789369E-2</v>
      </c>
      <c r="E1879" s="37">
        <f t="shared" si="58"/>
        <v>96.425568899030594</v>
      </c>
      <c r="F1879" s="27">
        <f>LN(CurrentMtgRatesDataTable8[[#This Row],[Combined with Bloomberg Coupon]]/C1880)</f>
        <v>2.3471509314702448E-3</v>
      </c>
      <c r="G1879" s="37">
        <f t="shared" si="59"/>
        <v>22.792296938111864</v>
      </c>
      <c r="I1879" s="26" t="s">
        <v>1686</v>
      </c>
      <c r="J1879" s="27">
        <v>76.866479499999997</v>
      </c>
      <c r="K1879" s="27" t="s">
        <v>1502</v>
      </c>
      <c r="N1879" s="26" t="s">
        <v>1686</v>
      </c>
      <c r="O1879" s="28">
        <v>76.722466080000004</v>
      </c>
      <c r="P1879" s="28" t="s">
        <v>1501</v>
      </c>
      <c r="Q1879" s="27">
        <f>VLOOKUP(CurrentMtgRatesDataTable824[[#This Row],[asOfDate]],CurrentMtgRatesDataTable8[],5,0)</f>
        <v>70.156870534353118</v>
      </c>
      <c r="R1879" s="27">
        <f>CurrentMtgRatesDataTable824[[#This Row],[Realized Current Coupon Vol]]/CurrentMtgRatesDataTable824[[#This Row],[SeriesNumValue]]</f>
        <v>0.91442408096214201</v>
      </c>
    </row>
    <row r="1880" spans="1:18">
      <c r="A1880" s="26" t="s">
        <v>1336</v>
      </c>
      <c r="B1880" s="28">
        <v>4.4853991734605403</v>
      </c>
      <c r="C18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4.4853991734605403</v>
      </c>
      <c r="D1880" s="27">
        <f>CurrentMtgRatesDataTable8[[#This Row],[Combined with Bloomberg Coupon]]-C1881</f>
        <v>7.535739783382045E-2</v>
      </c>
      <c r="E1880" s="37">
        <f t="shared" si="58"/>
        <v>96.796369665690094</v>
      </c>
      <c r="F1880" s="27">
        <f>LN(CurrentMtgRatesDataTable8[[#This Row],[Combined with Bloomberg Coupon]]/C1881)</f>
        <v>1.6943331091618909E-2</v>
      </c>
      <c r="G1880" s="37">
        <f t="shared" si="59"/>
        <v>22.877555791680962</v>
      </c>
      <c r="I1880" s="26" t="s">
        <v>1685</v>
      </c>
      <c r="J1880" s="27">
        <v>74.819389103333293</v>
      </c>
      <c r="K1880" s="27" t="s">
        <v>1502</v>
      </c>
      <c r="N1880" s="26" t="s">
        <v>1685</v>
      </c>
      <c r="O1880" s="28">
        <v>77.153216839999999</v>
      </c>
      <c r="P1880" s="28" t="s">
        <v>1501</v>
      </c>
      <c r="Q1880" s="27">
        <f>VLOOKUP(CurrentMtgRatesDataTable824[[#This Row],[asOfDate]],CurrentMtgRatesDataTable8[],5,0)</f>
        <v>70.34486225020315</v>
      </c>
      <c r="R1880" s="27">
        <f>CurrentMtgRatesDataTable824[[#This Row],[Realized Current Coupon Vol]]/CurrentMtgRatesDataTable824[[#This Row],[SeriesNumValue]]</f>
        <v>0.91175540218995688</v>
      </c>
    </row>
    <row r="1881" spans="1:18">
      <c r="A1881" s="26" t="s">
        <v>1337</v>
      </c>
      <c r="B1881" s="28">
        <v>4.4100417756267198</v>
      </c>
      <c r="C18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4.4100417756267198</v>
      </c>
      <c r="D1881" s="27">
        <f>CurrentMtgRatesDataTable8[[#This Row],[Combined with Bloomberg Coupon]]-C1882</f>
        <v>0.14713275381588975</v>
      </c>
      <c r="E1881" s="37">
        <f t="shared" si="58"/>
        <v>96.64465279696276</v>
      </c>
      <c r="F1881" s="27">
        <f>LN(CurrentMtgRatesDataTable8[[#This Row],[Combined with Bloomberg Coupon]]/C1882)</f>
        <v>3.3932366143084508E-2</v>
      </c>
      <c r="G1881" s="37">
        <f t="shared" si="59"/>
        <v>22.856094000228676</v>
      </c>
      <c r="I1881" s="26" t="s">
        <v>1684</v>
      </c>
      <c r="J1881" s="27">
        <v>77.584858400000002</v>
      </c>
      <c r="K1881" s="27" t="s">
        <v>1502</v>
      </c>
      <c r="N1881" s="26" t="s">
        <v>1684</v>
      </c>
      <c r="O1881" s="28">
        <v>77.795323839999995</v>
      </c>
      <c r="P1881" s="28" t="s">
        <v>1501</v>
      </c>
      <c r="Q1881" s="27">
        <f>VLOOKUP(CurrentMtgRatesDataTable824[[#This Row],[asOfDate]],CurrentMtgRatesDataTable8[],5,0)</f>
        <v>69.220173957725578</v>
      </c>
      <c r="R1881" s="27">
        <f>CurrentMtgRatesDataTable824[[#This Row],[Realized Current Coupon Vol]]/CurrentMtgRatesDataTable824[[#This Row],[SeriesNumValue]]</f>
        <v>0.88977293931045587</v>
      </c>
    </row>
    <row r="1882" spans="1:18">
      <c r="A1882" s="26" t="s">
        <v>1338</v>
      </c>
      <c r="B1882" s="28">
        <v>4.2629090218108301</v>
      </c>
      <c r="C18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4.2629090218108301</v>
      </c>
      <c r="D1882" s="27">
        <f>CurrentMtgRatesDataTable8[[#This Row],[Combined with Bloomberg Coupon]]-C1883</f>
        <v>6.4685195896659664E-2</v>
      </c>
      <c r="E1882" s="37">
        <f t="shared" si="58"/>
        <v>91.751915265005053</v>
      </c>
      <c r="F1882" s="27">
        <f>LN(CurrentMtgRatesDataTable8[[#This Row],[Combined with Bloomberg Coupon]]/C1883)</f>
        <v>1.529025895140106E-2</v>
      </c>
      <c r="G1882" s="37">
        <f t="shared" si="59"/>
        <v>21.756932444776059</v>
      </c>
      <c r="I1882" s="26" t="s">
        <v>1683</v>
      </c>
      <c r="J1882" s="27">
        <v>73.666392799999997</v>
      </c>
      <c r="K1882" s="27" t="s">
        <v>1502</v>
      </c>
      <c r="N1882" s="26" t="s">
        <v>1683</v>
      </c>
      <c r="O1882" s="28">
        <v>75.775289670000006</v>
      </c>
      <c r="P1882" s="28" t="s">
        <v>1501</v>
      </c>
      <c r="Q1882" s="27">
        <f>VLOOKUP(CurrentMtgRatesDataTable824[[#This Row],[asOfDate]],CurrentMtgRatesDataTable8[],5,0)</f>
        <v>69.37621514130808</v>
      </c>
      <c r="R1882" s="27">
        <f>CurrentMtgRatesDataTable824[[#This Row],[Realized Current Coupon Vol]]/CurrentMtgRatesDataTable824[[#This Row],[SeriesNumValue]]</f>
        <v>0.91555196216920087</v>
      </c>
    </row>
    <row r="1883" spans="1:18">
      <c r="A1883" s="26" t="s">
        <v>1339</v>
      </c>
      <c r="B1883" s="28">
        <v>4.1982238259141704</v>
      </c>
      <c r="C18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4.1982238259141704</v>
      </c>
      <c r="D1883" s="27">
        <f>CurrentMtgRatesDataTable8[[#This Row],[Combined with Bloomberg Coupon]]-C1884</f>
        <v>-0.12669966545901978</v>
      </c>
      <c r="E1883" s="37">
        <f t="shared" si="58"/>
        <v>90.837344808223406</v>
      </c>
      <c r="F1883" s="27">
        <f>LN(CurrentMtgRatesDataTable8[[#This Row],[Combined with Bloomberg Coupon]]/C1884)</f>
        <v>-2.9732913120835407E-2</v>
      </c>
      <c r="G1883" s="37">
        <f t="shared" si="59"/>
        <v>21.539132611061167</v>
      </c>
      <c r="I1883" s="26" t="s">
        <v>1682</v>
      </c>
      <c r="J1883" s="27">
        <v>74.998300173333305</v>
      </c>
      <c r="K1883" s="27" t="s">
        <v>1502</v>
      </c>
      <c r="N1883" s="26" t="s">
        <v>1682</v>
      </c>
      <c r="O1883" s="28">
        <v>76.061486840000001</v>
      </c>
      <c r="P1883" s="28" t="s">
        <v>1501</v>
      </c>
      <c r="Q1883" s="27">
        <f>VLOOKUP(CurrentMtgRatesDataTable824[[#This Row],[asOfDate]],CurrentMtgRatesDataTable8[],5,0)</f>
        <v>69.64059488142928</v>
      </c>
      <c r="R1883" s="27">
        <f>CurrentMtgRatesDataTable824[[#This Row],[Realized Current Coupon Vol]]/CurrentMtgRatesDataTable824[[#This Row],[SeriesNumValue]]</f>
        <v>0.91558287610026001</v>
      </c>
    </row>
    <row r="1884" spans="1:18">
      <c r="A1884" s="26" t="s">
        <v>1340</v>
      </c>
      <c r="B1884" s="28">
        <v>4.3249234913731902</v>
      </c>
      <c r="C18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4.3249234913731902</v>
      </c>
      <c r="D1884" s="27">
        <f>CurrentMtgRatesDataTable8[[#This Row],[Combined with Bloomberg Coupon]]-C1885</f>
        <v>-2.9148437074329792E-2</v>
      </c>
      <c r="E1884" s="37">
        <f t="shared" si="58"/>
        <v>87.352684958803607</v>
      </c>
      <c r="F1884" s="27">
        <f>LN(CurrentMtgRatesDataTable8[[#This Row],[Combined with Bloomberg Coupon]]/C1885)</f>
        <v>-6.7170323888448681E-3</v>
      </c>
      <c r="G1884" s="37">
        <f t="shared" si="59"/>
        <v>20.727000737719813</v>
      </c>
      <c r="I1884" s="26" t="s">
        <v>1681</v>
      </c>
      <c r="J1884" s="27">
        <v>72.481997829999997</v>
      </c>
      <c r="K1884" s="27" t="s">
        <v>1502</v>
      </c>
      <c r="N1884" s="26" t="s">
        <v>1681</v>
      </c>
      <c r="O1884" s="28">
        <v>75.760683110000002</v>
      </c>
      <c r="P1884" s="28" t="s">
        <v>1501</v>
      </c>
      <c r="Q1884" s="27">
        <f>VLOOKUP(CurrentMtgRatesDataTable824[[#This Row],[asOfDate]],CurrentMtgRatesDataTable8[],5,0)</f>
        <v>68.794813616934618</v>
      </c>
      <c r="R1884" s="27">
        <f>CurrentMtgRatesDataTable824[[#This Row],[Realized Current Coupon Vol]]/CurrentMtgRatesDataTable824[[#This Row],[SeriesNumValue]]</f>
        <v>0.9080542940333397</v>
      </c>
    </row>
    <row r="1885" spans="1:18">
      <c r="A1885" s="26" t="s">
        <v>1341</v>
      </c>
      <c r="B1885" s="28">
        <v>4.35407192844752</v>
      </c>
      <c r="C18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4.35407192844752</v>
      </c>
      <c r="D1885" s="27">
        <f>CurrentMtgRatesDataTable8[[#This Row],[Combined with Bloomberg Coupon]]-C1886</f>
        <v>7.0903798985000321E-2</v>
      </c>
      <c r="E1885" s="37">
        <f t="shared" si="58"/>
        <v>88.570424593152481</v>
      </c>
      <c r="F1885" s="27">
        <f>LN(CurrentMtgRatesDataTable8[[#This Row],[Combined with Bloomberg Coupon]]/C1886)</f>
        <v>1.6418529828071193E-2</v>
      </c>
      <c r="G1885" s="37">
        <f t="shared" si="59"/>
        <v>20.998258647269608</v>
      </c>
      <c r="I1885" s="26" t="s">
        <v>1680</v>
      </c>
      <c r="J1885" s="27">
        <v>67.647448916666704</v>
      </c>
      <c r="K1885" s="27" t="s">
        <v>1502</v>
      </c>
      <c r="N1885" s="26" t="s">
        <v>1680</v>
      </c>
      <c r="O1885" s="28">
        <v>73.741073229999998</v>
      </c>
      <c r="P1885" s="28" t="s">
        <v>1501</v>
      </c>
      <c r="Q1885" s="27">
        <f>VLOOKUP(CurrentMtgRatesDataTable824[[#This Row],[asOfDate]],CurrentMtgRatesDataTable8[],5,0)</f>
        <v>69.929237023079537</v>
      </c>
      <c r="R1885" s="27">
        <f>CurrentMtgRatesDataTable824[[#This Row],[Realized Current Coupon Vol]]/CurrentMtgRatesDataTable824[[#This Row],[SeriesNumValue]]</f>
        <v>0.94830782846038519</v>
      </c>
    </row>
    <row r="1886" spans="1:18">
      <c r="A1886" s="26" t="s">
        <v>1342</v>
      </c>
      <c r="B1886" s="28">
        <v>4.2831681294625197</v>
      </c>
      <c r="C18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4.2831681294625197</v>
      </c>
      <c r="D1886" s="27">
        <f>CurrentMtgRatesDataTable8[[#This Row],[Combined with Bloomberg Coupon]]-C1887</f>
        <v>3.607591281164968E-2</v>
      </c>
      <c r="E1886" s="37">
        <f t="shared" si="58"/>
        <v>88.745965248808005</v>
      </c>
      <c r="F1886" s="27">
        <f>LN(CurrentMtgRatesDataTable8[[#This Row],[Combined with Bloomberg Coupon]]/C1887)</f>
        <v>8.4583884742583191E-3</v>
      </c>
      <c r="G1886" s="37">
        <f t="shared" si="59"/>
        <v>21.033575338384221</v>
      </c>
      <c r="I1886" s="26" t="s">
        <v>1679</v>
      </c>
      <c r="J1886" s="27">
        <v>65.409367153333307</v>
      </c>
      <c r="K1886" s="27" t="s">
        <v>1502</v>
      </c>
      <c r="N1886" s="26" t="s">
        <v>1679</v>
      </c>
      <c r="O1886" s="28">
        <v>71.572847150000001</v>
      </c>
      <c r="P1886" s="28" t="s">
        <v>1501</v>
      </c>
      <c r="Q1886" s="27">
        <f>VLOOKUP(CurrentMtgRatesDataTable824[[#This Row],[asOfDate]],CurrentMtgRatesDataTable8[],5,0)</f>
        <v>69.793419124451276</v>
      </c>
      <c r="R1886" s="27">
        <f>CurrentMtgRatesDataTable824[[#This Row],[Realized Current Coupon Vol]]/CurrentMtgRatesDataTable824[[#This Row],[SeriesNumValue]]</f>
        <v>0.97513822494975699</v>
      </c>
    </row>
    <row r="1887" spans="1:18">
      <c r="A1887" s="26" t="s">
        <v>1343</v>
      </c>
      <c r="B1887" s="28">
        <v>4.24709221665087</v>
      </c>
      <c r="C18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4.24709221665087</v>
      </c>
      <c r="D1887" s="27">
        <f>CurrentMtgRatesDataTable8[[#This Row],[Combined with Bloomberg Coupon]]-C1888</f>
        <v>2.1939569700360373E-2</v>
      </c>
      <c r="E1887" s="37">
        <f t="shared" si="58"/>
        <v>88.399557679692549</v>
      </c>
      <c r="F1887" s="27">
        <f>LN(CurrentMtgRatesDataTable8[[#This Row],[Combined with Bloomberg Coupon]]/C1888)</f>
        <v>5.1791748457548281E-3</v>
      </c>
      <c r="G1887" s="37">
        <f t="shared" si="59"/>
        <v>20.95332402495584</v>
      </c>
      <c r="I1887" s="26" t="s">
        <v>1678</v>
      </c>
      <c r="J1887" s="27">
        <v>64.966311059999995</v>
      </c>
      <c r="K1887" s="27" t="s">
        <v>1502</v>
      </c>
      <c r="N1887" s="26" t="s">
        <v>1678</v>
      </c>
      <c r="O1887" s="28">
        <v>70.230608500000002</v>
      </c>
      <c r="P1887" s="28" t="s">
        <v>1501</v>
      </c>
      <c r="Q1887" s="27">
        <f>VLOOKUP(CurrentMtgRatesDataTable824[[#This Row],[asOfDate]],CurrentMtgRatesDataTable8[],5,0)</f>
        <v>68.986920697768625</v>
      </c>
      <c r="R1887" s="27">
        <f>CurrentMtgRatesDataTable824[[#This Row],[Realized Current Coupon Vol]]/CurrentMtgRatesDataTable824[[#This Row],[SeriesNumValue]]</f>
        <v>0.98229137083111873</v>
      </c>
    </row>
    <row r="1888" spans="1:18">
      <c r="A1888" s="26" t="s">
        <v>1344</v>
      </c>
      <c r="B1888" s="28">
        <v>4.2251526469505096</v>
      </c>
      <c r="C18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4.2251526469505096</v>
      </c>
      <c r="D1888" s="27">
        <f>CurrentMtgRatesDataTable8[[#This Row],[Combined with Bloomberg Coupon]]-C1889</f>
        <v>3.3477878245319559E-2</v>
      </c>
      <c r="E1888" s="37">
        <f t="shared" si="58"/>
        <v>88.603486647725305</v>
      </c>
      <c r="F1888" s="27">
        <f>LN(CurrentMtgRatesDataTable8[[#This Row],[Combined with Bloomberg Coupon]]/C1889)</f>
        <v>7.9550294045065001E-3</v>
      </c>
      <c r="G1888" s="37">
        <f t="shared" si="59"/>
        <v>20.996477407528321</v>
      </c>
      <c r="I1888" s="26" t="s">
        <v>1677</v>
      </c>
      <c r="J1888" s="27">
        <v>65.905471879999993</v>
      </c>
      <c r="K1888" s="27" t="s">
        <v>1502</v>
      </c>
      <c r="N1888" s="26" t="s">
        <v>1677</v>
      </c>
      <c r="O1888" s="28">
        <v>70.422246700000002</v>
      </c>
      <c r="P1888" s="28" t="s">
        <v>1501</v>
      </c>
      <c r="Q1888" s="27">
        <f>VLOOKUP(CurrentMtgRatesDataTable824[[#This Row],[asOfDate]],CurrentMtgRatesDataTable8[],5,0)</f>
        <v>69.034863603793767</v>
      </c>
      <c r="R1888" s="27">
        <f>CurrentMtgRatesDataTable824[[#This Row],[Realized Current Coupon Vol]]/CurrentMtgRatesDataTable824[[#This Row],[SeriesNumValue]]</f>
        <v>0.98029907932195759</v>
      </c>
    </row>
    <row r="1889" spans="1:18">
      <c r="A1889" s="26" t="s">
        <v>1345</v>
      </c>
      <c r="B1889" s="28">
        <v>4.1916747687051901</v>
      </c>
      <c r="C18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4.1916747687051901</v>
      </c>
      <c r="D1889" s="27">
        <f>CurrentMtgRatesDataTable8[[#This Row],[Combined with Bloomberg Coupon]]-C1890</f>
        <v>4.1248445451190108E-2</v>
      </c>
      <c r="E1889" s="37">
        <f t="shared" si="58"/>
        <v>89.446161811875839</v>
      </c>
      <c r="F1889" s="27">
        <f>LN(CurrentMtgRatesDataTable8[[#This Row],[Combined with Bloomberg Coupon]]/C1890)</f>
        <v>9.8893027463833223E-3</v>
      </c>
      <c r="G1889" s="37">
        <f t="shared" si="59"/>
        <v>21.183391452499539</v>
      </c>
      <c r="I1889" s="26" t="s">
        <v>1676</v>
      </c>
      <c r="J1889" s="27">
        <v>68.438538719999997</v>
      </c>
      <c r="K1889" s="27" t="s">
        <v>1502</v>
      </c>
      <c r="N1889" s="26" t="s">
        <v>1676</v>
      </c>
      <c r="O1889" s="28">
        <v>71.984101800000005</v>
      </c>
      <c r="P1889" s="28" t="s">
        <v>1501</v>
      </c>
      <c r="Q1889" s="27">
        <f>VLOOKUP(CurrentMtgRatesDataTable824[[#This Row],[asOfDate]],CurrentMtgRatesDataTable8[],5,0)</f>
        <v>69.428460280455056</v>
      </c>
      <c r="R1889" s="27">
        <f>CurrentMtgRatesDataTable824[[#This Row],[Realized Current Coupon Vol]]/CurrentMtgRatesDataTable824[[#This Row],[SeriesNumValue]]</f>
        <v>0.96449713956776839</v>
      </c>
    </row>
    <row r="1890" spans="1:18">
      <c r="A1890" s="26" t="s">
        <v>1346</v>
      </c>
      <c r="B1890" s="28">
        <v>4.150426323254</v>
      </c>
      <c r="C18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4.150426323254</v>
      </c>
      <c r="D1890" s="27">
        <f>CurrentMtgRatesDataTable8[[#This Row],[Combined with Bloomberg Coupon]]-C1891</f>
        <v>-4.4176730616600324E-2</v>
      </c>
      <c r="E1890" s="37">
        <f t="shared" si="58"/>
        <v>89.01297343498868</v>
      </c>
      <c r="F1890" s="27">
        <f>LN(CurrentMtgRatesDataTable8[[#This Row],[Combined with Bloomberg Coupon]]/C1891)</f>
        <v>-1.0587654350365721E-2</v>
      </c>
      <c r="G1890" s="37">
        <f t="shared" si="59"/>
        <v>21.078269439879492</v>
      </c>
      <c r="I1890" s="26" t="s">
        <v>1675</v>
      </c>
      <c r="J1890" s="27">
        <v>69.059403099999997</v>
      </c>
      <c r="K1890" s="27" t="s">
        <v>1502</v>
      </c>
      <c r="N1890" s="26" t="s">
        <v>1675</v>
      </c>
      <c r="O1890" s="28">
        <v>72.330462120000007</v>
      </c>
      <c r="P1890" s="28" t="s">
        <v>1501</v>
      </c>
      <c r="Q1890" s="27">
        <f>VLOOKUP(CurrentMtgRatesDataTable824[[#This Row],[asOfDate]],CurrentMtgRatesDataTable8[],5,0)</f>
        <v>69.72676052873733</v>
      </c>
      <c r="R1890" s="27">
        <f>CurrentMtgRatesDataTable824[[#This Row],[Realized Current Coupon Vol]]/CurrentMtgRatesDataTable824[[#This Row],[SeriesNumValue]]</f>
        <v>0.9640026965824855</v>
      </c>
    </row>
    <row r="1891" spans="1:18">
      <c r="A1891" s="26" t="s">
        <v>1347</v>
      </c>
      <c r="B1891" s="28">
        <v>4.1946030538706003</v>
      </c>
      <c r="C18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4.1946030538706003</v>
      </c>
      <c r="D1891" s="27">
        <f>CurrentMtgRatesDataTable8[[#This Row],[Combined with Bloomberg Coupon]]-C1892</f>
        <v>-4.9705328479989319E-2</v>
      </c>
      <c r="E1891" s="37">
        <f t="shared" si="58"/>
        <v>91.55862860462058</v>
      </c>
      <c r="F1891" s="27">
        <f>LN(CurrentMtgRatesDataTable8[[#This Row],[Combined with Bloomberg Coupon]]/C1892)</f>
        <v>-1.1780169436528196E-2</v>
      </c>
      <c r="G1891" s="37">
        <f t="shared" si="59"/>
        <v>21.640622928868577</v>
      </c>
      <c r="I1891" s="26" t="s">
        <v>1674</v>
      </c>
      <c r="J1891" s="27">
        <v>70.172971149999995</v>
      </c>
      <c r="K1891" s="27" t="s">
        <v>1502</v>
      </c>
      <c r="N1891" s="26" t="s">
        <v>1674</v>
      </c>
      <c r="O1891" s="28">
        <v>72.718361759999993</v>
      </c>
      <c r="P1891" s="28" t="s">
        <v>1501</v>
      </c>
      <c r="Q1891" s="27">
        <f>VLOOKUP(CurrentMtgRatesDataTable824[[#This Row],[asOfDate]],CurrentMtgRatesDataTable8[],5,0)</f>
        <v>69.962933877480481</v>
      </c>
      <c r="R1891" s="27">
        <f>CurrentMtgRatesDataTable824[[#This Row],[Realized Current Coupon Vol]]/CurrentMtgRatesDataTable824[[#This Row],[SeriesNumValue]]</f>
        <v>0.96210822389517603</v>
      </c>
    </row>
    <row r="1892" spans="1:18">
      <c r="A1892" s="26" t="s">
        <v>1348</v>
      </c>
      <c r="B1892" s="28">
        <v>4.2443083823505896</v>
      </c>
      <c r="C18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4.2443083823505896</v>
      </c>
      <c r="D1892" s="27">
        <f>CurrentMtgRatesDataTable8[[#This Row],[Combined with Bloomberg Coupon]]-C1893</f>
        <v>7.4877437693919191E-2</v>
      </c>
      <c r="E1892" s="37">
        <f t="shared" si="58"/>
        <v>91.087203306913821</v>
      </c>
      <c r="F1892" s="27">
        <f>LN(CurrentMtgRatesDataTable8[[#This Row],[Combined with Bloomberg Coupon]]/C1893)</f>
        <v>1.7799318860704284E-2</v>
      </c>
      <c r="G1892" s="37">
        <f t="shared" si="59"/>
        <v>21.527531594905362</v>
      </c>
      <c r="I1892" s="26" t="s">
        <v>1673</v>
      </c>
      <c r="J1892" s="27">
        <v>67.4470605333333</v>
      </c>
      <c r="K1892" s="27" t="s">
        <v>1502</v>
      </c>
      <c r="N1892" s="26" t="s">
        <v>1673</v>
      </c>
      <c r="O1892" s="28">
        <v>71.113048640000002</v>
      </c>
      <c r="P1892" s="28" t="s">
        <v>1501</v>
      </c>
      <c r="Q1892" s="27">
        <f>VLOOKUP(CurrentMtgRatesDataTable824[[#This Row],[asOfDate]],CurrentMtgRatesDataTable8[],5,0)</f>
        <v>69.861350687494962</v>
      </c>
      <c r="R1892" s="27">
        <f>CurrentMtgRatesDataTable824[[#This Row],[Realized Current Coupon Vol]]/CurrentMtgRatesDataTable824[[#This Row],[SeriesNumValue]]</f>
        <v>0.98239847712279094</v>
      </c>
    </row>
    <row r="1893" spans="1:18">
      <c r="A1893" s="26" t="s">
        <v>1349</v>
      </c>
      <c r="B1893" s="28">
        <v>4.1694309446566704</v>
      </c>
      <c r="C18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4.1694309446566704</v>
      </c>
      <c r="D1893" s="27">
        <f>CurrentMtgRatesDataTable8[[#This Row],[Combined with Bloomberg Coupon]]-C1894</f>
        <v>6.2921137949030204E-2</v>
      </c>
      <c r="E1893" s="37">
        <f t="shared" si="58"/>
        <v>89.652549223956086</v>
      </c>
      <c r="F1893" s="27">
        <f>LN(CurrentMtgRatesDataTable8[[#This Row],[Combined with Bloomberg Coupon]]/C1894)</f>
        <v>1.5206090098357633E-2</v>
      </c>
      <c r="G1893" s="37">
        <f t="shared" si="59"/>
        <v>21.185017571747604</v>
      </c>
      <c r="I1893" s="26" t="s">
        <v>1672</v>
      </c>
      <c r="J1893" s="27">
        <v>69.696891550000004</v>
      </c>
      <c r="K1893" s="27" t="s">
        <v>1502</v>
      </c>
      <c r="N1893" s="26" t="s">
        <v>1672</v>
      </c>
      <c r="O1893" s="28">
        <v>71.125582420000001</v>
      </c>
      <c r="P1893" s="28" t="s">
        <v>1501</v>
      </c>
      <c r="Q1893" s="27">
        <f>VLOOKUP(CurrentMtgRatesDataTable824[[#This Row],[asOfDate]],CurrentMtgRatesDataTable8[],5,0)</f>
        <v>68.908848399121936</v>
      </c>
      <c r="R1893" s="27">
        <f>CurrentMtgRatesDataTable824[[#This Row],[Realized Current Coupon Vol]]/CurrentMtgRatesDataTable824[[#This Row],[SeriesNumValue]]</f>
        <v>0.96883352029670367</v>
      </c>
    </row>
    <row r="1894" spans="1:18">
      <c r="A1894" s="26" t="s">
        <v>1350</v>
      </c>
      <c r="B1894" s="28">
        <v>4.1065098067076402</v>
      </c>
      <c r="C18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4.1065098067076402</v>
      </c>
      <c r="D1894" s="27">
        <f>CurrentMtgRatesDataTable8[[#This Row],[Combined with Bloomberg Coupon]]-C1895</f>
        <v>6.2860005842329869E-2</v>
      </c>
      <c r="E1894" s="37">
        <f t="shared" si="58"/>
        <v>89.614709874552162</v>
      </c>
      <c r="F1894" s="27">
        <f>LN(CurrentMtgRatesDataTable8[[#This Row],[Combined with Bloomberg Coupon]]/C1895)</f>
        <v>1.5425772095013281E-2</v>
      </c>
      <c r="G1894" s="37">
        <f t="shared" si="59"/>
        <v>21.148861270482271</v>
      </c>
      <c r="I1894" s="26" t="s">
        <v>1671</v>
      </c>
      <c r="J1894" s="27">
        <v>68.120954560000001</v>
      </c>
      <c r="K1894" s="27" t="s">
        <v>1502</v>
      </c>
      <c r="N1894" s="26" t="s">
        <v>1671</v>
      </c>
      <c r="O1894" s="28">
        <v>70.272780900000001</v>
      </c>
      <c r="P1894" s="28" t="s">
        <v>1501</v>
      </c>
      <c r="Q1894" s="27">
        <f>VLOOKUP(CurrentMtgRatesDataTable824[[#This Row],[asOfDate]],CurrentMtgRatesDataTable8[],5,0)</f>
        <v>68.961389556309157</v>
      </c>
      <c r="R1894" s="27">
        <f>CurrentMtgRatesDataTable824[[#This Row],[Realized Current Coupon Vol]]/CurrentMtgRatesDataTable824[[#This Row],[SeriesNumValue]]</f>
        <v>0.98133855915625445</v>
      </c>
    </row>
    <row r="1895" spans="1:18">
      <c r="A1895" s="26" t="s">
        <v>1351</v>
      </c>
      <c r="B1895" s="28">
        <v>4.0436498008653103</v>
      </c>
      <c r="C18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4.0436498008653103</v>
      </c>
      <c r="D1895" s="27">
        <f>CurrentMtgRatesDataTable8[[#This Row],[Combined with Bloomberg Coupon]]-C1896</f>
        <v>9.4651176880500287E-2</v>
      </c>
      <c r="E1895" s="37">
        <f t="shared" si="58"/>
        <v>89.17554210794863</v>
      </c>
      <c r="F1895" s="27">
        <f>LN(CurrentMtgRatesDataTable8[[#This Row],[Combined with Bloomberg Coupon]]/C1896)</f>
        <v>2.3685666336193421E-2</v>
      </c>
      <c r="G1895" s="37">
        <f t="shared" si="59"/>
        <v>21.019588079702601</v>
      </c>
      <c r="I1895" s="26" t="s">
        <v>1670</v>
      </c>
      <c r="J1895" s="27">
        <v>65.856936200000007</v>
      </c>
      <c r="K1895" s="27" t="s">
        <v>1502</v>
      </c>
      <c r="N1895" s="26" t="s">
        <v>1670</v>
      </c>
      <c r="O1895" s="28">
        <v>69.419887919999994</v>
      </c>
      <c r="P1895" s="28" t="s">
        <v>1501</v>
      </c>
      <c r="Q1895" s="27">
        <f>VLOOKUP(CurrentMtgRatesDataTable824[[#This Row],[asOfDate]],CurrentMtgRatesDataTable8[],5,0)</f>
        <v>68.260884406047694</v>
      </c>
      <c r="R1895" s="27">
        <f>CurrentMtgRatesDataTable824[[#This Row],[Realized Current Coupon Vol]]/CurrentMtgRatesDataTable824[[#This Row],[SeriesNumValue]]</f>
        <v>0.98330444561812103</v>
      </c>
    </row>
    <row r="1896" spans="1:18">
      <c r="A1896" s="26" t="s">
        <v>1352</v>
      </c>
      <c r="B1896" s="28">
        <v>3.9489986239848101</v>
      </c>
      <c r="C18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3.9489986239848101</v>
      </c>
      <c r="D1896" s="27">
        <f>CurrentMtgRatesDataTable8[[#This Row],[Combined with Bloomberg Coupon]]-C1897</f>
        <v>-4.947501910559815E-3</v>
      </c>
      <c r="E1896" s="37">
        <f t="shared" si="58"/>
        <v>88.324828697479475</v>
      </c>
      <c r="F1896" s="27">
        <f>LN(CurrentMtgRatesDataTable8[[#This Row],[Combined with Bloomberg Coupon]]/C1897)</f>
        <v>-1.252065581496477E-3</v>
      </c>
      <c r="G1896" s="37">
        <f t="shared" si="59"/>
        <v>20.727538631665706</v>
      </c>
      <c r="I1896" s="26" t="s">
        <v>1669</v>
      </c>
      <c r="J1896" s="27">
        <v>65.284711266666704</v>
      </c>
      <c r="K1896" s="27" t="s">
        <v>1502</v>
      </c>
      <c r="N1896" s="26" t="s">
        <v>1669</v>
      </c>
      <c r="O1896" s="28">
        <v>69.250123759999994</v>
      </c>
      <c r="P1896" s="28" t="s">
        <v>1501</v>
      </c>
      <c r="Q1896" s="27">
        <f>VLOOKUP(CurrentMtgRatesDataTable824[[#This Row],[asOfDate]],CurrentMtgRatesDataTable8[],5,0)</f>
        <v>68.220345007254636</v>
      </c>
      <c r="R1896" s="27">
        <f>CurrentMtgRatesDataTable824[[#This Row],[Realized Current Coupon Vol]]/CurrentMtgRatesDataTable824[[#This Row],[SeriesNumValue]]</f>
        <v>0.98512957527246792</v>
      </c>
    </row>
    <row r="1897" spans="1:18">
      <c r="A1897" s="26" t="s">
        <v>1353</v>
      </c>
      <c r="B1897" s="28">
        <v>3.9539461258953699</v>
      </c>
      <c r="C18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3.9539461258953699</v>
      </c>
      <c r="D1897" s="27">
        <f>CurrentMtgRatesDataTable8[[#This Row],[Combined with Bloomberg Coupon]]-C1898</f>
        <v>-4.3505985056360164E-2</v>
      </c>
      <c r="E1897" s="37">
        <f t="shared" si="58"/>
        <v>88.359727583020231</v>
      </c>
      <c r="F1897" s="27">
        <f>LN(CurrentMtgRatesDataTable8[[#This Row],[Combined with Bloomberg Coupon]]/C1898)</f>
        <v>-1.0943086465345682E-2</v>
      </c>
      <c r="G1897" s="37">
        <f t="shared" si="59"/>
        <v>20.734670695271301</v>
      </c>
      <c r="I1897" s="26" t="s">
        <v>1668</v>
      </c>
      <c r="J1897" s="27">
        <v>64.021057116666697</v>
      </c>
      <c r="K1897" s="27" t="s">
        <v>1502</v>
      </c>
      <c r="N1897" s="26" t="s">
        <v>1668</v>
      </c>
      <c r="O1897" s="28">
        <v>68.79894539</v>
      </c>
      <c r="P1897" s="28" t="s">
        <v>1501</v>
      </c>
      <c r="Q1897" s="27">
        <f>VLOOKUP(CurrentMtgRatesDataTable824[[#This Row],[asOfDate]],CurrentMtgRatesDataTable8[],5,0)</f>
        <v>68.251444047193388</v>
      </c>
      <c r="R1897" s="27">
        <f>CurrentMtgRatesDataTable824[[#This Row],[Realized Current Coupon Vol]]/CurrentMtgRatesDataTable824[[#This Row],[SeriesNumValue]]</f>
        <v>0.99204200966013367</v>
      </c>
    </row>
    <row r="1898" spans="1:18">
      <c r="A1898" s="26" t="s">
        <v>1354</v>
      </c>
      <c r="B1898" s="28">
        <v>3.99745211095173</v>
      </c>
      <c r="C18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3.99745211095173</v>
      </c>
      <c r="D1898" s="27">
        <f>CurrentMtgRatesDataTable8[[#This Row],[Combined with Bloomberg Coupon]]-C1899</f>
        <v>-1.0115524375729823E-2</v>
      </c>
      <c r="E1898" s="37">
        <f t="shared" si="58"/>
        <v>88.760695798436657</v>
      </c>
      <c r="F1898" s="27">
        <f>LN(CurrentMtgRatesDataTable8[[#This Row],[Combined with Bloomberg Coupon]]/C1899)</f>
        <v>-2.5272966414882714E-3</v>
      </c>
      <c r="G1898" s="37">
        <f t="shared" si="59"/>
        <v>20.799765342632377</v>
      </c>
      <c r="I1898" s="26" t="s">
        <v>1667</v>
      </c>
      <c r="J1898" s="27">
        <v>66.249667889999998</v>
      </c>
      <c r="K1898" s="27" t="s">
        <v>1502</v>
      </c>
      <c r="N1898" s="26" t="s">
        <v>1667</v>
      </c>
      <c r="O1898" s="28">
        <v>69.651353200000003</v>
      </c>
      <c r="P1898" s="28" t="s">
        <v>1501</v>
      </c>
      <c r="Q1898" s="27">
        <f>VLOOKUP(CurrentMtgRatesDataTable824[[#This Row],[asOfDate]],CurrentMtgRatesDataTable8[],5,0)</f>
        <v>66.402739372837615</v>
      </c>
      <c r="R1898" s="27">
        <f>CurrentMtgRatesDataTable824[[#This Row],[Realized Current Coupon Vol]]/CurrentMtgRatesDataTable824[[#This Row],[SeriesNumValue]]</f>
        <v>0.95335892731568084</v>
      </c>
    </row>
    <row r="1899" spans="1:18">
      <c r="A1899" s="26" t="s">
        <v>1355</v>
      </c>
      <c r="B1899" s="28">
        <v>4.0075676353274599</v>
      </c>
      <c r="C18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4.0075676353274599</v>
      </c>
      <c r="D1899" s="27">
        <f>CurrentMtgRatesDataTable8[[#This Row],[Combined with Bloomberg Coupon]]-C1900</f>
        <v>-8.1569038276319894E-2</v>
      </c>
      <c r="E1899" s="37">
        <f t="shared" si="58"/>
        <v>88.76152761619106</v>
      </c>
      <c r="F1899" s="27">
        <f>LN(CurrentMtgRatesDataTable8[[#This Row],[Combined with Bloomberg Coupon]]/C1900)</f>
        <v>-2.0149382978960545E-2</v>
      </c>
      <c r="G1899" s="37">
        <f t="shared" si="59"/>
        <v>20.799899515811074</v>
      </c>
      <c r="I1899" s="26" t="s">
        <v>1666</v>
      </c>
      <c r="J1899" s="27">
        <v>69.875599859999994</v>
      </c>
      <c r="K1899" s="27" t="s">
        <v>1502</v>
      </c>
      <c r="N1899" s="26" t="s">
        <v>1666</v>
      </c>
      <c r="O1899" s="28">
        <v>70.855522780000001</v>
      </c>
      <c r="P1899" s="28" t="s">
        <v>1501</v>
      </c>
      <c r="Q1899" s="27">
        <f>VLOOKUP(CurrentMtgRatesDataTable824[[#This Row],[asOfDate]],CurrentMtgRatesDataTable8[],5,0)</f>
        <v>65.347546483593788</v>
      </c>
      <c r="R1899" s="27">
        <f>CurrentMtgRatesDataTable824[[#This Row],[Realized Current Coupon Vol]]/CurrentMtgRatesDataTable824[[#This Row],[SeriesNumValue]]</f>
        <v>0.92226468621919588</v>
      </c>
    </row>
    <row r="1900" spans="1:18">
      <c r="A1900" s="26" t="s">
        <v>1356</v>
      </c>
      <c r="B1900" s="28">
        <v>4.0891366736037797</v>
      </c>
      <c r="C19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4.0891366736037797</v>
      </c>
      <c r="D1900" s="27">
        <f>CurrentMtgRatesDataTable8[[#This Row],[Combined with Bloomberg Coupon]]-C1901</f>
        <v>-2.4933100376280493E-2</v>
      </c>
      <c r="E1900" s="37">
        <f t="shared" si="58"/>
        <v>87.707453678530584</v>
      </c>
      <c r="F1900" s="27">
        <f>LN(CurrentMtgRatesDataTable8[[#This Row],[Combined with Bloomberg Coupon]]/C1901)</f>
        <v>-6.0788856929653396E-3</v>
      </c>
      <c r="G1900" s="37">
        <f t="shared" si="59"/>
        <v>20.510041339962712</v>
      </c>
      <c r="I1900" s="26" t="s">
        <v>1665</v>
      </c>
      <c r="J1900" s="27">
        <v>70.501083363333294</v>
      </c>
      <c r="K1900" s="27" t="s">
        <v>1502</v>
      </c>
      <c r="N1900" s="26" t="s">
        <v>1665</v>
      </c>
      <c r="O1900" s="28">
        <v>70.202638449999995</v>
      </c>
      <c r="P1900" s="28" t="s">
        <v>1501</v>
      </c>
      <c r="Q1900" s="27">
        <f>VLOOKUP(CurrentMtgRatesDataTable824[[#This Row],[asOfDate]],CurrentMtgRatesDataTable8[],5,0)</f>
        <v>65.178121747087076</v>
      </c>
      <c r="R1900" s="27">
        <f>CurrentMtgRatesDataTable824[[#This Row],[Realized Current Coupon Vol]]/CurrentMtgRatesDataTable824[[#This Row],[SeriesNumValue]]</f>
        <v>0.9284283779947744</v>
      </c>
    </row>
    <row r="1901" spans="1:18">
      <c r="A1901" s="26" t="s">
        <v>1357</v>
      </c>
      <c r="B1901" s="28">
        <v>4.1140697739800602</v>
      </c>
      <c r="C19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4.1140697739800602</v>
      </c>
      <c r="D1901" s="27">
        <f>CurrentMtgRatesDataTable8[[#This Row],[Combined with Bloomberg Coupon]]-C1902</f>
        <v>-2.7962407829029701E-2</v>
      </c>
      <c r="E1901" s="37">
        <f t="shared" si="58"/>
        <v>87.622045479099143</v>
      </c>
      <c r="F1901" s="27">
        <f>LN(CurrentMtgRatesDataTable8[[#This Row],[Combined with Bloomberg Coupon]]/C1902)</f>
        <v>-6.7737813553846848E-3</v>
      </c>
      <c r="G1901" s="37">
        <f t="shared" si="59"/>
        <v>20.487761011886509</v>
      </c>
      <c r="I1901" s="26" t="s">
        <v>1664</v>
      </c>
      <c r="J1901" s="27">
        <v>74.265756253333294</v>
      </c>
      <c r="K1901" s="27" t="s">
        <v>1502</v>
      </c>
      <c r="N1901" s="26" t="s">
        <v>1664</v>
      </c>
      <c r="O1901" s="28">
        <v>70.588901250000006</v>
      </c>
      <c r="P1901" s="28" t="s">
        <v>1501</v>
      </c>
      <c r="Q1901" s="27">
        <f>VLOOKUP(CurrentMtgRatesDataTable824[[#This Row],[asOfDate]],CurrentMtgRatesDataTable8[],5,0)</f>
        <v>65.296376880975856</v>
      </c>
      <c r="R1901" s="27">
        <f>CurrentMtgRatesDataTable824[[#This Row],[Realized Current Coupon Vol]]/CurrentMtgRatesDataTable824[[#This Row],[SeriesNumValue]]</f>
        <v>0.9250232787973286</v>
      </c>
    </row>
    <row r="1902" spans="1:18">
      <c r="A1902" s="26" t="s">
        <v>1358</v>
      </c>
      <c r="B1902" s="28">
        <v>4.1420321818090899</v>
      </c>
      <c r="C19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4.1420321818090899</v>
      </c>
      <c r="D1902" s="27">
        <f>CurrentMtgRatesDataTable8[[#This Row],[Combined with Bloomberg Coupon]]-C1903</f>
        <v>9.8380960349899738E-3</v>
      </c>
      <c r="E1902" s="37">
        <f t="shared" si="58"/>
        <v>87.574167316942791</v>
      </c>
      <c r="F1902" s="27">
        <f>LN(CurrentMtgRatesDataTable8[[#This Row],[Combined with Bloomberg Coupon]]/C1903)</f>
        <v>2.378011031601688E-3</v>
      </c>
      <c r="G1902" s="37">
        <f t="shared" si="59"/>
        <v>20.472028853411981</v>
      </c>
      <c r="I1902" s="26" t="s">
        <v>1663</v>
      </c>
      <c r="J1902" s="27">
        <v>73.909737333333297</v>
      </c>
      <c r="K1902" s="27" t="s">
        <v>1502</v>
      </c>
      <c r="N1902" s="26" t="s">
        <v>1663</v>
      </c>
      <c r="O1902" s="28">
        <v>71.415982779999993</v>
      </c>
      <c r="P1902" s="28" t="s">
        <v>1501</v>
      </c>
      <c r="Q1902" s="27">
        <f>VLOOKUP(CurrentMtgRatesDataTable824[[#This Row],[asOfDate]],CurrentMtgRatesDataTable8[],5,0)</f>
        <v>65.663885626314539</v>
      </c>
      <c r="R1902" s="27">
        <f>CurrentMtgRatesDataTable824[[#This Row],[Realized Current Coupon Vol]]/CurrentMtgRatesDataTable824[[#This Row],[SeriesNumValue]]</f>
        <v>0.91945644476524202</v>
      </c>
    </row>
    <row r="1903" spans="1:18">
      <c r="A1903" s="26" t="s">
        <v>1359</v>
      </c>
      <c r="B1903" s="28">
        <v>4.1321940857741</v>
      </c>
      <c r="C19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4.1321940857741</v>
      </c>
      <c r="D1903" s="27">
        <f>CurrentMtgRatesDataTable8[[#This Row],[Combined with Bloomberg Coupon]]-C1904</f>
        <v>4.8554381751180209E-2</v>
      </c>
      <c r="E1903" s="37">
        <f t="shared" si="58"/>
        <v>87.675712673483901</v>
      </c>
      <c r="F1903" s="27">
        <f>LN(CurrentMtgRatesDataTable8[[#This Row],[Combined with Bloomberg Coupon]]/C1904)</f>
        <v>1.1819846477317613E-2</v>
      </c>
      <c r="G1903" s="37">
        <f t="shared" si="59"/>
        <v>20.490801795222243</v>
      </c>
      <c r="I1903" s="26" t="s">
        <v>1662</v>
      </c>
      <c r="J1903" s="27">
        <v>75.631327646666705</v>
      </c>
      <c r="K1903" s="27" t="s">
        <v>1502</v>
      </c>
      <c r="N1903" s="26" t="s">
        <v>1662</v>
      </c>
      <c r="O1903" s="28">
        <v>71.472830450000004</v>
      </c>
      <c r="P1903" s="28" t="s">
        <v>1501</v>
      </c>
      <c r="Q1903" s="27">
        <f>VLOOKUP(CurrentMtgRatesDataTable824[[#This Row],[asOfDate]],CurrentMtgRatesDataTable8[],5,0)</f>
        <v>65.675121766337966</v>
      </c>
      <c r="R1903" s="27">
        <f>CurrentMtgRatesDataTable824[[#This Row],[Realized Current Coupon Vol]]/CurrentMtgRatesDataTable824[[#This Row],[SeriesNumValue]]</f>
        <v>0.91888234106360289</v>
      </c>
    </row>
    <row r="1904" spans="1:18">
      <c r="A1904" s="26" t="s">
        <v>1360</v>
      </c>
      <c r="B1904" s="28">
        <v>4.0836397040229198</v>
      </c>
      <c r="C19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4.0836397040229198</v>
      </c>
      <c r="D1904" s="27">
        <f>CurrentMtgRatesDataTable8[[#This Row],[Combined with Bloomberg Coupon]]-C1905</f>
        <v>5.5998051397399884E-2</v>
      </c>
      <c r="E1904" s="37">
        <f t="shared" si="58"/>
        <v>88.541727045240876</v>
      </c>
      <c r="F1904" s="27">
        <f>LN(CurrentMtgRatesDataTable8[[#This Row],[Combined with Bloomberg Coupon]]/C1905)</f>
        <v>1.3807668260862637E-2</v>
      </c>
      <c r="G1904" s="37">
        <f t="shared" si="59"/>
        <v>20.649900961612786</v>
      </c>
      <c r="I1904" s="26" t="s">
        <v>1661</v>
      </c>
      <c r="J1904" s="27">
        <v>78.160565133333293</v>
      </c>
      <c r="K1904" s="27" t="s">
        <v>1502</v>
      </c>
      <c r="N1904" s="26" t="s">
        <v>1661</v>
      </c>
      <c r="O1904" s="28">
        <v>72.811521200000001</v>
      </c>
      <c r="P1904" s="28" t="s">
        <v>1501</v>
      </c>
      <c r="Q1904" s="27">
        <f>VLOOKUP(CurrentMtgRatesDataTable824[[#This Row],[asOfDate]],CurrentMtgRatesDataTable8[],5,0)</f>
        <v>67.213026287791962</v>
      </c>
      <c r="R1904" s="27">
        <f>CurrentMtgRatesDataTable824[[#This Row],[Realized Current Coupon Vol]]/CurrentMtgRatesDataTable824[[#This Row],[SeriesNumValue]]</f>
        <v>0.92310976587304094</v>
      </c>
    </row>
    <row r="1905" spans="1:18">
      <c r="A1905" s="26" t="s">
        <v>1361</v>
      </c>
      <c r="B1905" s="28">
        <v>4.0276416526255199</v>
      </c>
      <c r="C19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4.0276416526255199</v>
      </c>
      <c r="D1905" s="27">
        <f>CurrentMtgRatesDataTable8[[#This Row],[Combined with Bloomberg Coupon]]-C1906</f>
        <v>-9.8341326667489959E-2</v>
      </c>
      <c r="E1905" s="37">
        <f t="shared" si="58"/>
        <v>87.729145197109958</v>
      </c>
      <c r="F1905" s="27">
        <f>LN(CurrentMtgRatesDataTable8[[#This Row],[Combined with Bloomberg Coupon]]/C1906)</f>
        <v>-2.4123282604789239E-2</v>
      </c>
      <c r="G1905" s="37">
        <f t="shared" si="59"/>
        <v>20.433512737720257</v>
      </c>
      <c r="I1905" s="26" t="s">
        <v>1660</v>
      </c>
      <c r="J1905" s="27">
        <v>81.00619734</v>
      </c>
      <c r="K1905" s="27" t="s">
        <v>1502</v>
      </c>
      <c r="N1905" s="26" t="s">
        <v>1660</v>
      </c>
      <c r="O1905" s="28">
        <v>74.508045150000001</v>
      </c>
      <c r="P1905" s="28" t="s">
        <v>1501</v>
      </c>
      <c r="Q1905" s="27">
        <f>VLOOKUP(CurrentMtgRatesDataTable824[[#This Row],[asOfDate]],CurrentMtgRatesDataTable8[],5,0)</f>
        <v>66.601409281040802</v>
      </c>
      <c r="R1905" s="27">
        <f>CurrentMtgRatesDataTable824[[#This Row],[Realized Current Coupon Vol]]/CurrentMtgRatesDataTable824[[#This Row],[SeriesNumValue]]</f>
        <v>0.89388211899746506</v>
      </c>
    </row>
    <row r="1906" spans="1:18">
      <c r="A1906" s="26" t="s">
        <v>1362</v>
      </c>
      <c r="B1906" s="28">
        <v>4.1259829792930098</v>
      </c>
      <c r="C19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4.1259829792930098</v>
      </c>
      <c r="D1906" s="27">
        <f>CurrentMtgRatesDataTable8[[#This Row],[Combined with Bloomberg Coupon]]-C1907</f>
        <v>-7.9502233863060212E-2</v>
      </c>
      <c r="E1906" s="37">
        <f t="shared" si="58"/>
        <v>85.835699219878052</v>
      </c>
      <c r="F1906" s="27">
        <f>LN(CurrentMtgRatesDataTable8[[#This Row],[Combined with Bloomberg Coupon]]/C1907)</f>
        <v>-1.9085386932818436E-2</v>
      </c>
      <c r="G1906" s="37">
        <f t="shared" si="59"/>
        <v>19.932264198948676</v>
      </c>
      <c r="I1906" s="26" t="s">
        <v>1659</v>
      </c>
      <c r="J1906" s="27">
        <v>79.060575743333303</v>
      </c>
      <c r="K1906" s="27" t="s">
        <v>1502</v>
      </c>
      <c r="N1906" s="26" t="s">
        <v>1659</v>
      </c>
      <c r="O1906" s="28">
        <v>74.767478249999996</v>
      </c>
      <c r="P1906" s="28" t="s">
        <v>1501</v>
      </c>
      <c r="Q1906" s="27">
        <f>VLOOKUP(CurrentMtgRatesDataTable824[[#This Row],[asOfDate]],CurrentMtgRatesDataTable8[],5,0)</f>
        <v>65.435542284240825</v>
      </c>
      <c r="R1906" s="27">
        <f>CurrentMtgRatesDataTable824[[#This Row],[Realized Current Coupon Vol]]/CurrentMtgRatesDataTable824[[#This Row],[SeriesNumValue]]</f>
        <v>0.87518723134467657</v>
      </c>
    </row>
    <row r="1907" spans="1:18">
      <c r="A1907" s="26" t="s">
        <v>1363</v>
      </c>
      <c r="B1907" s="28">
        <v>4.20548521315607</v>
      </c>
      <c r="C19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4.20548521315607</v>
      </c>
      <c r="D1907" s="27">
        <f>CurrentMtgRatesDataTable8[[#This Row],[Combined with Bloomberg Coupon]]-C1908</f>
        <v>-4.4570574471910263E-2</v>
      </c>
      <c r="E1907" s="37">
        <f t="shared" si="58"/>
        <v>85.040756088279196</v>
      </c>
      <c r="F1907" s="27">
        <f>LN(CurrentMtgRatesDataTable8[[#This Row],[Combined with Bloomberg Coupon]]/C1908)</f>
        <v>-1.0542433009446628E-2</v>
      </c>
      <c r="G1907" s="37">
        <f t="shared" si="59"/>
        <v>19.714564480922313</v>
      </c>
      <c r="I1907" s="26" t="s">
        <v>1658</v>
      </c>
      <c r="J1907" s="27">
        <v>79.985051639999995</v>
      </c>
      <c r="K1907" s="27" t="s">
        <v>1502</v>
      </c>
      <c r="N1907" s="26" t="s">
        <v>1658</v>
      </c>
      <c r="O1907" s="28">
        <v>73.599835799999994</v>
      </c>
      <c r="P1907" s="28" t="s">
        <v>1501</v>
      </c>
      <c r="Q1907" s="27">
        <f>VLOOKUP(CurrentMtgRatesDataTable824[[#This Row],[asOfDate]],CurrentMtgRatesDataTable8[],5,0)</f>
        <v>64.055230491992631</v>
      </c>
      <c r="R1907" s="27">
        <f>CurrentMtgRatesDataTable824[[#This Row],[Realized Current Coupon Vol]]/CurrentMtgRatesDataTable824[[#This Row],[SeriesNumValue]]</f>
        <v>0.87031757334426874</v>
      </c>
    </row>
    <row r="1908" spans="1:18">
      <c r="A1908" s="26" t="s">
        <v>1364</v>
      </c>
      <c r="B1908" s="28">
        <v>4.2500557876279803</v>
      </c>
      <c r="C19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4.2500557876279803</v>
      </c>
      <c r="D1908" s="27">
        <f>CurrentMtgRatesDataTable8[[#This Row],[Combined with Bloomberg Coupon]]-C1909</f>
        <v>-2.7126863298399861E-2</v>
      </c>
      <c r="E1908" s="37">
        <f t="shared" si="58"/>
        <v>84.73579046321241</v>
      </c>
      <c r="F1908" s="27">
        <f>LN(CurrentMtgRatesDataTable8[[#This Row],[Combined with Bloomberg Coupon]]/C1909)</f>
        <v>-6.3624243658166801E-3</v>
      </c>
      <c r="G1908" s="37">
        <f t="shared" si="59"/>
        <v>19.637425222614453</v>
      </c>
      <c r="I1908" s="26" t="s">
        <v>1657</v>
      </c>
      <c r="J1908" s="27">
        <v>83.511158399999999</v>
      </c>
      <c r="K1908" s="27" t="s">
        <v>1502</v>
      </c>
      <c r="N1908" s="26" t="s">
        <v>1657</v>
      </c>
      <c r="O1908" s="28">
        <v>74.707217920000005</v>
      </c>
      <c r="P1908" s="28" t="s">
        <v>1501</v>
      </c>
      <c r="Q1908" s="27">
        <f>VLOOKUP(CurrentMtgRatesDataTable824[[#This Row],[asOfDate]],CurrentMtgRatesDataTable8[],5,0)</f>
        <v>65.055207609963475</v>
      </c>
      <c r="R1908" s="27">
        <f>CurrentMtgRatesDataTable824[[#This Row],[Realized Current Coupon Vol]]/CurrentMtgRatesDataTable824[[#This Row],[SeriesNumValue]]</f>
        <v>0.87080217174768371</v>
      </c>
    </row>
    <row r="1909" spans="1:18">
      <c r="A1909" s="26" t="s">
        <v>1365</v>
      </c>
      <c r="B1909" s="28">
        <v>4.2771826509263802</v>
      </c>
      <c r="C19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4.2771826509263802</v>
      </c>
      <c r="D1909" s="27">
        <f>CurrentMtgRatesDataTable8[[#This Row],[Combined with Bloomberg Coupon]]-C1910</f>
        <v>-1.5994110091630098E-2</v>
      </c>
      <c r="E1909" s="37">
        <f t="shared" si="58"/>
        <v>84.865437352323639</v>
      </c>
      <c r="F1909" s="27">
        <f>LN(CurrentMtgRatesDataTable8[[#This Row],[Combined with Bloomberg Coupon]]/C1910)</f>
        <v>-3.7324289194215097E-3</v>
      </c>
      <c r="G1909" s="37">
        <f t="shared" si="59"/>
        <v>19.660911220209872</v>
      </c>
      <c r="I1909" s="26" t="s">
        <v>1656</v>
      </c>
      <c r="J1909" s="27">
        <v>82.343028933333301</v>
      </c>
      <c r="K1909" s="27" t="s">
        <v>1502</v>
      </c>
      <c r="N1909" s="26" t="s">
        <v>1656</v>
      </c>
      <c r="O1909" s="28">
        <v>74.604387000000003</v>
      </c>
      <c r="P1909" s="28" t="s">
        <v>1501</v>
      </c>
      <c r="Q1909" s="27">
        <f>VLOOKUP(CurrentMtgRatesDataTable824[[#This Row],[asOfDate]],CurrentMtgRatesDataTable8[],5,0)</f>
        <v>63.843512045252915</v>
      </c>
      <c r="R1909" s="27">
        <f>CurrentMtgRatesDataTable824[[#This Row],[Realized Current Coupon Vol]]/CurrentMtgRatesDataTable824[[#This Row],[SeriesNumValue]]</f>
        <v>0.85576082871980319</v>
      </c>
    </row>
    <row r="1910" spans="1:18">
      <c r="A1910" s="26" t="s">
        <v>1366</v>
      </c>
      <c r="B1910" s="28">
        <v>4.2931767610180103</v>
      </c>
      <c r="C19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4.2931767610180103</v>
      </c>
      <c r="D1910" s="27">
        <f>CurrentMtgRatesDataTable8[[#This Row],[Combined with Bloomberg Coupon]]-C1911</f>
        <v>-4.7096585662269597E-2</v>
      </c>
      <c r="E1910" s="37">
        <f t="shared" si="58"/>
        <v>87.508308857976786</v>
      </c>
      <c r="F1910" s="27">
        <f>LN(CurrentMtgRatesDataTable8[[#This Row],[Combined with Bloomberg Coupon]]/C1911)</f>
        <v>-1.0910366598903027E-2</v>
      </c>
      <c r="G1910" s="37">
        <f t="shared" si="59"/>
        <v>20.202562494631682</v>
      </c>
      <c r="I1910" s="26" t="s">
        <v>1655</v>
      </c>
      <c r="J1910" s="27">
        <v>80.270750949999993</v>
      </c>
      <c r="K1910" s="27" t="s">
        <v>1502</v>
      </c>
      <c r="N1910" s="26" t="s">
        <v>1655</v>
      </c>
      <c r="O1910" s="28">
        <v>74.558076249999999</v>
      </c>
      <c r="P1910" s="28" t="s">
        <v>1501</v>
      </c>
      <c r="Q1910" s="27">
        <f>VLOOKUP(CurrentMtgRatesDataTable824[[#This Row],[asOfDate]],CurrentMtgRatesDataTable8[],5,0)</f>
        <v>62.674332738488893</v>
      </c>
      <c r="R1910" s="27">
        <f>CurrentMtgRatesDataTable824[[#This Row],[Realized Current Coupon Vol]]/CurrentMtgRatesDataTable824[[#This Row],[SeriesNumValue]]</f>
        <v>0.8406109155544218</v>
      </c>
    </row>
    <row r="1911" spans="1:18">
      <c r="A1911" s="26" t="s">
        <v>1367</v>
      </c>
      <c r="B1911" s="28">
        <v>4.3402733466802799</v>
      </c>
      <c r="C19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4.3402733466802799</v>
      </c>
      <c r="D1911" s="27">
        <f>CurrentMtgRatesDataTable8[[#This Row],[Combined with Bloomberg Coupon]]-C1912</f>
        <v>-5.6948699137210568E-2</v>
      </c>
      <c r="E1911" s="37">
        <f t="shared" si="58"/>
        <v>87.131918087618772</v>
      </c>
      <c r="F1911" s="27">
        <f>LN(CurrentMtgRatesDataTable8[[#This Row],[Combined with Bloomberg Coupon]]/C1912)</f>
        <v>-1.3035659078528355E-2</v>
      </c>
      <c r="G1911" s="37">
        <f t="shared" si="59"/>
        <v>20.112983593294906</v>
      </c>
      <c r="I1911" s="26" t="s">
        <v>1654</v>
      </c>
      <c r="J1911" s="27">
        <v>82.9956915333333</v>
      </c>
      <c r="K1911" s="27" t="s">
        <v>1502</v>
      </c>
      <c r="N1911" s="26" t="s">
        <v>1654</v>
      </c>
      <c r="O1911" s="28">
        <v>75.034387719999998</v>
      </c>
      <c r="P1911" s="28" t="s">
        <v>1501</v>
      </c>
      <c r="Q1911" s="27">
        <f>VLOOKUP(CurrentMtgRatesDataTable824[[#This Row],[asOfDate]],CurrentMtgRatesDataTable8[],5,0)</f>
        <v>61.718019820478474</v>
      </c>
      <c r="R1911" s="27">
        <f>CurrentMtgRatesDataTable824[[#This Row],[Realized Current Coupon Vol]]/CurrentMtgRatesDataTable824[[#This Row],[SeriesNumValue]]</f>
        <v>0.82252979861429432</v>
      </c>
    </row>
    <row r="1912" spans="1:18">
      <c r="A1912" s="26" t="s">
        <v>1368</v>
      </c>
      <c r="B1912" s="28">
        <v>4.3972220458174904</v>
      </c>
      <c r="C19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4.3972220458174904</v>
      </c>
      <c r="D1912" s="27">
        <f>CurrentMtgRatesDataTable8[[#This Row],[Combined with Bloomberg Coupon]]-C1913</f>
        <v>2.3813849445490476E-2</v>
      </c>
      <c r="E1912" s="37">
        <f t="shared" si="58"/>
        <v>87.402795286496186</v>
      </c>
      <c r="F1912" s="27">
        <f>LN(CurrentMtgRatesDataTable8[[#This Row],[Combined with Bloomberg Coupon]]/C1913)</f>
        <v>5.4303755393579215E-3</v>
      </c>
      <c r="G1912" s="37">
        <f t="shared" si="59"/>
        <v>20.147038758860354</v>
      </c>
      <c r="I1912" s="26" t="s">
        <v>1653</v>
      </c>
      <c r="J1912" s="27">
        <v>70.407878643333305</v>
      </c>
      <c r="K1912" s="27" t="s">
        <v>1502</v>
      </c>
      <c r="N1912" s="26" t="s">
        <v>1653</v>
      </c>
      <c r="O1912" s="28">
        <v>69.315181499999994</v>
      </c>
      <c r="P1912" s="28" t="s">
        <v>1501</v>
      </c>
      <c r="Q1912" s="27">
        <f>VLOOKUP(CurrentMtgRatesDataTable824[[#This Row],[asOfDate]],CurrentMtgRatesDataTable8[],5,0)</f>
        <v>62.221366606867335</v>
      </c>
      <c r="R1912" s="27">
        <f>CurrentMtgRatesDataTable824[[#This Row],[Realized Current Coupon Vol]]/CurrentMtgRatesDataTable824[[#This Row],[SeriesNumValue]]</f>
        <v>0.89765856859030713</v>
      </c>
    </row>
    <row r="1913" spans="1:18">
      <c r="A1913" s="26" t="s">
        <v>1369</v>
      </c>
      <c r="B1913" s="28">
        <v>4.373408196372</v>
      </c>
      <c r="C19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4.373408196372</v>
      </c>
      <c r="D1913" s="27">
        <f>CurrentMtgRatesDataTable8[[#This Row],[Combined with Bloomberg Coupon]]-C1914</f>
        <v>3.2564359470390158E-2</v>
      </c>
      <c r="E1913" s="37">
        <f t="shared" si="58"/>
        <v>89.685598217107739</v>
      </c>
      <c r="F1913" s="27">
        <f>LN(CurrentMtgRatesDataTable8[[#This Row],[Combined with Bloomberg Coupon]]/C1914)</f>
        <v>7.4738510956064708E-3</v>
      </c>
      <c r="G1913" s="37">
        <f t="shared" si="59"/>
        <v>20.578793551057078</v>
      </c>
      <c r="I1913" s="26" t="s">
        <v>1652</v>
      </c>
      <c r="J1913" s="27">
        <v>69.117697460000002</v>
      </c>
      <c r="K1913" s="27" t="s">
        <v>1502</v>
      </c>
      <c r="N1913" s="26" t="s">
        <v>1652</v>
      </c>
      <c r="O1913" s="28">
        <v>69.024579299999999</v>
      </c>
      <c r="P1913" s="28" t="s">
        <v>1501</v>
      </c>
      <c r="Q1913" s="27">
        <f>VLOOKUP(CurrentMtgRatesDataTable824[[#This Row],[asOfDate]],CurrentMtgRatesDataTable8[],5,0)</f>
        <v>63.806160580909101</v>
      </c>
      <c r="R1913" s="27">
        <f>CurrentMtgRatesDataTable824[[#This Row],[Realized Current Coupon Vol]]/CurrentMtgRatesDataTable824[[#This Row],[SeriesNumValue]]</f>
        <v>0.92439767439349108</v>
      </c>
    </row>
    <row r="1914" spans="1:18">
      <c r="A1914" s="26" t="s">
        <v>1370</v>
      </c>
      <c r="B1914" s="28">
        <v>4.3408438369016098</v>
      </c>
      <c r="C19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4.3408438369016098</v>
      </c>
      <c r="D1914" s="27">
        <f>CurrentMtgRatesDataTable8[[#This Row],[Combined with Bloomberg Coupon]]-C1915</f>
        <v>5.1104645634719503E-2</v>
      </c>
      <c r="E1914" s="37">
        <f t="shared" si="58"/>
        <v>91.669918738154792</v>
      </c>
      <c r="F1914" s="27">
        <f>LN(CurrentMtgRatesDataTable8[[#This Row],[Combined with Bloomberg Coupon]]/C1915)</f>
        <v>1.1842825163202064E-2</v>
      </c>
      <c r="G1914" s="37">
        <f t="shared" si="59"/>
        <v>20.952553461297843</v>
      </c>
      <c r="I1914" s="26" t="s">
        <v>1651</v>
      </c>
      <c r="J1914" s="27">
        <v>68.044071286666707</v>
      </c>
      <c r="K1914" s="27" t="s">
        <v>1502</v>
      </c>
      <c r="N1914" s="26" t="s">
        <v>1651</v>
      </c>
      <c r="O1914" s="28">
        <v>68.468479200000004</v>
      </c>
      <c r="P1914" s="28" t="s">
        <v>1501</v>
      </c>
      <c r="Q1914" s="27">
        <f>VLOOKUP(CurrentMtgRatesDataTable824[[#This Row],[asOfDate]],CurrentMtgRatesDataTable8[],5,0)</f>
        <v>64.011286561173875</v>
      </c>
      <c r="R1914" s="27">
        <f>CurrentMtgRatesDataTable824[[#This Row],[Realized Current Coupon Vol]]/CurrentMtgRatesDataTable824[[#This Row],[SeriesNumValue]]</f>
        <v>0.93490153876784032</v>
      </c>
    </row>
    <row r="1915" spans="1:18">
      <c r="A1915" s="26" t="s">
        <v>1371</v>
      </c>
      <c r="B1915" s="28">
        <v>4.2897391912668903</v>
      </c>
      <c r="C19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4.2897391912668903</v>
      </c>
      <c r="D1915" s="27">
        <f>CurrentMtgRatesDataTable8[[#This Row],[Combined with Bloomberg Coupon]]-C1916</f>
        <v>-6.5814936605119279E-2</v>
      </c>
      <c r="E1915" s="37">
        <f t="shared" si="58"/>
        <v>91.030994043529304</v>
      </c>
      <c r="F1915" s="27">
        <f>LN(CurrentMtgRatesDataTable8[[#This Row],[Combined with Bloomberg Coupon]]/C1916)</f>
        <v>-1.5225905160278148E-2</v>
      </c>
      <c r="G1915" s="37">
        <f t="shared" si="59"/>
        <v>20.799962256307982</v>
      </c>
      <c r="I1915" s="26" t="s">
        <v>1650</v>
      </c>
      <c r="J1915" s="27">
        <v>64.056781533333293</v>
      </c>
      <c r="K1915" s="27" t="s">
        <v>1502</v>
      </c>
      <c r="N1915" s="26" t="s">
        <v>1650</v>
      </c>
      <c r="O1915" s="28">
        <v>67.680046469999994</v>
      </c>
      <c r="P1915" s="28" t="s">
        <v>1501</v>
      </c>
      <c r="Q1915" s="27">
        <f>VLOOKUP(CurrentMtgRatesDataTable824[[#This Row],[asOfDate]],CurrentMtgRatesDataTable8[],5,0)</f>
        <v>64.097111063415312</v>
      </c>
      <c r="R1915" s="27">
        <f>CurrentMtgRatesDataTable824[[#This Row],[Realized Current Coupon Vol]]/CurrentMtgRatesDataTable824[[#This Row],[SeriesNumValue]]</f>
        <v>0.94706068341467731</v>
      </c>
    </row>
    <row r="1916" spans="1:18">
      <c r="A1916" s="26" t="s">
        <v>1372</v>
      </c>
      <c r="B1916" s="28">
        <v>4.3555541278720096</v>
      </c>
      <c r="C19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4.3555541278720096</v>
      </c>
      <c r="D1916" s="27">
        <f>CurrentMtgRatesDataTable8[[#This Row],[Combined with Bloomberg Coupon]]-C1917</f>
        <v>6.2344324595379419E-2</v>
      </c>
      <c r="E1916" s="37">
        <f t="shared" si="58"/>
        <v>93.425298139564774</v>
      </c>
      <c r="F1916" s="27">
        <f>LN(CurrentMtgRatesDataTable8[[#This Row],[Combined with Bloomberg Coupon]]/C1917)</f>
        <v>1.441718261023074E-2</v>
      </c>
      <c r="G1916" s="37">
        <f t="shared" si="59"/>
        <v>21.263776797341272</v>
      </c>
      <c r="I1916" s="26" t="s">
        <v>1649</v>
      </c>
      <c r="J1916" s="27">
        <v>61.944768000000003</v>
      </c>
      <c r="K1916" s="27" t="s">
        <v>1502</v>
      </c>
      <c r="N1916" s="26" t="s">
        <v>1649</v>
      </c>
      <c r="O1916" s="28">
        <v>67.416389319999993</v>
      </c>
      <c r="P1916" s="28" t="s">
        <v>1501</v>
      </c>
      <c r="Q1916" s="27">
        <f>VLOOKUP(CurrentMtgRatesDataTable824[[#This Row],[asOfDate]],CurrentMtgRatesDataTable8[],5,0)</f>
        <v>63.935403312811879</v>
      </c>
      <c r="R1916" s="27">
        <f>CurrentMtgRatesDataTable824[[#This Row],[Realized Current Coupon Vol]]/CurrentMtgRatesDataTable824[[#This Row],[SeriesNumValue]]</f>
        <v>0.94836587894576796</v>
      </c>
    </row>
    <row r="1917" spans="1:18">
      <c r="A1917" s="26" t="s">
        <v>1373</v>
      </c>
      <c r="B1917" s="28">
        <v>4.2932098032766302</v>
      </c>
      <c r="C19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4.2932098032766302</v>
      </c>
      <c r="D1917" s="27">
        <f>CurrentMtgRatesDataTable8[[#This Row],[Combined with Bloomberg Coupon]]-C1918</f>
        <v>-8.848627621001004E-2</v>
      </c>
      <c r="E1917" s="37">
        <f t="shared" si="58"/>
        <v>93.30368938014665</v>
      </c>
      <c r="F1917" s="27">
        <f>LN(CurrentMtgRatesDataTable8[[#This Row],[Combined with Bloomberg Coupon]]/C1918)</f>
        <v>-2.0401223127180648E-2</v>
      </c>
      <c r="G1917" s="37">
        <f t="shared" si="59"/>
        <v>21.216727779355818</v>
      </c>
      <c r="I1917" s="26" t="s">
        <v>1648</v>
      </c>
      <c r="J1917" s="27">
        <v>64.602958400000006</v>
      </c>
      <c r="K1917" s="27" t="s">
        <v>1502</v>
      </c>
      <c r="N1917" s="26" t="s">
        <v>1648</v>
      </c>
      <c r="O1917" s="28">
        <v>67.821023420000003</v>
      </c>
      <c r="P1917" s="28" t="s">
        <v>1501</v>
      </c>
      <c r="Q1917" s="27">
        <f>VLOOKUP(CurrentMtgRatesDataTable824[[#This Row],[asOfDate]],CurrentMtgRatesDataTable8[],5,0)</f>
        <v>64.520239684220243</v>
      </c>
      <c r="R1917" s="27">
        <f>CurrentMtgRatesDataTable824[[#This Row],[Realized Current Coupon Vol]]/CurrentMtgRatesDataTable824[[#This Row],[SeriesNumValue]]</f>
        <v>0.95133096539492235</v>
      </c>
    </row>
    <row r="1918" spans="1:18">
      <c r="A1918" s="26" t="s">
        <v>1374</v>
      </c>
      <c r="B1918" s="28">
        <v>4.3816960794866402</v>
      </c>
      <c r="C19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4.3816960794866402</v>
      </c>
      <c r="D1918" s="27">
        <f>CurrentMtgRatesDataTable8[[#This Row],[Combined with Bloomberg Coupon]]-C1919</f>
        <v>-7.7268183195619677E-2</v>
      </c>
      <c r="E1918" s="37">
        <f t="shared" si="58"/>
        <v>95.15921618503522</v>
      </c>
      <c r="F1918" s="27">
        <f>LN(CurrentMtgRatesDataTable8[[#This Row],[Combined with Bloomberg Coupon]]/C1919)</f>
        <v>-1.7480628772098383E-2</v>
      </c>
      <c r="G1918" s="37">
        <f t="shared" si="59"/>
        <v>21.606628334726473</v>
      </c>
      <c r="I1918" s="26" t="s">
        <v>1647</v>
      </c>
      <c r="J1918" s="27">
        <v>67.631480640000007</v>
      </c>
      <c r="K1918" s="27" t="s">
        <v>1502</v>
      </c>
      <c r="N1918" s="26" t="s">
        <v>1647</v>
      </c>
      <c r="O1918" s="28">
        <v>67.878852289999998</v>
      </c>
      <c r="P1918" s="28" t="s">
        <v>1501</v>
      </c>
      <c r="Q1918" s="27">
        <f>VLOOKUP(CurrentMtgRatesDataTable824[[#This Row],[asOfDate]],CurrentMtgRatesDataTable8[],5,0)</f>
        <v>64.749403987262482</v>
      </c>
      <c r="R1918" s="27">
        <f>CurrentMtgRatesDataTable824[[#This Row],[Realized Current Coupon Vol]]/CurrentMtgRatesDataTable824[[#This Row],[SeriesNumValue]]</f>
        <v>0.95389656428827763</v>
      </c>
    </row>
    <row r="1919" spans="1:18">
      <c r="A1919" s="26" t="s">
        <v>1375</v>
      </c>
      <c r="B1919" s="28">
        <v>4.4589642626822599</v>
      </c>
      <c r="C19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4.4589642626822599</v>
      </c>
      <c r="D1919" s="27">
        <f>CurrentMtgRatesDataTable8[[#This Row],[Combined with Bloomberg Coupon]]-C1920</f>
        <v>7.0701954252649912E-2</v>
      </c>
      <c r="E1919" s="37">
        <f t="shared" si="58"/>
        <v>98.399177122112661</v>
      </c>
      <c r="F1919" s="27">
        <f>LN(CurrentMtgRatesDataTable8[[#This Row],[Combined with Bloomberg Coupon]]/C1920)</f>
        <v>1.5983191753701328E-2</v>
      </c>
      <c r="G1919" s="37">
        <f t="shared" si="59"/>
        <v>22.315449586150361</v>
      </c>
      <c r="I1919" s="26" t="s">
        <v>1646</v>
      </c>
      <c r="J1919" s="27">
        <v>63.499100290000001</v>
      </c>
      <c r="K1919" s="27" t="s">
        <v>1502</v>
      </c>
      <c r="N1919" s="26" t="s">
        <v>1646</v>
      </c>
      <c r="O1919" s="28">
        <v>66.868538220000005</v>
      </c>
      <c r="P1919" s="28" t="s">
        <v>1501</v>
      </c>
      <c r="Q1919" s="27">
        <f>VLOOKUP(CurrentMtgRatesDataTable824[[#This Row],[asOfDate]],CurrentMtgRatesDataTable8[],5,0)</f>
        <v>63.549571246563588</v>
      </c>
      <c r="R1919" s="27">
        <f>CurrentMtgRatesDataTable824[[#This Row],[Realized Current Coupon Vol]]/CurrentMtgRatesDataTable824[[#This Row],[SeriesNumValue]]</f>
        <v>0.95036579142022082</v>
      </c>
    </row>
    <row r="1920" spans="1:18">
      <c r="A1920" s="26" t="s">
        <v>1376</v>
      </c>
      <c r="B1920" s="28">
        <v>4.38826230842961</v>
      </c>
      <c r="C19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4.38826230842961</v>
      </c>
      <c r="D1920" s="27">
        <f>CurrentMtgRatesDataTable8[[#This Row],[Combined with Bloomberg Coupon]]-C1921</f>
        <v>3.9380452764260276E-2</v>
      </c>
      <c r="E1920" s="37">
        <f t="shared" si="58"/>
        <v>97.255998221795835</v>
      </c>
      <c r="F1920" s="27">
        <f>LN(CurrentMtgRatesDataTable8[[#This Row],[Combined with Bloomberg Coupon]]/C1921)</f>
        <v>9.0145518266874537E-3</v>
      </c>
      <c r="G1920" s="37">
        <f t="shared" si="59"/>
        <v>22.057998020558472</v>
      </c>
      <c r="I1920" s="26" t="s">
        <v>1645</v>
      </c>
      <c r="J1920" s="27">
        <v>63.510844849999998</v>
      </c>
      <c r="K1920" s="27" t="s">
        <v>1502</v>
      </c>
      <c r="N1920" s="26" t="s">
        <v>1645</v>
      </c>
      <c r="O1920" s="28">
        <v>67.402792379999994</v>
      </c>
      <c r="P1920" s="28" t="s">
        <v>1501</v>
      </c>
      <c r="Q1920" s="27">
        <f>VLOOKUP(CurrentMtgRatesDataTable824[[#This Row],[asOfDate]],CurrentMtgRatesDataTable8[],5,0)</f>
        <v>63.969177646956595</v>
      </c>
      <c r="R1920" s="27">
        <f>CurrentMtgRatesDataTable824[[#This Row],[Realized Current Coupon Vol]]/CurrentMtgRatesDataTable824[[#This Row],[SeriesNumValue]]</f>
        <v>0.94905827174510005</v>
      </c>
    </row>
    <row r="1921" spans="1:18">
      <c r="A1921" s="26" t="s">
        <v>1377</v>
      </c>
      <c r="B1921" s="28">
        <v>4.3488818556653497</v>
      </c>
      <c r="C19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4.3488818556653497</v>
      </c>
      <c r="D1921" s="27">
        <f>CurrentMtgRatesDataTable8[[#This Row],[Combined with Bloomberg Coupon]]-C1922</f>
        <v>-3.0253658776402403E-3</v>
      </c>
      <c r="E1921" s="37">
        <f t="shared" si="58"/>
        <v>97.192289968299775</v>
      </c>
      <c r="F1921" s="27">
        <f>LN(CurrentMtgRatesDataTable8[[#This Row],[Combined with Bloomberg Coupon]]/C1922)</f>
        <v>-6.9542336280533962E-4</v>
      </c>
      <c r="G1921" s="37">
        <f t="shared" si="59"/>
        <v>22.036781065847979</v>
      </c>
      <c r="I1921" s="26" t="s">
        <v>1644</v>
      </c>
      <c r="J1921" s="27">
        <v>60.985634033333298</v>
      </c>
      <c r="K1921" s="27" t="s">
        <v>1502</v>
      </c>
      <c r="N1921" s="26" t="s">
        <v>1644</v>
      </c>
      <c r="O1921" s="28">
        <v>65.02739656</v>
      </c>
      <c r="P1921" s="28" t="s">
        <v>1501</v>
      </c>
      <c r="Q1921" s="27">
        <f>VLOOKUP(CurrentMtgRatesDataTable824[[#This Row],[asOfDate]],CurrentMtgRatesDataTable8[],5,0)</f>
        <v>63.161912369724007</v>
      </c>
      <c r="R1921" s="27">
        <f>CurrentMtgRatesDataTable824[[#This Row],[Realized Current Coupon Vol]]/CurrentMtgRatesDataTable824[[#This Row],[SeriesNumValue]]</f>
        <v>0.97131233466259514</v>
      </c>
    </row>
    <row r="1922" spans="1:18">
      <c r="A1922" s="26" t="s">
        <v>1378</v>
      </c>
      <c r="B1922" s="28">
        <v>4.3519072215429899</v>
      </c>
      <c r="C19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4.3519072215429899</v>
      </c>
      <c r="D1922" s="27">
        <f>CurrentMtgRatesDataTable8[[#This Row],[Combined with Bloomberg Coupon]]-C1923</f>
        <v>4.6809781844899589E-2</v>
      </c>
      <c r="E1922" s="37">
        <f t="shared" si="58"/>
        <v>97.65598169175162</v>
      </c>
      <c r="F1922" s="27">
        <f>LN(CurrentMtgRatesDataTable8[[#This Row],[Combined with Bloomberg Coupon]]/C1923)</f>
        <v>1.0814419047362498E-2</v>
      </c>
      <c r="G1922" s="37">
        <f t="shared" si="59"/>
        <v>22.132365615743232</v>
      </c>
      <c r="I1922" s="26" t="s">
        <v>1643</v>
      </c>
      <c r="J1922" s="27">
        <v>59.849884639999999</v>
      </c>
      <c r="K1922" s="27" t="s">
        <v>1502</v>
      </c>
      <c r="N1922" s="26" t="s">
        <v>1643</v>
      </c>
      <c r="O1922" s="28">
        <v>64.494535760000005</v>
      </c>
      <c r="P1922" s="28" t="s">
        <v>1501</v>
      </c>
      <c r="Q1922" s="27">
        <f>VLOOKUP(CurrentMtgRatesDataTable824[[#This Row],[asOfDate]],CurrentMtgRatesDataTable8[],5,0)</f>
        <v>62.253177677314383</v>
      </c>
      <c r="R1922" s="27">
        <f>CurrentMtgRatesDataTable824[[#This Row],[Realized Current Coupon Vol]]/CurrentMtgRatesDataTable824[[#This Row],[SeriesNumValue]]</f>
        <v>0.96524731814449727</v>
      </c>
    </row>
    <row r="1923" spans="1:18">
      <c r="A1923" s="26" t="s">
        <v>1379</v>
      </c>
      <c r="B1923" s="28">
        <v>4.3050974396980903</v>
      </c>
      <c r="C19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4.3050974396980903</v>
      </c>
      <c r="D1923" s="27">
        <f>CurrentMtgRatesDataTable8[[#This Row],[Combined with Bloomberg Coupon]]-C1924</f>
        <v>-3.7217342129340025E-2</v>
      </c>
      <c r="E1923" s="37">
        <f t="shared" si="58"/>
        <v>97.324833130562624</v>
      </c>
      <c r="F1923" s="27">
        <f>LN(CurrentMtgRatesDataTable8[[#This Row],[Combined with Bloomberg Coupon]]/C1924)</f>
        <v>-8.6077940948071051E-3</v>
      </c>
      <c r="G1923" s="37">
        <f t="shared" si="59"/>
        <v>22.048408989766681</v>
      </c>
      <c r="I1923" s="26" t="s">
        <v>1642</v>
      </c>
      <c r="J1923" s="27">
        <v>59.962336166666702</v>
      </c>
      <c r="K1923" s="27" t="s">
        <v>1502</v>
      </c>
      <c r="N1923" s="26" t="s">
        <v>1642</v>
      </c>
      <c r="O1923" s="28">
        <v>63.970234519999998</v>
      </c>
      <c r="P1923" s="28" t="s">
        <v>1501</v>
      </c>
      <c r="Q1923" s="27">
        <f>VLOOKUP(CurrentMtgRatesDataTable824[[#This Row],[asOfDate]],CurrentMtgRatesDataTable8[],5,0)</f>
        <v>62.55145176182041</v>
      </c>
      <c r="R1923" s="27">
        <f>CurrentMtgRatesDataTable824[[#This Row],[Realized Current Coupon Vol]]/CurrentMtgRatesDataTable824[[#This Row],[SeriesNumValue]]</f>
        <v>0.977821204364414</v>
      </c>
    </row>
    <row r="1924" spans="1:18">
      <c r="A1924" s="26" t="s">
        <v>1380</v>
      </c>
      <c r="B1924" s="28">
        <v>4.3423147818274304</v>
      </c>
      <c r="C19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4.3423147818274304</v>
      </c>
      <c r="D1924" s="27">
        <f>CurrentMtgRatesDataTable8[[#This Row],[Combined with Bloomberg Coupon]]-C1925</f>
        <v>-1.5831355443779671E-2</v>
      </c>
      <c r="E1924" s="37">
        <f t="shared" si="58"/>
        <v>97.796080439397954</v>
      </c>
      <c r="F1924" s="27">
        <f>LN(CurrentMtgRatesDataTable8[[#This Row],[Combined with Bloomberg Coupon]]/C1925)</f>
        <v>-3.6392032705531547E-3</v>
      </c>
      <c r="G1924" s="37">
        <f t="shared" si="59"/>
        <v>22.136598436329983</v>
      </c>
      <c r="I1924" s="26" t="s">
        <v>1641</v>
      </c>
      <c r="J1924" s="27">
        <v>57.853737340000002</v>
      </c>
      <c r="K1924" s="27" t="s">
        <v>1502</v>
      </c>
      <c r="N1924" s="26" t="s">
        <v>1641</v>
      </c>
      <c r="O1924" s="28">
        <v>64.19084024</v>
      </c>
      <c r="P1924" s="28" t="s">
        <v>1501</v>
      </c>
      <c r="Q1924" s="27">
        <f>VLOOKUP(CurrentMtgRatesDataTable824[[#This Row],[asOfDate]],CurrentMtgRatesDataTable8[],5,0)</f>
        <v>62.485030842283315</v>
      </c>
      <c r="R1924" s="27">
        <f>CurrentMtgRatesDataTable824[[#This Row],[Realized Current Coupon Vol]]/CurrentMtgRatesDataTable824[[#This Row],[SeriesNumValue]]</f>
        <v>0.97342596869991238</v>
      </c>
    </row>
    <row r="1925" spans="1:18">
      <c r="A1925" s="26" t="s">
        <v>1381</v>
      </c>
      <c r="B1925" s="28">
        <v>4.35814613727121</v>
      </c>
      <c r="C19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4.35814613727121</v>
      </c>
      <c r="D1925" s="27">
        <f>CurrentMtgRatesDataTable8[[#This Row],[Combined with Bloomberg Coupon]]-C1926</f>
        <v>-4.2242755655370168E-2</v>
      </c>
      <c r="E1925" s="37">
        <f t="shared" ref="E1925:E1988" si="60">STDEVA(D1925:D1984)*SQRT(250)*100</f>
        <v>104.5083281641252</v>
      </c>
      <c r="F1925" s="27">
        <f>LN(CurrentMtgRatesDataTable8[[#This Row],[Combined with Bloomberg Coupon]]/C1926)</f>
        <v>-9.6461527094350748E-3</v>
      </c>
      <c r="G1925" s="37">
        <f t="shared" ref="G1925:G1988" si="61">STDEVA(F1925:F1984)*SQRT(250)*100</f>
        <v>23.552164190384556</v>
      </c>
      <c r="I1925" s="26" t="s">
        <v>1640</v>
      </c>
      <c r="J1925" s="27">
        <v>58.198205520000002</v>
      </c>
      <c r="K1925" s="27" t="s">
        <v>1502</v>
      </c>
      <c r="N1925" s="26" t="s">
        <v>1640</v>
      </c>
      <c r="O1925" s="28">
        <v>64.436870159999998</v>
      </c>
      <c r="P1925" s="28" t="s">
        <v>1501</v>
      </c>
      <c r="Q1925" s="27">
        <f>VLOOKUP(CurrentMtgRatesDataTable824[[#This Row],[asOfDate]],CurrentMtgRatesDataTable8[],5,0)</f>
        <v>62.165276021919823</v>
      </c>
      <c r="R1925" s="27">
        <f>CurrentMtgRatesDataTable824[[#This Row],[Realized Current Coupon Vol]]/CurrentMtgRatesDataTable824[[#This Row],[SeriesNumValue]]</f>
        <v>0.96474698208588205</v>
      </c>
    </row>
    <row r="1926" spans="1:18">
      <c r="A1926" s="26" t="s">
        <v>1382</v>
      </c>
      <c r="B1926" s="28">
        <v>4.4003888929265802</v>
      </c>
      <c r="C19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4.4003888929265802</v>
      </c>
      <c r="D1926" s="27">
        <f>CurrentMtgRatesDataTable8[[#This Row],[Combined with Bloomberg Coupon]]-C1927</f>
        <v>7.7423210728389869E-2</v>
      </c>
      <c r="E1926" s="37">
        <f t="shared" si="60"/>
        <v>104.72664674577597</v>
      </c>
      <c r="F1926" s="27">
        <f>LN(CurrentMtgRatesDataTable8[[#This Row],[Combined with Bloomberg Coupon]]/C1927)</f>
        <v>1.7751254543379179E-2</v>
      </c>
      <c r="G1926" s="37">
        <f t="shared" si="61"/>
        <v>23.597517031805772</v>
      </c>
      <c r="I1926" s="26" t="s">
        <v>1639</v>
      </c>
      <c r="J1926" s="27">
        <v>57.85434102</v>
      </c>
      <c r="K1926" s="27" t="s">
        <v>1502</v>
      </c>
      <c r="N1926" s="26" t="s">
        <v>1639</v>
      </c>
      <c r="O1926" s="28">
        <v>63.560289599999997</v>
      </c>
      <c r="P1926" s="28" t="s">
        <v>1501</v>
      </c>
      <c r="Q1926" s="27">
        <f>VLOOKUP(CurrentMtgRatesDataTable824[[#This Row],[asOfDate]],CurrentMtgRatesDataTable8[],5,0)</f>
        <v>63.802776496894374</v>
      </c>
      <c r="R1926" s="27">
        <f>CurrentMtgRatesDataTable824[[#This Row],[Realized Current Coupon Vol]]/CurrentMtgRatesDataTable824[[#This Row],[SeriesNumValue]]</f>
        <v>1.0038150691008554</v>
      </c>
    </row>
    <row r="1927" spans="1:18">
      <c r="A1927" s="26" t="s">
        <v>1383</v>
      </c>
      <c r="B1927" s="28">
        <v>4.3229656821981903</v>
      </c>
      <c r="C19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4.3229656821981903</v>
      </c>
      <c r="D1927" s="27">
        <f>CurrentMtgRatesDataTable8[[#This Row],[Combined with Bloomberg Coupon]]-C1928</f>
        <v>0.10403179423042008</v>
      </c>
      <c r="E1927" s="37">
        <f t="shared" si="60"/>
        <v>106.38286338414666</v>
      </c>
      <c r="F1927" s="27">
        <f>LN(CurrentMtgRatesDataTable8[[#This Row],[Combined with Bloomberg Coupon]]/C1928)</f>
        <v>2.435920428338539E-2</v>
      </c>
      <c r="G1927" s="37">
        <f t="shared" si="61"/>
        <v>23.940736015820839</v>
      </c>
      <c r="I1927" s="26" t="s">
        <v>1638</v>
      </c>
      <c r="J1927" s="27">
        <v>61.861784589999999</v>
      </c>
      <c r="K1927" s="27" t="s">
        <v>1502</v>
      </c>
      <c r="N1927" s="26" t="s">
        <v>1638</v>
      </c>
      <c r="O1927" s="28">
        <v>63.952616880000001</v>
      </c>
      <c r="P1927" s="28" t="s">
        <v>1501</v>
      </c>
      <c r="Q1927" s="27">
        <f>VLOOKUP(CurrentMtgRatesDataTable824[[#This Row],[asOfDate]],CurrentMtgRatesDataTable8[],5,0)</f>
        <v>63.011475533461493</v>
      </c>
      <c r="R1927" s="27">
        <f>CurrentMtgRatesDataTable824[[#This Row],[Realized Current Coupon Vol]]/CurrentMtgRatesDataTable824[[#This Row],[SeriesNumValue]]</f>
        <v>0.98528377113473786</v>
      </c>
    </row>
    <row r="1928" spans="1:18">
      <c r="A1928" s="26" t="s">
        <v>1384</v>
      </c>
      <c r="B1928" s="28">
        <v>4.2189338879677702</v>
      </c>
      <c r="C19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4.2189338879677702</v>
      </c>
      <c r="D1928" s="27">
        <f>CurrentMtgRatesDataTable8[[#This Row],[Combined with Bloomberg Coupon]]-C1929</f>
        <v>-3.2637427548509734E-2</v>
      </c>
      <c r="E1928" s="37">
        <f t="shared" si="60"/>
        <v>104.6179523024811</v>
      </c>
      <c r="F1928" s="27">
        <f>LN(CurrentMtgRatesDataTable8[[#This Row],[Combined with Bloomberg Coupon]]/C1929)</f>
        <v>-7.7061729564068242E-3</v>
      </c>
      <c r="G1928" s="37">
        <f t="shared" si="61"/>
        <v>23.489758331059633</v>
      </c>
      <c r="I1928" s="26" t="s">
        <v>1637</v>
      </c>
      <c r="J1928" s="27">
        <v>60.866090360000001</v>
      </c>
      <c r="K1928" s="27" t="s">
        <v>1502</v>
      </c>
      <c r="N1928" s="26" t="s">
        <v>1637</v>
      </c>
      <c r="O1928" s="28">
        <v>63.852477620000002</v>
      </c>
      <c r="P1928" s="28" t="s">
        <v>1501</v>
      </c>
      <c r="Q1928" s="27">
        <f>VLOOKUP(CurrentMtgRatesDataTable824[[#This Row],[asOfDate]],CurrentMtgRatesDataTable8[],5,0)</f>
        <v>62.929561062208691</v>
      </c>
      <c r="R1928" s="27">
        <f>CurrentMtgRatesDataTable824[[#This Row],[Realized Current Coupon Vol]]/CurrentMtgRatesDataTable824[[#This Row],[SeriesNumValue]]</f>
        <v>0.98554611203524811</v>
      </c>
    </row>
    <row r="1929" spans="1:18">
      <c r="A1929" s="26" t="s">
        <v>1385</v>
      </c>
      <c r="B1929" s="28">
        <v>4.25157131551628</v>
      </c>
      <c r="C19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4.25157131551628</v>
      </c>
      <c r="D1929" s="27">
        <f>CurrentMtgRatesDataTable8[[#This Row],[Combined with Bloomberg Coupon]]-C1930</f>
        <v>0.13001651105599965</v>
      </c>
      <c r="E1929" s="37">
        <f t="shared" si="60"/>
        <v>105.31393590061677</v>
      </c>
      <c r="F1929" s="27">
        <f>LN(CurrentMtgRatesDataTable8[[#This Row],[Combined with Bloomberg Coupon]]/C1930)</f>
        <v>3.1058164009210017E-2</v>
      </c>
      <c r="G1929" s="37">
        <f t="shared" si="61"/>
        <v>23.63155270741661</v>
      </c>
      <c r="I1929" s="26" t="s">
        <v>1636</v>
      </c>
      <c r="J1929" s="27">
        <v>66.771158463333293</v>
      </c>
      <c r="K1929" s="27" t="s">
        <v>1502</v>
      </c>
      <c r="N1929" s="26" t="s">
        <v>1636</v>
      </c>
      <c r="O1929" s="28">
        <v>68.710323119999998</v>
      </c>
      <c r="P1929" s="28" t="s">
        <v>1501</v>
      </c>
      <c r="Q1929" s="27">
        <f>VLOOKUP(CurrentMtgRatesDataTable824[[#This Row],[asOfDate]],CurrentMtgRatesDataTable8[],5,0)</f>
        <v>66.671393825054466</v>
      </c>
      <c r="R1929" s="27">
        <f>CurrentMtgRatesDataTable824[[#This Row],[Realized Current Coupon Vol]]/CurrentMtgRatesDataTable824[[#This Row],[SeriesNumValue]]</f>
        <v>0.97032572105090209</v>
      </c>
    </row>
    <row r="1930" spans="1:18">
      <c r="A1930" s="26" t="s">
        <v>1386</v>
      </c>
      <c r="B1930" s="28">
        <v>4.1215548044602803</v>
      </c>
      <c r="C19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4.1215548044602803</v>
      </c>
      <c r="D1930" s="27">
        <f>CurrentMtgRatesDataTable8[[#This Row],[Combined with Bloomberg Coupon]]-C1931</f>
        <v>2.9907163988069918E-2</v>
      </c>
      <c r="E1930" s="37">
        <f t="shared" si="60"/>
        <v>102.37652881120928</v>
      </c>
      <c r="F1930" s="27">
        <f>LN(CurrentMtgRatesDataTable8[[#This Row],[Combined with Bloomberg Coupon]]/C1931)</f>
        <v>7.2827368797479365E-3</v>
      </c>
      <c r="G1930" s="37">
        <f t="shared" si="61"/>
        <v>22.845281066224739</v>
      </c>
      <c r="I1930" s="26" t="s">
        <v>1635</v>
      </c>
      <c r="J1930" s="27">
        <v>62.450023950000002</v>
      </c>
      <c r="K1930" s="27" t="s">
        <v>1502</v>
      </c>
      <c r="N1930" s="26" t="s">
        <v>1635</v>
      </c>
      <c r="O1930" s="28">
        <v>66.605187950000001</v>
      </c>
      <c r="P1930" s="28" t="s">
        <v>1501</v>
      </c>
      <c r="Q1930" s="27">
        <f>VLOOKUP(CurrentMtgRatesDataTable824[[#This Row],[asOfDate]],CurrentMtgRatesDataTable8[],5,0)</f>
        <v>67.146214296646136</v>
      </c>
      <c r="R1930" s="27">
        <f>CurrentMtgRatesDataTable824[[#This Row],[Realized Current Coupon Vol]]/CurrentMtgRatesDataTable824[[#This Row],[SeriesNumValue]]</f>
        <v>1.0081228859687668</v>
      </c>
    </row>
    <row r="1931" spans="1:18">
      <c r="A1931" s="26" t="s">
        <v>1387</v>
      </c>
      <c r="B1931" s="28">
        <v>4.0916476404722104</v>
      </c>
      <c r="C19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4.0916476404722104</v>
      </c>
      <c r="D1931" s="27">
        <f>CurrentMtgRatesDataTable8[[#This Row],[Combined with Bloomberg Coupon]]-C1932</f>
        <v>-4.9477251323929217E-2</v>
      </c>
      <c r="E1931" s="37">
        <f t="shared" si="60"/>
        <v>108.45484086706978</v>
      </c>
      <c r="F1931" s="27">
        <f>LN(CurrentMtgRatesDataTable8[[#This Row],[Combined with Bloomberg Coupon]]/C1932)</f>
        <v>-1.2019728908931118E-2</v>
      </c>
      <c r="G1931" s="37">
        <f t="shared" si="61"/>
        <v>24.150271082806949</v>
      </c>
      <c r="I1931" s="26" t="s">
        <v>1634</v>
      </c>
      <c r="J1931" s="27">
        <v>60.108519459999997</v>
      </c>
      <c r="K1931" s="27" t="s">
        <v>1502</v>
      </c>
      <c r="N1931" s="26" t="s">
        <v>1634</v>
      </c>
      <c r="O1931" s="28">
        <v>64.659025200000002</v>
      </c>
      <c r="P1931" s="28" t="s">
        <v>1501</v>
      </c>
      <c r="Q1931" s="27">
        <f>VLOOKUP(CurrentMtgRatesDataTable824[[#This Row],[asOfDate]],CurrentMtgRatesDataTable8[],5,0)</f>
        <v>66.973617926221763</v>
      </c>
      <c r="R1931" s="27">
        <f>CurrentMtgRatesDataTable824[[#This Row],[Realized Current Coupon Vol]]/CurrentMtgRatesDataTable824[[#This Row],[SeriesNumValue]]</f>
        <v>1.0357969010368218</v>
      </c>
    </row>
    <row r="1932" spans="1:18">
      <c r="A1932" s="26" t="s">
        <v>1388</v>
      </c>
      <c r="B1932" s="28">
        <v>4.1411248917961396</v>
      </c>
      <c r="C19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4.1411248917961396</v>
      </c>
      <c r="D1932" s="27">
        <f>CurrentMtgRatesDataTable8[[#This Row],[Combined with Bloomberg Coupon]]-C1933</f>
        <v>9.1590419663596379E-3</v>
      </c>
      <c r="E1932" s="37">
        <f t="shared" si="60"/>
        <v>109.20675653961732</v>
      </c>
      <c r="F1932" s="27">
        <f>LN(CurrentMtgRatesDataTable8[[#This Row],[Combined with Bloomberg Coupon]]/C1933)</f>
        <v>2.2141775049531751E-3</v>
      </c>
      <c r="G1932" s="37">
        <f t="shared" si="61"/>
        <v>24.308018597675805</v>
      </c>
      <c r="I1932" s="26" t="s">
        <v>1633</v>
      </c>
      <c r="J1932" s="27">
        <v>59.81374812</v>
      </c>
      <c r="K1932" s="27" t="s">
        <v>1502</v>
      </c>
      <c r="N1932" s="26" t="s">
        <v>1633</v>
      </c>
      <c r="O1932" s="28">
        <v>63.569370960000001</v>
      </c>
      <c r="P1932" s="28" t="s">
        <v>1501</v>
      </c>
      <c r="Q1932" s="27">
        <f>VLOOKUP(CurrentMtgRatesDataTable824[[#This Row],[asOfDate]],CurrentMtgRatesDataTable8[],5,0)</f>
        <v>65.405495835106592</v>
      </c>
      <c r="R1932" s="27">
        <f>CurrentMtgRatesDataTable824[[#This Row],[Realized Current Coupon Vol]]/CurrentMtgRatesDataTable824[[#This Row],[SeriesNumValue]]</f>
        <v>1.0288837980835448</v>
      </c>
    </row>
    <row r="1933" spans="1:18">
      <c r="A1933" s="26" t="s">
        <v>1389</v>
      </c>
      <c r="B1933" s="28">
        <v>4.13196584982978</v>
      </c>
      <c r="C19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4.13196584982978</v>
      </c>
      <c r="D1933" s="27">
        <f>CurrentMtgRatesDataTable8[[#This Row],[Combined with Bloomberg Coupon]]-C1934</f>
        <v>2.5685472770179629E-2</v>
      </c>
      <c r="E1933" s="37">
        <f t="shared" si="60"/>
        <v>110.22780390928332</v>
      </c>
      <c r="F1933" s="27">
        <f>LN(CurrentMtgRatesDataTable8[[#This Row],[Combined with Bloomberg Coupon]]/C1934)</f>
        <v>6.2356854339449966E-3</v>
      </c>
      <c r="G1933" s="37">
        <f t="shared" si="61"/>
        <v>24.548203641493512</v>
      </c>
      <c r="I1933" s="26" t="s">
        <v>1632</v>
      </c>
      <c r="J1933" s="27">
        <v>61.870347629999998</v>
      </c>
      <c r="K1933" s="27" t="s">
        <v>1502</v>
      </c>
      <c r="N1933" s="26" t="s">
        <v>1632</v>
      </c>
      <c r="O1933" s="28">
        <v>63.919643440000002</v>
      </c>
      <c r="P1933" s="28" t="s">
        <v>1501</v>
      </c>
      <c r="Q1933" s="27">
        <f>VLOOKUP(CurrentMtgRatesDataTable824[[#This Row],[asOfDate]],CurrentMtgRatesDataTable8[],5,0)</f>
        <v>64.271114083218464</v>
      </c>
      <c r="R1933" s="27">
        <f>CurrentMtgRatesDataTable824[[#This Row],[Realized Current Coupon Vol]]/CurrentMtgRatesDataTable824[[#This Row],[SeriesNumValue]]</f>
        <v>1.0054986327254529</v>
      </c>
    </row>
    <row r="1934" spans="1:18">
      <c r="A1934" s="26" t="s">
        <v>1390</v>
      </c>
      <c r="B1934" s="28">
        <v>4.1062803770596004</v>
      </c>
      <c r="C19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4.1062803770596004</v>
      </c>
      <c r="D1934" s="27">
        <f>CurrentMtgRatesDataTable8[[#This Row],[Combined with Bloomberg Coupon]]-C1935</f>
        <v>2.6152555883500739E-3</v>
      </c>
      <c r="E1934" s="37">
        <f t="shared" si="60"/>
        <v>111.76963124416643</v>
      </c>
      <c r="F1934" s="27">
        <f>LN(CurrentMtgRatesDataTable8[[#This Row],[Combined with Bloomberg Coupon]]/C1935)</f>
        <v>6.3709452816152889E-4</v>
      </c>
      <c r="G1934" s="37">
        <f t="shared" si="61"/>
        <v>24.90233176775498</v>
      </c>
      <c r="I1934" s="26" t="s">
        <v>1631</v>
      </c>
      <c r="J1934" s="27">
        <v>59.230688036666699</v>
      </c>
      <c r="K1934" s="27" t="s">
        <v>1502</v>
      </c>
      <c r="N1934" s="26" t="s">
        <v>1631</v>
      </c>
      <c r="O1934" s="28">
        <v>62.600624670000002</v>
      </c>
      <c r="P1934" s="28" t="s">
        <v>1501</v>
      </c>
      <c r="Q1934" s="27">
        <f>VLOOKUP(CurrentMtgRatesDataTable824[[#This Row],[asOfDate]],CurrentMtgRatesDataTable8[],5,0)</f>
        <v>64.381320751347303</v>
      </c>
      <c r="R1934" s="27">
        <f>CurrentMtgRatesDataTable824[[#This Row],[Realized Current Coupon Vol]]/CurrentMtgRatesDataTable824[[#This Row],[SeriesNumValue]]</f>
        <v>1.0284453404536178</v>
      </c>
    </row>
    <row r="1935" spans="1:18">
      <c r="A1935" s="26" t="s">
        <v>1391</v>
      </c>
      <c r="B1935" s="28">
        <v>4.1036651214712503</v>
      </c>
      <c r="C19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4.1036651214712503</v>
      </c>
      <c r="D1935" s="27">
        <f>CurrentMtgRatesDataTable8[[#This Row],[Combined with Bloomberg Coupon]]-C1936</f>
        <v>-0.12100549327763943</v>
      </c>
      <c r="E1935" s="37">
        <f t="shared" si="60"/>
        <v>113.98543138653874</v>
      </c>
      <c r="F1935" s="27">
        <f>LN(CurrentMtgRatesDataTable8[[#This Row],[Combined with Bloomberg Coupon]]/C1936)</f>
        <v>-2.9060790306730252E-2</v>
      </c>
      <c r="G1935" s="37">
        <f t="shared" si="61"/>
        <v>25.421398776488463</v>
      </c>
      <c r="I1935" s="26" t="s">
        <v>1630</v>
      </c>
      <c r="J1935" s="27">
        <v>58.5593042666667</v>
      </c>
      <c r="K1935" s="27" t="s">
        <v>1502</v>
      </c>
      <c r="N1935" s="26" t="s">
        <v>1630</v>
      </c>
      <c r="O1935" s="28">
        <v>61.842933600000002</v>
      </c>
      <c r="P1935" s="28" t="s">
        <v>1501</v>
      </c>
      <c r="Q1935" s="27">
        <f>VLOOKUP(CurrentMtgRatesDataTable824[[#This Row],[asOfDate]],CurrentMtgRatesDataTable8[],5,0)</f>
        <v>60.666376712222522</v>
      </c>
      <c r="R1935" s="27">
        <f>CurrentMtgRatesDataTable824[[#This Row],[Realized Current Coupon Vol]]/CurrentMtgRatesDataTable824[[#This Row],[SeriesNumValue]]</f>
        <v>0.98097507962045516</v>
      </c>
    </row>
    <row r="1936" spans="1:18">
      <c r="A1936" s="26" t="s">
        <v>1392</v>
      </c>
      <c r="B1936" s="28">
        <v>4.2246706147488897</v>
      </c>
      <c r="C19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4.2246706147488897</v>
      </c>
      <c r="D1936" s="27">
        <f>CurrentMtgRatesDataTable8[[#This Row],[Combined with Bloomberg Coupon]]-C1937</f>
        <v>1.6051608544209728E-2</v>
      </c>
      <c r="E1936" s="37">
        <f t="shared" si="60"/>
        <v>115.25193391492019</v>
      </c>
      <c r="F1936" s="27">
        <f>LN(CurrentMtgRatesDataTable8[[#This Row],[Combined with Bloomberg Coupon]]/C1937)</f>
        <v>3.8067299119516639E-3</v>
      </c>
      <c r="G1936" s="37">
        <f t="shared" si="61"/>
        <v>25.643043824073843</v>
      </c>
      <c r="I1936" s="26" t="s">
        <v>1629</v>
      </c>
      <c r="J1936" s="27">
        <v>57.714560560000002</v>
      </c>
      <c r="K1936" s="27" t="s">
        <v>1502</v>
      </c>
      <c r="N1936" s="26" t="s">
        <v>1629</v>
      </c>
      <c r="O1936" s="28">
        <v>61.343220959999996</v>
      </c>
      <c r="P1936" s="28" t="s">
        <v>1501</v>
      </c>
      <c r="Q1936" s="27">
        <f>VLOOKUP(CurrentMtgRatesDataTable824[[#This Row],[asOfDate]],CurrentMtgRatesDataTable8[],5,0)</f>
        <v>60.31915118877842</v>
      </c>
      <c r="R1936" s="27">
        <f>CurrentMtgRatesDataTable824[[#This Row],[Realized Current Coupon Vol]]/CurrentMtgRatesDataTable824[[#This Row],[SeriesNumValue]]</f>
        <v>0.98330590152921149</v>
      </c>
    </row>
    <row r="1937" spans="1:18">
      <c r="A1937" s="26" t="s">
        <v>1393</v>
      </c>
      <c r="B1937" s="28">
        <v>4.20861900620468</v>
      </c>
      <c r="C19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4.20861900620468</v>
      </c>
      <c r="D1937" s="27">
        <f>CurrentMtgRatesDataTable8[[#This Row],[Combined with Bloomberg Coupon]]-C1938</f>
        <v>-7.1500679165401593E-3</v>
      </c>
      <c r="E1937" s="37">
        <f t="shared" si="60"/>
        <v>115.36236226000858</v>
      </c>
      <c r="F1937" s="27">
        <f>LN(CurrentMtgRatesDataTable8[[#This Row],[Combined with Bloomberg Coupon]]/C1938)</f>
        <v>-1.6974691966267607E-3</v>
      </c>
      <c r="G1937" s="37">
        <f t="shared" si="61"/>
        <v>25.665117492689564</v>
      </c>
      <c r="I1937" s="26" t="s">
        <v>1628</v>
      </c>
      <c r="J1937" s="27">
        <v>61.917064036666702</v>
      </c>
      <c r="K1937" s="27" t="s">
        <v>1502</v>
      </c>
      <c r="N1937" s="26" t="s">
        <v>1628</v>
      </c>
      <c r="O1937" s="28">
        <v>62.587764749999998</v>
      </c>
      <c r="P1937" s="28" t="s">
        <v>1501</v>
      </c>
      <c r="Q1937" s="27">
        <f>VLOOKUP(CurrentMtgRatesDataTable824[[#This Row],[asOfDate]],CurrentMtgRatesDataTable8[],5,0)</f>
        <v>60.546899690980148</v>
      </c>
      <c r="R1937" s="27">
        <f>CurrentMtgRatesDataTable824[[#This Row],[Realized Current Coupon Vol]]/CurrentMtgRatesDataTable824[[#This Row],[SeriesNumValue]]</f>
        <v>0.96739194845555099</v>
      </c>
    </row>
    <row r="1938" spans="1:18">
      <c r="A1938" s="26" t="s">
        <v>1394</v>
      </c>
      <c r="B1938" s="28">
        <v>4.2157690741212202</v>
      </c>
      <c r="C19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4.2157690741212202</v>
      </c>
      <c r="D1938" s="27">
        <f>CurrentMtgRatesDataTable8[[#This Row],[Combined with Bloomberg Coupon]]-C1939</f>
        <v>-5.3613918379859626E-2</v>
      </c>
      <c r="E1938" s="37">
        <f t="shared" si="60"/>
        <v>115.36777669291736</v>
      </c>
      <c r="F1938" s="27">
        <f>LN(CurrentMtgRatesDataTable8[[#This Row],[Combined with Bloomberg Coupon]]/C1939)</f>
        <v>-1.2637282507834259E-2</v>
      </c>
      <c r="G1938" s="37">
        <f t="shared" si="61"/>
        <v>25.666333638705819</v>
      </c>
      <c r="I1938" s="26" t="s">
        <v>1627</v>
      </c>
      <c r="J1938" s="27">
        <v>62.333386259999997</v>
      </c>
      <c r="K1938" s="27" t="s">
        <v>1502</v>
      </c>
      <c r="N1938" s="26" t="s">
        <v>1627</v>
      </c>
      <c r="O1938" s="28">
        <v>62.750168129999999</v>
      </c>
      <c r="P1938" s="28" t="s">
        <v>1501</v>
      </c>
      <c r="Q1938" s="27">
        <f>VLOOKUP(CurrentMtgRatesDataTable824[[#This Row],[asOfDate]],CurrentMtgRatesDataTable8[],5,0)</f>
        <v>60.575738290972694</v>
      </c>
      <c r="R1938" s="27">
        <f>CurrentMtgRatesDataTable824[[#This Row],[Realized Current Coupon Vol]]/CurrentMtgRatesDataTable824[[#This Row],[SeriesNumValue]]</f>
        <v>0.96534782449470857</v>
      </c>
    </row>
    <row r="1939" spans="1:18">
      <c r="A1939" s="26" t="s">
        <v>1395</v>
      </c>
      <c r="B1939" s="28">
        <v>4.2693829925010798</v>
      </c>
      <c r="C19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4.2693829925010798</v>
      </c>
      <c r="D1939" s="27">
        <f>CurrentMtgRatesDataTable8[[#This Row],[Combined with Bloomberg Coupon]]-C1940</f>
        <v>-3.8372559830920139E-2</v>
      </c>
      <c r="E1939" s="37">
        <f t="shared" si="60"/>
        <v>115.1526501285244</v>
      </c>
      <c r="F1939" s="27">
        <f>LN(CurrentMtgRatesDataTable8[[#This Row],[Combined with Bloomberg Coupon]]/C1940)</f>
        <v>-8.9476964008437729E-3</v>
      </c>
      <c r="G1939" s="37">
        <f t="shared" si="61"/>
        <v>25.604565518448236</v>
      </c>
      <c r="I1939" s="26" t="s">
        <v>1626</v>
      </c>
      <c r="J1939" s="27">
        <v>59.6367445333333</v>
      </c>
      <c r="K1939" s="27" t="s">
        <v>1502</v>
      </c>
      <c r="N1939" s="26" t="s">
        <v>1626</v>
      </c>
      <c r="O1939" s="28">
        <v>62.985380640000002</v>
      </c>
      <c r="P1939" s="28" t="s">
        <v>1501</v>
      </c>
      <c r="Q1939" s="27">
        <f>VLOOKUP(CurrentMtgRatesDataTable824[[#This Row],[asOfDate]],CurrentMtgRatesDataTable8[],5,0)</f>
        <v>60.724819890848394</v>
      </c>
      <c r="R1939" s="27">
        <f>CurrentMtgRatesDataTable824[[#This Row],[Realized Current Coupon Vol]]/CurrentMtgRatesDataTable824[[#This Row],[SeriesNumValue]]</f>
        <v>0.96410975489578932</v>
      </c>
    </row>
    <row r="1940" spans="1:18">
      <c r="A1940" s="26" t="s">
        <v>1396</v>
      </c>
      <c r="B1940" s="28">
        <v>4.3077555523319999</v>
      </c>
      <c r="C19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4.3077555523319999</v>
      </c>
      <c r="D1940" s="27">
        <f>CurrentMtgRatesDataTable8[[#This Row],[Combined with Bloomberg Coupon]]-C1941</f>
        <v>-6.6940170656479836E-2</v>
      </c>
      <c r="E1940" s="37">
        <f t="shared" si="60"/>
        <v>115.0780260711735</v>
      </c>
      <c r="F1940" s="27">
        <f>LN(CurrentMtgRatesDataTable8[[#This Row],[Combined with Bloomberg Coupon]]/C1941)</f>
        <v>-1.5419953402533949E-2</v>
      </c>
      <c r="G1940" s="37">
        <f t="shared" si="61"/>
        <v>25.581653147040797</v>
      </c>
      <c r="I1940" s="26" t="s">
        <v>1625</v>
      </c>
      <c r="J1940" s="27">
        <v>59.5919216666667</v>
      </c>
      <c r="K1940" s="27" t="s">
        <v>1502</v>
      </c>
      <c r="N1940" s="26" t="s">
        <v>1625</v>
      </c>
      <c r="O1940" s="28">
        <v>61.752752620000003</v>
      </c>
      <c r="P1940" s="28" t="s">
        <v>1501</v>
      </c>
      <c r="Q1940" s="27">
        <f>VLOOKUP(CurrentMtgRatesDataTable824[[#This Row],[asOfDate]],CurrentMtgRatesDataTable8[],5,0)</f>
        <v>60.664856296261028</v>
      </c>
      <c r="R1940" s="27">
        <f>CurrentMtgRatesDataTable824[[#This Row],[Realized Current Coupon Vol]]/CurrentMtgRatesDataTable824[[#This Row],[SeriesNumValue]]</f>
        <v>0.98238303107825131</v>
      </c>
    </row>
    <row r="1941" spans="1:18">
      <c r="A1941" s="26" t="s">
        <v>1397</v>
      </c>
      <c r="B1941" s="28">
        <v>4.3746957229884798</v>
      </c>
      <c r="C19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4.3746957229884798</v>
      </c>
      <c r="D1941" s="27">
        <f>CurrentMtgRatesDataTable8[[#This Row],[Combined with Bloomberg Coupon]]-C1942</f>
        <v>-1.1199524021909824E-2</v>
      </c>
      <c r="E1941" s="37">
        <f t="shared" si="60"/>
        <v>114.78476684099685</v>
      </c>
      <c r="F1941" s="27">
        <f>LN(CurrentMtgRatesDataTable8[[#This Row],[Combined with Bloomberg Coupon]]/C1942)</f>
        <v>-2.5567978601909866E-3</v>
      </c>
      <c r="G1941" s="37">
        <f t="shared" si="61"/>
        <v>25.501509890353191</v>
      </c>
      <c r="I1941" s="26" t="s">
        <v>1624</v>
      </c>
      <c r="J1941" s="27">
        <v>59.329883209999998</v>
      </c>
      <c r="K1941" s="27" t="s">
        <v>1502</v>
      </c>
      <c r="N1941" s="26" t="s">
        <v>1624</v>
      </c>
      <c r="O1941" s="28">
        <v>61.682671820000003</v>
      </c>
      <c r="P1941" s="28" t="s">
        <v>1501</v>
      </c>
      <c r="Q1941" s="27">
        <f>VLOOKUP(CurrentMtgRatesDataTable824[[#This Row],[asOfDate]],CurrentMtgRatesDataTable8[],5,0)</f>
        <v>59.287111883226295</v>
      </c>
      <c r="R1941" s="27">
        <f>CurrentMtgRatesDataTable824[[#This Row],[Realized Current Coupon Vol]]/CurrentMtgRatesDataTable824[[#This Row],[SeriesNumValue]]</f>
        <v>0.96116316193688334</v>
      </c>
    </row>
    <row r="1942" spans="1:18">
      <c r="A1942" s="26" t="s">
        <v>1398</v>
      </c>
      <c r="B1942" s="28">
        <v>4.3858952470103896</v>
      </c>
      <c r="C194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4.3858952470103896</v>
      </c>
      <c r="D1942" s="27">
        <f>CurrentMtgRatesDataTable8[[#This Row],[Combined with Bloomberg Coupon]]-C1943</f>
        <v>-2.7635426909710326E-2</v>
      </c>
      <c r="E1942" s="37">
        <f t="shared" si="60"/>
        <v>114.7939961656573</v>
      </c>
      <c r="F1942" s="27">
        <f>LN(CurrentMtgRatesDataTable8[[#This Row],[Combined with Bloomberg Coupon]]/C1943)</f>
        <v>-6.2812092556286175E-3</v>
      </c>
      <c r="G1942" s="37">
        <f t="shared" si="61"/>
        <v>25.503322753698093</v>
      </c>
      <c r="I1942" s="26" t="s">
        <v>1623</v>
      </c>
      <c r="J1942" s="27">
        <v>59.736708360000002</v>
      </c>
      <c r="K1942" s="27" t="s">
        <v>1502</v>
      </c>
      <c r="N1942" s="26" t="s">
        <v>1623</v>
      </c>
      <c r="O1942" s="28">
        <v>62.265381920000003</v>
      </c>
      <c r="P1942" s="28" t="s">
        <v>1501</v>
      </c>
      <c r="Q1942" s="27">
        <f>VLOOKUP(CurrentMtgRatesDataTable824[[#This Row],[asOfDate]],CurrentMtgRatesDataTable8[],5,0)</f>
        <v>59.527526488183526</v>
      </c>
      <c r="R1942" s="27">
        <f>CurrentMtgRatesDataTable824[[#This Row],[Realized Current Coupon Vol]]/CurrentMtgRatesDataTable824[[#This Row],[SeriesNumValue]]</f>
        <v>0.95602925177052411</v>
      </c>
    </row>
    <row r="1943" spans="1:18">
      <c r="A1943" s="26" t="s">
        <v>1399</v>
      </c>
      <c r="B1943" s="28">
        <v>4.4135306739200999</v>
      </c>
      <c r="C194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4.4135306739200999</v>
      </c>
      <c r="D1943" s="27">
        <f>CurrentMtgRatesDataTable8[[#This Row],[Combined with Bloomberg Coupon]]-C1944</f>
        <v>2.6285625302779891E-2</v>
      </c>
      <c r="E1943" s="37">
        <f t="shared" si="60"/>
        <v>114.79486276132012</v>
      </c>
      <c r="F1943" s="27">
        <f>LN(CurrentMtgRatesDataTable8[[#This Row],[Combined with Bloomberg Coupon]]/C1944)</f>
        <v>5.9734969491803845E-3</v>
      </c>
      <c r="G1943" s="37">
        <f t="shared" si="61"/>
        <v>25.501646828573175</v>
      </c>
      <c r="I1943" s="26" t="s">
        <v>1622</v>
      </c>
      <c r="J1943" s="27">
        <v>61.494908223333297</v>
      </c>
      <c r="K1943" s="27" t="s">
        <v>1502</v>
      </c>
      <c r="N1943" s="26" t="s">
        <v>1622</v>
      </c>
      <c r="O1943" s="28">
        <v>62.538023000000003</v>
      </c>
      <c r="P1943" s="28" t="s">
        <v>1501</v>
      </c>
      <c r="Q1943" s="27">
        <f>VLOOKUP(CurrentMtgRatesDataTable824[[#This Row],[asOfDate]],CurrentMtgRatesDataTable8[],5,0)</f>
        <v>59.263204615535834</v>
      </c>
      <c r="R1943" s="27">
        <f>CurrentMtgRatesDataTable824[[#This Row],[Realized Current Coupon Vol]]/CurrentMtgRatesDataTable824[[#This Row],[SeriesNumValue]]</f>
        <v>0.94763476318296525</v>
      </c>
    </row>
    <row r="1944" spans="1:18">
      <c r="A1944" s="26" t="s">
        <v>1400</v>
      </c>
      <c r="B1944" s="28">
        <v>4.38724504861732</v>
      </c>
      <c r="C194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4.38724504861732</v>
      </c>
      <c r="D1944" s="27">
        <f>CurrentMtgRatesDataTable8[[#This Row],[Combined with Bloomberg Coupon]]-C1945</f>
        <v>7.6630066965550192E-2</v>
      </c>
      <c r="E1944" s="37">
        <f t="shared" si="60"/>
        <v>119.73503876778754</v>
      </c>
      <c r="F1944" s="27">
        <f>LN(CurrentMtgRatesDataTable8[[#This Row],[Combined with Bloomberg Coupon]]/C1945)</f>
        <v>1.7620897431371074E-2</v>
      </c>
      <c r="G1944" s="37">
        <f t="shared" si="61"/>
        <v>26.529777232190348</v>
      </c>
      <c r="I1944" s="26" t="s">
        <v>1621</v>
      </c>
      <c r="J1944" s="27">
        <v>58.677001623333297</v>
      </c>
      <c r="K1944" s="27" t="s">
        <v>1502</v>
      </c>
      <c r="N1944" s="26" t="s">
        <v>1621</v>
      </c>
      <c r="O1944" s="28">
        <v>61.74518131</v>
      </c>
      <c r="P1944" s="28" t="s">
        <v>1501</v>
      </c>
      <c r="Q1944" s="27">
        <f>VLOOKUP(CurrentMtgRatesDataTable824[[#This Row],[asOfDate]],CurrentMtgRatesDataTable8[],5,0)</f>
        <v>59.339760479673231</v>
      </c>
      <c r="R1944" s="27">
        <f>CurrentMtgRatesDataTable824[[#This Row],[Realized Current Coupon Vol]]/CurrentMtgRatesDataTable824[[#This Row],[SeriesNumValue]]</f>
        <v>0.96104277646785052</v>
      </c>
    </row>
    <row r="1945" spans="1:18">
      <c r="A1945" s="26" t="s">
        <v>1401</v>
      </c>
      <c r="B1945" s="28">
        <v>4.3106149816517698</v>
      </c>
      <c r="C194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4.3106149816517698</v>
      </c>
      <c r="D1945" s="27">
        <f>CurrentMtgRatesDataTable8[[#This Row],[Combined with Bloomberg Coupon]]-C1946</f>
        <v>-7.6888782260560617E-2</v>
      </c>
      <c r="E1945" s="37">
        <f t="shared" si="60"/>
        <v>118.57545762320956</v>
      </c>
      <c r="F1945" s="27">
        <f>LN(CurrentMtgRatesDataTable8[[#This Row],[Combined with Bloomberg Coupon]]/C1946)</f>
        <v>-1.767986556837713E-2</v>
      </c>
      <c r="G1945" s="37">
        <f t="shared" si="61"/>
        <v>26.252835810008605</v>
      </c>
      <c r="I1945" s="26" t="s">
        <v>1620</v>
      </c>
      <c r="J1945" s="27">
        <v>57.008960180000003</v>
      </c>
      <c r="K1945" s="27" t="s">
        <v>1502</v>
      </c>
      <c r="N1945" s="26" t="s">
        <v>1620</v>
      </c>
      <c r="O1945" s="28">
        <v>60.608698080000003</v>
      </c>
      <c r="P1945" s="28" t="s">
        <v>1501</v>
      </c>
      <c r="Q1945" s="27">
        <f>VLOOKUP(CurrentMtgRatesDataTable824[[#This Row],[asOfDate]],CurrentMtgRatesDataTable8[],5,0)</f>
        <v>55.933964754279984</v>
      </c>
      <c r="R1945" s="27">
        <f>CurrentMtgRatesDataTable824[[#This Row],[Realized Current Coupon Vol]]/CurrentMtgRatesDataTable824[[#This Row],[SeriesNumValue]]</f>
        <v>0.92287025668247091</v>
      </c>
    </row>
    <row r="1946" spans="1:18">
      <c r="A1946" s="26" t="s">
        <v>1402</v>
      </c>
      <c r="B1946" s="28">
        <v>4.3875037639123304</v>
      </c>
      <c r="C194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4.3875037639123304</v>
      </c>
      <c r="D1946" s="27">
        <f>CurrentMtgRatesDataTable8[[#This Row],[Combined with Bloomberg Coupon]]-C1947</f>
        <v>-4.8490695295999586E-3</v>
      </c>
      <c r="E1946" s="37">
        <f t="shared" si="60"/>
        <v>117.72323660446244</v>
      </c>
      <c r="F1946" s="27">
        <f>LN(CurrentMtgRatesDataTable8[[#This Row],[Combined with Bloomberg Coupon]]/C1947)</f>
        <v>-1.1045898002702689E-3</v>
      </c>
      <c r="G1946" s="37">
        <f t="shared" si="61"/>
        <v>26.046422476226912</v>
      </c>
      <c r="I1946" s="26" t="s">
        <v>1619</v>
      </c>
      <c r="J1946" s="27">
        <v>58.349476449999997</v>
      </c>
      <c r="K1946" s="27" t="s">
        <v>1502</v>
      </c>
      <c r="N1946" s="26" t="s">
        <v>1619</v>
      </c>
      <c r="O1946" s="28">
        <v>60.616177810000003</v>
      </c>
      <c r="P1946" s="28" t="s">
        <v>1501</v>
      </c>
      <c r="Q1946" s="27">
        <f>VLOOKUP(CurrentMtgRatesDataTable824[[#This Row],[asOfDate]],CurrentMtgRatesDataTable8[],5,0)</f>
        <v>55.977833197371595</v>
      </c>
      <c r="R1946" s="27">
        <f>CurrentMtgRatesDataTable824[[#This Row],[Realized Current Coupon Vol]]/CurrentMtgRatesDataTable824[[#This Row],[SeriesNumValue]]</f>
        <v>0.92348008765634826</v>
      </c>
    </row>
    <row r="1947" spans="1:18">
      <c r="A1947" s="26" t="s">
        <v>1403</v>
      </c>
      <c r="B1947" s="28">
        <v>4.3923528334419304</v>
      </c>
      <c r="C194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4.3923528334419304</v>
      </c>
      <c r="D1947" s="27">
        <f>CurrentMtgRatesDataTable8[[#This Row],[Combined with Bloomberg Coupon]]-C1948</f>
        <v>3.5637256947440576E-2</v>
      </c>
      <c r="E1947" s="37">
        <f t="shared" si="60"/>
        <v>119.07089203641834</v>
      </c>
      <c r="F1947" s="27">
        <f>LN(CurrentMtgRatesDataTable8[[#This Row],[Combined with Bloomberg Coupon]]/C1948)</f>
        <v>8.1465711253195065E-3</v>
      </c>
      <c r="G1947" s="37">
        <f t="shared" si="61"/>
        <v>26.3147002816896</v>
      </c>
      <c r="I1947" s="26" t="s">
        <v>1618</v>
      </c>
      <c r="J1947" s="27">
        <v>58.132329749999997</v>
      </c>
      <c r="K1947" s="27" t="s">
        <v>1502</v>
      </c>
      <c r="N1947" s="26" t="s">
        <v>1618</v>
      </c>
      <c r="O1947" s="28">
        <v>60.024577649999998</v>
      </c>
      <c r="P1947" s="28" t="s">
        <v>1501</v>
      </c>
      <c r="Q1947" s="27">
        <f>VLOOKUP(CurrentMtgRatesDataTable824[[#This Row],[asOfDate]],CurrentMtgRatesDataTable8[],5,0)</f>
        <v>55.854844501678315</v>
      </c>
      <c r="R1947" s="27">
        <f>CurrentMtgRatesDataTable824[[#This Row],[Realized Current Coupon Vol]]/CurrentMtgRatesDataTable824[[#This Row],[SeriesNumValue]]</f>
        <v>0.93053290316118231</v>
      </c>
    </row>
    <row r="1948" spans="1:18">
      <c r="A1948" s="26" t="s">
        <v>1404</v>
      </c>
      <c r="B1948" s="28">
        <v>4.3567155764944898</v>
      </c>
      <c r="C194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4.3567155764944898</v>
      </c>
      <c r="D1948" s="27">
        <f>CurrentMtgRatesDataTable8[[#This Row],[Combined with Bloomberg Coupon]]-C1949</f>
        <v>6.7322603272099713E-2</v>
      </c>
      <c r="E1948" s="37">
        <f t="shared" si="60"/>
        <v>119.42267797008228</v>
      </c>
      <c r="F1948" s="27">
        <f>LN(CurrentMtgRatesDataTable8[[#This Row],[Combined with Bloomberg Coupon]]/C1949)</f>
        <v>1.5573240493554708E-2</v>
      </c>
      <c r="G1948" s="37">
        <f t="shared" si="61"/>
        <v>26.368265124867346</v>
      </c>
      <c r="I1948" s="26" t="s">
        <v>1617</v>
      </c>
      <c r="J1948" s="27">
        <v>58.046020266666702</v>
      </c>
      <c r="K1948" s="27" t="s">
        <v>1502</v>
      </c>
      <c r="N1948" s="26" t="s">
        <v>1617</v>
      </c>
      <c r="O1948" s="28">
        <v>59.582082489999998</v>
      </c>
      <c r="P1948" s="28" t="s">
        <v>1501</v>
      </c>
      <c r="Q1948" s="27">
        <f>VLOOKUP(CurrentMtgRatesDataTable824[[#This Row],[asOfDate]],CurrentMtgRatesDataTable8[],5,0)</f>
        <v>57.079781987609678</v>
      </c>
      <c r="R1948" s="27">
        <f>CurrentMtgRatesDataTable824[[#This Row],[Realized Current Coupon Vol]]/CurrentMtgRatesDataTable824[[#This Row],[SeriesNumValue]]</f>
        <v>0.95800246655006904</v>
      </c>
    </row>
    <row r="1949" spans="1:18">
      <c r="A1949" s="26" t="s">
        <v>1405</v>
      </c>
      <c r="B1949" s="28">
        <v>4.2893929732223901</v>
      </c>
      <c r="C194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4.2893929732223901</v>
      </c>
      <c r="D1949" s="27">
        <f>CurrentMtgRatesDataTable8[[#This Row],[Combined with Bloomberg Coupon]]-C1950</f>
        <v>4.4224129592098649E-3</v>
      </c>
      <c r="E1949" s="37">
        <f t="shared" si="60"/>
        <v>135.79976126621159</v>
      </c>
      <c r="F1949" s="27">
        <f>LN(CurrentMtgRatesDataTable8[[#This Row],[Combined with Bloomberg Coupon]]/C1950)</f>
        <v>1.0315432356208139E-3</v>
      </c>
      <c r="G1949" s="37">
        <f t="shared" si="61"/>
        <v>29.70149428976973</v>
      </c>
      <c r="I1949" s="26" t="s">
        <v>1616</v>
      </c>
      <c r="J1949" s="27">
        <v>55.558959309999999</v>
      </c>
      <c r="K1949" s="27" t="s">
        <v>1502</v>
      </c>
      <c r="N1949" s="26" t="s">
        <v>1616</v>
      </c>
      <c r="O1949" s="28">
        <v>59.374677589999997</v>
      </c>
      <c r="P1949" s="28" t="s">
        <v>1501</v>
      </c>
      <c r="Q1949" s="27">
        <f>VLOOKUP(CurrentMtgRatesDataTable824[[#This Row],[asOfDate]],CurrentMtgRatesDataTable8[],5,0)</f>
        <v>56.943831669299151</v>
      </c>
      <c r="R1949" s="27">
        <f>CurrentMtgRatesDataTable824[[#This Row],[Realized Current Coupon Vol]]/CurrentMtgRatesDataTable824[[#This Row],[SeriesNumValue]]</f>
        <v>0.95905921481398904</v>
      </c>
    </row>
    <row r="1950" spans="1:18">
      <c r="A1950" s="26" t="s">
        <v>1406</v>
      </c>
      <c r="B1950" s="28">
        <v>4.2849705602631802</v>
      </c>
      <c r="C195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4.2849705602631802</v>
      </c>
      <c r="D1950" s="27">
        <f>CurrentMtgRatesDataTable8[[#This Row],[Combined with Bloomberg Coupon]]-C1951</f>
        <v>-0.11489282522764999</v>
      </c>
      <c r="E1950" s="37">
        <f t="shared" si="60"/>
        <v>137.12250199388038</v>
      </c>
      <c r="F1950" s="27">
        <f>LN(CurrentMtgRatesDataTable8[[#This Row],[Combined with Bloomberg Coupon]]/C1951)</f>
        <v>-2.6459810080961325E-2</v>
      </c>
      <c r="G1950" s="37">
        <f t="shared" si="61"/>
        <v>29.985571564510533</v>
      </c>
      <c r="I1950" s="26" t="s">
        <v>1615</v>
      </c>
      <c r="J1950" s="27">
        <v>55.025872183333298</v>
      </c>
      <c r="K1950" s="27" t="s">
        <v>1502</v>
      </c>
      <c r="N1950" s="26" t="s">
        <v>1615</v>
      </c>
      <c r="O1950" s="28">
        <v>58.368512789999997</v>
      </c>
      <c r="P1950" s="28" t="s">
        <v>1501</v>
      </c>
      <c r="Q1950" s="27">
        <f>VLOOKUP(CurrentMtgRatesDataTable824[[#This Row],[asOfDate]],CurrentMtgRatesDataTable8[],5,0)</f>
        <v>56.645432956634437</v>
      </c>
      <c r="R1950" s="27">
        <f>CurrentMtgRatesDataTable824[[#This Row],[Realized Current Coupon Vol]]/CurrentMtgRatesDataTable824[[#This Row],[SeriesNumValue]]</f>
        <v>0.97047929181329484</v>
      </c>
    </row>
    <row r="1951" spans="1:18">
      <c r="A1951" s="26" t="s">
        <v>1407</v>
      </c>
      <c r="B1951" s="28">
        <v>4.3998633854908302</v>
      </c>
      <c r="C195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4.3998633854908302</v>
      </c>
      <c r="D1951" s="27">
        <f>CurrentMtgRatesDataTable8[[#This Row],[Combined with Bloomberg Coupon]]-C1952</f>
        <v>-1.4842238882059711E-2</v>
      </c>
      <c r="E1951" s="37">
        <f t="shared" si="60"/>
        <v>135.80654839461545</v>
      </c>
      <c r="F1951" s="27">
        <f>LN(CurrentMtgRatesDataTable8[[#This Row],[Combined with Bloomberg Coupon]]/C1952)</f>
        <v>-3.3676638966235904E-3</v>
      </c>
      <c r="G1951" s="37">
        <f t="shared" si="61"/>
        <v>29.645294924454991</v>
      </c>
      <c r="I1951" s="26" t="s">
        <v>1614</v>
      </c>
      <c r="J1951" s="27">
        <v>56.642119139999998</v>
      </c>
      <c r="K1951" s="27" t="s">
        <v>1502</v>
      </c>
      <c r="N1951" s="26" t="s">
        <v>1614</v>
      </c>
      <c r="O1951" s="28">
        <v>58.707195200000001</v>
      </c>
      <c r="P1951" s="28" t="s">
        <v>1501</v>
      </c>
      <c r="Q1951" s="27">
        <f>VLOOKUP(CurrentMtgRatesDataTable824[[#This Row],[asOfDate]],CurrentMtgRatesDataTable8[],5,0)</f>
        <v>56.635983851790606</v>
      </c>
      <c r="R1951" s="27">
        <f>CurrentMtgRatesDataTable824[[#This Row],[Realized Current Coupon Vol]]/CurrentMtgRatesDataTable824[[#This Row],[SeriesNumValue]]</f>
        <v>0.96471963374926495</v>
      </c>
    </row>
    <row r="1952" spans="1:18">
      <c r="A1952" s="26" t="s">
        <v>1408</v>
      </c>
      <c r="B1952" s="28">
        <v>4.4147056243728899</v>
      </c>
      <c r="C195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4.4147056243728899</v>
      </c>
      <c r="D1952" s="27">
        <f>CurrentMtgRatesDataTable8[[#This Row],[Combined with Bloomberg Coupon]]-C1953</f>
        <v>-8.9839006705503266E-3</v>
      </c>
      <c r="E1952" s="37">
        <f t="shared" si="60"/>
        <v>138.06317899244425</v>
      </c>
      <c r="F1952" s="27">
        <f>LN(CurrentMtgRatesDataTable8[[#This Row],[Combined with Bloomberg Coupon]]/C1953)</f>
        <v>-2.0329264787830453E-3</v>
      </c>
      <c r="G1952" s="37">
        <f t="shared" si="61"/>
        <v>30.095781971946327</v>
      </c>
      <c r="I1952" s="26" t="s">
        <v>1613</v>
      </c>
      <c r="J1952" s="27">
        <v>56.736024766666702</v>
      </c>
      <c r="K1952" s="27" t="s">
        <v>1502</v>
      </c>
      <c r="N1952" s="26" t="s">
        <v>1613</v>
      </c>
      <c r="O1952" s="28">
        <v>58.920128820000002</v>
      </c>
      <c r="P1952" s="28" t="s">
        <v>1501</v>
      </c>
      <c r="Q1952" s="27">
        <f>VLOOKUP(CurrentMtgRatesDataTable824[[#This Row],[asOfDate]],CurrentMtgRatesDataTable8[],5,0)</f>
        <v>57.108364216476815</v>
      </c>
      <c r="R1952" s="27">
        <f>CurrentMtgRatesDataTable824[[#This Row],[Realized Current Coupon Vol]]/CurrentMtgRatesDataTable824[[#This Row],[SeriesNumValue]]</f>
        <v>0.96925049826251908</v>
      </c>
    </row>
    <row r="1953" spans="1:18">
      <c r="A1953" s="26" t="s">
        <v>1409</v>
      </c>
      <c r="B1953" s="28">
        <v>4.4236895250434403</v>
      </c>
      <c r="C195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4.4236895250434403</v>
      </c>
      <c r="D1953" s="27">
        <f>CurrentMtgRatesDataTable8[[#This Row],[Combined with Bloomberg Coupon]]-C1954</f>
        <v>6.1718696680260088E-2</v>
      </c>
      <c r="E1953" s="37">
        <f t="shared" si="60"/>
        <v>140.33250549198038</v>
      </c>
      <c r="F1953" s="27">
        <f>LN(CurrentMtgRatesDataTable8[[#This Row],[Combined with Bloomberg Coupon]]/C1954)</f>
        <v>1.4050101983090198E-2</v>
      </c>
      <c r="G1953" s="37">
        <f t="shared" si="61"/>
        <v>30.525363931369075</v>
      </c>
      <c r="I1953" s="26" t="s">
        <v>1612</v>
      </c>
      <c r="J1953" s="27">
        <v>56.816216926666698</v>
      </c>
      <c r="K1953" s="27" t="s">
        <v>1502</v>
      </c>
      <c r="N1953" s="26" t="s">
        <v>1612</v>
      </c>
      <c r="O1953" s="28">
        <v>59.872933760000002</v>
      </c>
      <c r="P1953" s="28" t="s">
        <v>1501</v>
      </c>
      <c r="Q1953" s="27">
        <f>VLOOKUP(CurrentMtgRatesDataTable824[[#This Row],[asOfDate]],CurrentMtgRatesDataTable8[],5,0)</f>
        <v>56.980095098585906</v>
      </c>
      <c r="R1953" s="27">
        <f>CurrentMtgRatesDataTable824[[#This Row],[Realized Current Coupon Vol]]/CurrentMtgRatesDataTable824[[#This Row],[SeriesNumValue]]</f>
        <v>0.9516836994657718</v>
      </c>
    </row>
    <row r="1954" spans="1:18">
      <c r="A1954" s="26" t="s">
        <v>1410</v>
      </c>
      <c r="B1954" s="28">
        <v>4.3619708283631802</v>
      </c>
      <c r="C195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4.3619708283631802</v>
      </c>
      <c r="D1954" s="27">
        <f>CurrentMtgRatesDataTable8[[#This Row],[Combined with Bloomberg Coupon]]-C1955</f>
        <v>4.7276627214060341E-2</v>
      </c>
      <c r="E1954" s="37">
        <f t="shared" si="60"/>
        <v>140.38009560888321</v>
      </c>
      <c r="F1954" s="27">
        <f>LN(CurrentMtgRatesDataTable8[[#This Row],[Combined with Bloomberg Coupon]]/C1955)</f>
        <v>1.0897526853451481E-2</v>
      </c>
      <c r="G1954" s="37">
        <f t="shared" si="61"/>
        <v>30.491103935561753</v>
      </c>
    </row>
    <row r="1955" spans="1:18">
      <c r="A1955" s="26" t="s">
        <v>1411</v>
      </c>
      <c r="B1955" s="28">
        <v>4.3146942011491198</v>
      </c>
      <c r="C195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4.3146942011491198</v>
      </c>
      <c r="D1955" s="27">
        <f>CurrentMtgRatesDataTable8[[#This Row],[Combined with Bloomberg Coupon]]-C1956</f>
        <v>-8.7109021696240241E-2</v>
      </c>
      <c r="E1955" s="37">
        <f t="shared" si="60"/>
        <v>141.40473415050675</v>
      </c>
      <c r="F1955" s="27">
        <f>LN(CurrentMtgRatesDataTable8[[#This Row],[Combined with Bloomberg Coupon]]/C1956)</f>
        <v>-1.9987827114524872E-2</v>
      </c>
      <c r="G1955" s="37">
        <f t="shared" si="61"/>
        <v>30.65540386963853</v>
      </c>
    </row>
    <row r="1956" spans="1:18">
      <c r="A1956" s="26" t="s">
        <v>1412</v>
      </c>
      <c r="B1956" s="28">
        <v>4.4018032228453601</v>
      </c>
      <c r="C195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4.4018032228453601</v>
      </c>
      <c r="D1956" s="27">
        <f>CurrentMtgRatesDataTable8[[#This Row],[Combined with Bloomberg Coupon]]-C1957</f>
        <v>-2.0039624467569794E-2</v>
      </c>
      <c r="E1956" s="37">
        <f t="shared" si="60"/>
        <v>140.79497060576486</v>
      </c>
      <c r="F1956" s="27">
        <f>LN(CurrentMtgRatesDataTable8[[#This Row],[Combined with Bloomberg Coupon]]/C1957)</f>
        <v>-4.5422626345761746E-3</v>
      </c>
      <c r="G1956" s="37">
        <f t="shared" si="61"/>
        <v>30.485945691852294</v>
      </c>
    </row>
    <row r="1957" spans="1:18">
      <c r="A1957" s="26" t="s">
        <v>1413</v>
      </c>
      <c r="B1957" s="28">
        <v>4.4218428473129299</v>
      </c>
      <c r="C195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4.4218428473129299</v>
      </c>
      <c r="D1957" s="27">
        <f>CurrentMtgRatesDataTable8[[#This Row],[Combined with Bloomberg Coupon]]-C1958</f>
        <v>-6.217578903622023E-2</v>
      </c>
      <c r="E1957" s="37">
        <f t="shared" si="60"/>
        <v>142.82016995898235</v>
      </c>
      <c r="F1957" s="27">
        <f>LN(CurrentMtgRatesDataTable8[[#This Row],[Combined with Bloomberg Coupon]]/C1958)</f>
        <v>-1.3963118411682697E-2</v>
      </c>
      <c r="G1957" s="37">
        <f t="shared" si="61"/>
        <v>30.867750949568606</v>
      </c>
    </row>
    <row r="1958" spans="1:18">
      <c r="A1958" s="26" t="s">
        <v>1414</v>
      </c>
      <c r="B1958" s="28">
        <v>4.4840186363491501</v>
      </c>
      <c r="C195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4.4840186363491501</v>
      </c>
      <c r="D1958" s="27">
        <f>CurrentMtgRatesDataTable8[[#This Row],[Combined with Bloomberg Coupon]]-C1959</f>
        <v>-5.2994852350902732E-3</v>
      </c>
      <c r="E1958" s="37">
        <f t="shared" si="60"/>
        <v>147.88647221756884</v>
      </c>
      <c r="F1958" s="27">
        <f>LN(CurrentMtgRatesDataTable8[[#This Row],[Combined with Bloomberg Coupon]]/C1959)</f>
        <v>-1.1811628147209302E-3</v>
      </c>
      <c r="G1958" s="37">
        <f t="shared" si="61"/>
        <v>31.864963315219253</v>
      </c>
    </row>
    <row r="1959" spans="1:18">
      <c r="A1959" s="26" t="s">
        <v>1415</v>
      </c>
      <c r="B1959" s="28">
        <v>4.4893181215842404</v>
      </c>
      <c r="C195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4.4893181215842404</v>
      </c>
      <c r="D1959" s="27">
        <f>CurrentMtgRatesDataTable8[[#This Row],[Combined with Bloomberg Coupon]]-C1960</f>
        <v>2.68136689318208E-2</v>
      </c>
      <c r="E1959" s="37">
        <f t="shared" si="60"/>
        <v>153.26128726976461</v>
      </c>
      <c r="F1959" s="27">
        <f>LN(CurrentMtgRatesDataTable8[[#This Row],[Combined with Bloomberg Coupon]]/C1960)</f>
        <v>5.9906793059597572E-3</v>
      </c>
      <c r="G1959" s="37">
        <f t="shared" si="61"/>
        <v>33.02991719265556</v>
      </c>
    </row>
    <row r="1960" spans="1:18">
      <c r="A1960" s="26" t="s">
        <v>1416</v>
      </c>
      <c r="B1960" s="28">
        <v>4.4625044526524196</v>
      </c>
      <c r="C196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4.4625044526524196</v>
      </c>
      <c r="D1960" s="27">
        <f>CurrentMtgRatesDataTable8[[#This Row],[Combined with Bloomberg Coupon]]-C1961</f>
        <v>-4.2768180437500192E-3</v>
      </c>
      <c r="E1960" s="37">
        <f t="shared" si="60"/>
        <v>153.83889775759855</v>
      </c>
      <c r="F1960" s="27">
        <f>LN(CurrentMtgRatesDataTable8[[#This Row],[Combined with Bloomberg Coupon]]/C1961)</f>
        <v>-9.5793067963138899E-4</v>
      </c>
      <c r="G1960" s="37">
        <f t="shared" si="61"/>
        <v>33.157325254101167</v>
      </c>
    </row>
    <row r="1961" spans="1:18">
      <c r="A1961" s="26" t="s">
        <v>1417</v>
      </c>
      <c r="B1961" s="28">
        <v>4.4667812706961696</v>
      </c>
      <c r="C196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4.4667812706961696</v>
      </c>
      <c r="D1961" s="27">
        <f>CurrentMtgRatesDataTable8[[#This Row],[Combined with Bloomberg Coupon]]-C1962</f>
        <v>-2.2912736234160569E-2</v>
      </c>
      <c r="E1961" s="37">
        <f t="shared" si="60"/>
        <v>154.19064465661961</v>
      </c>
      <c r="F1961" s="27">
        <f>LN(CurrentMtgRatesDataTable8[[#This Row],[Combined with Bloomberg Coupon]]/C1962)</f>
        <v>-5.1164739495442981E-3</v>
      </c>
      <c r="G1961" s="37">
        <f t="shared" si="61"/>
        <v>33.233280923726888</v>
      </c>
    </row>
    <row r="1962" spans="1:18">
      <c r="A1962" s="26" t="s">
        <v>1418</v>
      </c>
      <c r="B1962" s="28">
        <v>4.4896940069303302</v>
      </c>
      <c r="C196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4.4896940069303302</v>
      </c>
      <c r="D1962" s="27">
        <f>CurrentMtgRatesDataTable8[[#This Row],[Combined with Bloomberg Coupon]]-C1963</f>
        <v>-3.2132819425319425E-2</v>
      </c>
      <c r="E1962" s="37">
        <f t="shared" si="60"/>
        <v>166.75385233013097</v>
      </c>
      <c r="F1962" s="27">
        <f>LN(CurrentMtgRatesDataTable8[[#This Row],[Combined with Bloomberg Coupon]]/C1963)</f>
        <v>-7.131527786653334E-3</v>
      </c>
      <c r="G1962" s="37">
        <f t="shared" si="61"/>
        <v>36.102766190257086</v>
      </c>
    </row>
    <row r="1963" spans="1:18">
      <c r="A1963" s="26" t="s">
        <v>1419</v>
      </c>
      <c r="B1963" s="28">
        <v>4.5218268263556496</v>
      </c>
      <c r="C196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4.5218268263556496</v>
      </c>
      <c r="D1963" s="27">
        <f>CurrentMtgRatesDataTable8[[#This Row],[Combined with Bloomberg Coupon]]-C1964</f>
        <v>7.5013793440129817E-2</v>
      </c>
      <c r="E1963" s="37">
        <f t="shared" si="60"/>
        <v>181.40620653543291</v>
      </c>
      <c r="F1963" s="27">
        <f>LN(CurrentMtgRatesDataTable8[[#This Row],[Combined with Bloomberg Coupon]]/C1964)</f>
        <v>1.6728410088679951E-2</v>
      </c>
      <c r="G1963" s="37">
        <f t="shared" si="61"/>
        <v>39.409608902703695</v>
      </c>
    </row>
    <row r="1964" spans="1:18">
      <c r="A1964" s="26" t="s">
        <v>1420</v>
      </c>
      <c r="B1964" s="28">
        <v>4.4468130329155198</v>
      </c>
      <c r="C196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4.4468130329155198</v>
      </c>
      <c r="D1964" s="27">
        <f>CurrentMtgRatesDataTable8[[#This Row],[Combined with Bloomberg Coupon]]-C1965</f>
        <v>-3.0435186968880146E-2</v>
      </c>
      <c r="E1964" s="37">
        <f t="shared" si="60"/>
        <v>183.43717925495162</v>
      </c>
      <c r="F1964" s="27">
        <f>LN(CurrentMtgRatesDataTable8[[#This Row],[Combined with Bloomberg Coupon]]/C1965)</f>
        <v>-6.8209538476754232E-3</v>
      </c>
      <c r="G1964" s="37">
        <f t="shared" si="61"/>
        <v>39.838552848008405</v>
      </c>
    </row>
    <row r="1965" spans="1:18">
      <c r="A1965" s="26" t="s">
        <v>1421</v>
      </c>
      <c r="B1965" s="28">
        <v>4.4772482198843999</v>
      </c>
      <c r="C196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4.4772482198843999</v>
      </c>
      <c r="D1965" s="27">
        <f>CurrentMtgRatesDataTable8[[#This Row],[Combined with Bloomberg Coupon]]-C1966</f>
        <v>-3.1413958195879665E-2</v>
      </c>
      <c r="E1965" s="37">
        <f t="shared" si="60"/>
        <v>197.70835392776144</v>
      </c>
      <c r="F1965" s="27">
        <f>LN(CurrentMtgRatesDataTable8[[#This Row],[Combined with Bloomberg Coupon]]/C1966)</f>
        <v>-6.9918538645064509E-3</v>
      </c>
      <c r="G1965" s="37">
        <f t="shared" si="61"/>
        <v>43.276783690359359</v>
      </c>
    </row>
    <row r="1966" spans="1:18">
      <c r="A1966" s="26" t="s">
        <v>1422</v>
      </c>
      <c r="B1966" s="28">
        <v>4.5086621780802796</v>
      </c>
      <c r="C196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4.5086621780802796</v>
      </c>
      <c r="D1966" s="27">
        <f>CurrentMtgRatesDataTable8[[#This Row],[Combined with Bloomberg Coupon]]-C1967</f>
        <v>4.2504471823029633E-2</v>
      </c>
      <c r="E1966" s="37">
        <f t="shared" si="60"/>
        <v>197.85544300502497</v>
      </c>
      <c r="F1966" s="27">
        <f>LN(CurrentMtgRatesDataTable8[[#This Row],[Combined with Bloomberg Coupon]]/C1967)</f>
        <v>9.4720095017905934E-3</v>
      </c>
      <c r="G1966" s="37">
        <f t="shared" si="61"/>
        <v>43.321539184758691</v>
      </c>
    </row>
    <row r="1967" spans="1:18">
      <c r="A1967" s="26" t="s">
        <v>1423</v>
      </c>
      <c r="B1967" s="28">
        <v>4.4661577062572499</v>
      </c>
      <c r="C196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4.4661577062572499</v>
      </c>
      <c r="D1967" s="27">
        <f>CurrentMtgRatesDataTable8[[#This Row],[Combined with Bloomberg Coupon]]-C1968</f>
        <v>-2.4419100209180478E-2</v>
      </c>
      <c r="E1967" s="37">
        <f t="shared" si="60"/>
        <v>198.07398182125402</v>
      </c>
      <c r="F1967" s="27">
        <f>LN(CurrentMtgRatesDataTable8[[#This Row],[Combined with Bloomberg Coupon]]/C1968)</f>
        <v>-5.4526927590772606E-3</v>
      </c>
      <c r="G1967" s="37">
        <f t="shared" si="61"/>
        <v>43.388892090377681</v>
      </c>
    </row>
    <row r="1968" spans="1:18">
      <c r="A1968" s="26" t="s">
        <v>1424</v>
      </c>
      <c r="B1968" s="28">
        <v>4.4905768064664304</v>
      </c>
      <c r="C196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4.4905768064664304</v>
      </c>
      <c r="D1968" s="27">
        <f>CurrentMtgRatesDataTable8[[#This Row],[Combined with Bloomberg Coupon]]-C1969</f>
        <v>-3.6486885668769453E-2</v>
      </c>
      <c r="E1968" s="37">
        <f t="shared" si="60"/>
        <v>198.80675657500947</v>
      </c>
      <c r="F1968" s="27">
        <f>LN(CurrentMtgRatesDataTable8[[#This Row],[Combined with Bloomberg Coupon]]/C1969)</f>
        <v>-8.0923795511856234E-3</v>
      </c>
      <c r="G1968" s="37">
        <f t="shared" si="61"/>
        <v>43.604054891096979</v>
      </c>
    </row>
    <row r="1969" spans="1:7">
      <c r="A1969" s="26" t="s">
        <v>1425</v>
      </c>
      <c r="B1969" s="28">
        <v>4.5270636921351999</v>
      </c>
      <c r="C196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4.5270636921351999</v>
      </c>
      <c r="D1969" s="27">
        <f>CurrentMtgRatesDataTable8[[#This Row],[Combined with Bloomberg Coupon]]-C1970</f>
        <v>-0.10921720890434017</v>
      </c>
      <c r="E1969" s="37">
        <f t="shared" si="60"/>
        <v>198.80257122778218</v>
      </c>
      <c r="F1969" s="27">
        <f>LN(CurrentMtgRatesDataTable8[[#This Row],[Combined with Bloomberg Coupon]]/C1970)</f>
        <v>-2.383897714658699E-2</v>
      </c>
      <c r="G1969" s="37">
        <f t="shared" si="61"/>
        <v>43.613940075637352</v>
      </c>
    </row>
    <row r="1970" spans="1:7">
      <c r="A1970" s="26" t="s">
        <v>1426</v>
      </c>
      <c r="B1970" s="28">
        <v>4.63628090103954</v>
      </c>
      <c r="C197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4.63628090103954</v>
      </c>
      <c r="D1970" s="27">
        <f>CurrentMtgRatesDataTable8[[#This Row],[Combined with Bloomberg Coupon]]-C1971</f>
        <v>8.8787410173400971E-3</v>
      </c>
      <c r="E1970" s="37">
        <f t="shared" si="60"/>
        <v>197.29503623018374</v>
      </c>
      <c r="F1970" s="27">
        <f>LN(CurrentMtgRatesDataTable8[[#This Row],[Combined with Bloomberg Coupon]]/C1971)</f>
        <v>1.9168928119719529E-3</v>
      </c>
      <c r="G1970" s="37">
        <f t="shared" si="61"/>
        <v>43.28294347317712</v>
      </c>
    </row>
    <row r="1971" spans="1:7">
      <c r="A1971" s="26" t="s">
        <v>1427</v>
      </c>
      <c r="B1971" s="28">
        <v>4.6274021600222</v>
      </c>
      <c r="C197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4.6274021600222</v>
      </c>
      <c r="D1971" s="27">
        <f>CurrentMtgRatesDataTable8[[#This Row],[Combined with Bloomberg Coupon]]-C1972</f>
        <v>-6.6739879477800024E-2</v>
      </c>
      <c r="E1971" s="37">
        <f t="shared" si="60"/>
        <v>197.46368636544457</v>
      </c>
      <c r="F1971" s="27">
        <f>LN(CurrentMtgRatesDataTable8[[#This Row],[Combined with Bloomberg Coupon]]/C1972)</f>
        <v>-1.4319734689820748E-2</v>
      </c>
      <c r="G1971" s="37">
        <f t="shared" si="61"/>
        <v>43.333591268108393</v>
      </c>
    </row>
    <row r="1972" spans="1:7">
      <c r="A1972" s="26" t="s">
        <v>1428</v>
      </c>
      <c r="B1972" s="28">
        <v>4.6941420395</v>
      </c>
      <c r="C197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4.6941420395</v>
      </c>
      <c r="D1972" s="27">
        <f>CurrentMtgRatesDataTable8[[#This Row],[Combined with Bloomberg Coupon]]-C1973</f>
        <v>-0.10818709451845976</v>
      </c>
      <c r="E1972" s="37">
        <f t="shared" si="60"/>
        <v>196.79817405162731</v>
      </c>
      <c r="F1972" s="27">
        <f>LN(CurrentMtgRatesDataTable8[[#This Row],[Combined with Bloomberg Coupon]]/C1973)</f>
        <v>-2.2785679707892192E-2</v>
      </c>
      <c r="G1972" s="37">
        <f t="shared" si="61"/>
        <v>43.190285622225019</v>
      </c>
    </row>
    <row r="1973" spans="1:7">
      <c r="A1973" s="26" t="s">
        <v>1429</v>
      </c>
      <c r="B1973" s="28">
        <v>4.8023291340184597</v>
      </c>
      <c r="C197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4.8023291340184597</v>
      </c>
      <c r="D1973" s="27">
        <f>CurrentMtgRatesDataTable8[[#This Row],[Combined with Bloomberg Coupon]]-C1974</f>
        <v>9.3508664893970028E-2</v>
      </c>
      <c r="E1973" s="37">
        <f t="shared" si="60"/>
        <v>195.20800588069091</v>
      </c>
      <c r="F1973" s="27">
        <f>LN(CurrentMtgRatesDataTable8[[#This Row],[Combined with Bloomberg Coupon]]/C1974)</f>
        <v>1.9663590997208696E-2</v>
      </c>
      <c r="G1973" s="37">
        <f t="shared" si="61"/>
        <v>42.862282011101897</v>
      </c>
    </row>
    <row r="1974" spans="1:7">
      <c r="A1974" s="26" t="s">
        <v>1430</v>
      </c>
      <c r="B1974" s="28">
        <v>4.7088204691244897</v>
      </c>
      <c r="C197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4.7088204691244897</v>
      </c>
      <c r="D1974" s="27">
        <f>CurrentMtgRatesDataTable8[[#This Row],[Combined with Bloomberg Coupon]]-C1975</f>
        <v>1.7116082173499692E-2</v>
      </c>
      <c r="E1974" s="37">
        <f t="shared" si="60"/>
        <v>194.93309501259367</v>
      </c>
      <c r="F1974" s="27">
        <f>LN(CurrentMtgRatesDataTable8[[#This Row],[Combined with Bloomberg Coupon]]/C1975)</f>
        <v>3.6415203086580411E-3</v>
      </c>
      <c r="G1974" s="37">
        <f t="shared" si="61"/>
        <v>42.844498849905051</v>
      </c>
    </row>
    <row r="1975" spans="1:7">
      <c r="A1975" s="26" t="s">
        <v>1431</v>
      </c>
      <c r="B1975" s="28">
        <v>4.69170438695099</v>
      </c>
      <c r="C197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4.69170438695099</v>
      </c>
      <c r="D1975" s="27">
        <f>CurrentMtgRatesDataTable8[[#This Row],[Combined with Bloomberg Coupon]]-C1976</f>
        <v>0.11352324798053015</v>
      </c>
      <c r="E1975" s="37">
        <f t="shared" si="60"/>
        <v>195.01306460030025</v>
      </c>
      <c r="F1975" s="27">
        <f>LN(CurrentMtgRatesDataTable8[[#This Row],[Combined with Bloomberg Coupon]]/C1976)</f>
        <v>2.4494137153336867E-2</v>
      </c>
      <c r="G1975" s="37">
        <f t="shared" si="61"/>
        <v>42.866207755111994</v>
      </c>
    </row>
    <row r="1976" spans="1:7">
      <c r="A1976" s="26" t="s">
        <v>1432</v>
      </c>
      <c r="B1976" s="28">
        <v>4.5781811389704599</v>
      </c>
      <c r="C197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4.5781811389704599</v>
      </c>
      <c r="D1976" s="27">
        <f>CurrentMtgRatesDataTable8[[#This Row],[Combined with Bloomberg Coupon]]-C1977</f>
        <v>5.8157307784600043E-2</v>
      </c>
      <c r="E1976" s="37">
        <f t="shared" si="60"/>
        <v>195.94302033844022</v>
      </c>
      <c r="F1976" s="27">
        <f>LN(CurrentMtgRatesDataTable8[[#This Row],[Combined with Bloomberg Coupon]]/C1977)</f>
        <v>1.2784521802952815E-2</v>
      </c>
      <c r="G1976" s="37">
        <f t="shared" si="61"/>
        <v>43.194536430627842</v>
      </c>
    </row>
    <row r="1977" spans="1:7">
      <c r="A1977" s="26" t="s">
        <v>1433</v>
      </c>
      <c r="B1977" s="28">
        <v>4.5200238311858598</v>
      </c>
      <c r="C197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4.5200238311858598</v>
      </c>
      <c r="D1977" s="27">
        <f>CurrentMtgRatesDataTable8[[#This Row],[Combined with Bloomberg Coupon]]-C1978</f>
        <v>0.1234058112808496</v>
      </c>
      <c r="E1977" s="37">
        <f t="shared" si="60"/>
        <v>195.80789363778396</v>
      </c>
      <c r="F1977" s="27">
        <f>LN(CurrentMtgRatesDataTable8[[#This Row],[Combined with Bloomberg Coupon]]/C1978)</f>
        <v>2.7681652680955706E-2</v>
      </c>
      <c r="G1977" s="37">
        <f t="shared" si="61"/>
        <v>43.173775489764147</v>
      </c>
    </row>
    <row r="1978" spans="1:7">
      <c r="A1978" s="26" t="s">
        <v>1434</v>
      </c>
      <c r="B1978" s="28">
        <v>4.3966180199050102</v>
      </c>
      <c r="C197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4.3966180199050102</v>
      </c>
      <c r="D1978" s="27">
        <f>CurrentMtgRatesDataTable8[[#This Row],[Combined with Bloomberg Coupon]]-C1979</f>
        <v>-0.14449639814530979</v>
      </c>
      <c r="E1978" s="37">
        <f t="shared" si="60"/>
        <v>195.65801067491401</v>
      </c>
      <c r="F1978" s="27">
        <f>LN(CurrentMtgRatesDataTable8[[#This Row],[Combined with Bloomberg Coupon]]/C1979)</f>
        <v>-3.2336834926647164E-2</v>
      </c>
      <c r="G1978" s="37">
        <f t="shared" si="61"/>
        <v>43.211694515324233</v>
      </c>
    </row>
    <row r="1979" spans="1:7">
      <c r="A1979" s="26" t="s">
        <v>1435</v>
      </c>
      <c r="B1979" s="28">
        <v>4.54111441805032</v>
      </c>
      <c r="C197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4.54111441805032</v>
      </c>
      <c r="D1979" s="27">
        <f>CurrentMtgRatesDataTable8[[#This Row],[Combined with Bloomberg Coupon]]-C1980</f>
        <v>-4.5303895499495539E-3</v>
      </c>
      <c r="E1979" s="37">
        <f t="shared" si="60"/>
        <v>193.1797603558104</v>
      </c>
      <c r="F1979" s="27">
        <f>LN(CurrentMtgRatesDataTable8[[#This Row],[Combined with Bloomberg Coupon]]/C1980)</f>
        <v>-9.9714096364248426E-4</v>
      </c>
      <c r="G1979" s="37">
        <f t="shared" si="61"/>
        <v>42.649040382394496</v>
      </c>
    </row>
    <row r="1980" spans="1:7">
      <c r="A1980" s="26" t="s">
        <v>1436</v>
      </c>
      <c r="B1980" s="28">
        <v>4.5456448076002696</v>
      </c>
      <c r="C198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4.5456448076002696</v>
      </c>
      <c r="D1980" s="27">
        <f>CurrentMtgRatesDataTable8[[#This Row],[Combined with Bloomberg Coupon]]-C1981</f>
        <v>-4.241559833251074E-2</v>
      </c>
      <c r="E1980" s="37">
        <f t="shared" si="60"/>
        <v>193.59733207450725</v>
      </c>
      <c r="F1980" s="27">
        <f>LN(CurrentMtgRatesDataTable8[[#This Row],[Combined with Bloomberg Coupon]]/C1981)</f>
        <v>-9.287775825414438E-3</v>
      </c>
      <c r="G1980" s="37">
        <f t="shared" si="61"/>
        <v>42.765324038868847</v>
      </c>
    </row>
    <row r="1981" spans="1:7">
      <c r="A1981" s="26" t="s">
        <v>1437</v>
      </c>
      <c r="B1981" s="28">
        <v>4.5880604059327803</v>
      </c>
      <c r="C198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4.5880604059327803</v>
      </c>
      <c r="D1981" s="27">
        <f>CurrentMtgRatesDataTable8[[#This Row],[Combined with Bloomberg Coupon]]-C1982</f>
        <v>-5.0578810456779699E-2</v>
      </c>
      <c r="E1981" s="37">
        <f t="shared" si="60"/>
        <v>193.65807922779865</v>
      </c>
      <c r="F1981" s="27">
        <f>LN(CurrentMtgRatesDataTable8[[#This Row],[Combined with Bloomberg Coupon]]/C1982)</f>
        <v>-1.0963685644346714E-2</v>
      </c>
      <c r="G1981" s="37">
        <f t="shared" si="61"/>
        <v>42.795346042250763</v>
      </c>
    </row>
    <row r="1982" spans="1:7">
      <c r="A1982" s="26" t="s">
        <v>1438</v>
      </c>
      <c r="B1982" s="28">
        <v>4.63863921638956</v>
      </c>
      <c r="C198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4.63863921638956</v>
      </c>
      <c r="D1982" s="27">
        <f>CurrentMtgRatesDataTable8[[#This Row],[Combined with Bloomberg Coupon]]-C1983</f>
        <v>2.9027392086610426E-2</v>
      </c>
      <c r="E1982" s="37">
        <f t="shared" si="60"/>
        <v>854.26594054649718</v>
      </c>
      <c r="F1982" s="27">
        <f>LN(CurrentMtgRatesDataTable8[[#This Row],[Combined with Bloomberg Coupon]]/C1983)</f>
        <v>6.2774004034606874E-3</v>
      </c>
      <c r="G1982" s="37" t="e">
        <f t="shared" si="61"/>
        <v>#DIV/0!</v>
      </c>
    </row>
    <row r="1983" spans="1:7">
      <c r="A1983" s="26" t="s">
        <v>1439</v>
      </c>
      <c r="B1983" s="28">
        <v>4.6096118243029496</v>
      </c>
      <c r="C198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4.6096118243029496</v>
      </c>
      <c r="D1983" s="27">
        <f>CurrentMtgRatesDataTable8[[#This Row],[Combined with Bloomberg Coupon]]-C1984</f>
        <v>-6.1760147332860171E-2</v>
      </c>
      <c r="E1983" s="37">
        <f t="shared" si="60"/>
        <v>861.53952585456818</v>
      </c>
      <c r="F1983" s="27">
        <f>LN(CurrentMtgRatesDataTable8[[#This Row],[Combined with Bloomberg Coupon]]/C1984)</f>
        <v>-1.3309162118777673E-2</v>
      </c>
      <c r="G1983" s="37" t="e">
        <f t="shared" si="61"/>
        <v>#DIV/0!</v>
      </c>
    </row>
    <row r="1984" spans="1:7">
      <c r="A1984" s="26" t="s">
        <v>1440</v>
      </c>
      <c r="B1984" s="28">
        <v>4.6713719716358098</v>
      </c>
      <c r="C198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4.6713719716358098</v>
      </c>
      <c r="D1984" s="27">
        <f>CurrentMtgRatesDataTable8[[#This Row],[Combined with Bloomberg Coupon]]-C1985</f>
        <v>0.17552453899134957</v>
      </c>
      <c r="E1984" s="37">
        <f t="shared" si="60"/>
        <v>868.5615718494065</v>
      </c>
      <c r="F1984" s="27">
        <f>LN(CurrentMtgRatesDataTable8[[#This Row],[Combined with Bloomberg Coupon]]/C1985)</f>
        <v>3.8298634615647233E-2</v>
      </c>
      <c r="G1984" s="37" t="e">
        <f t="shared" si="61"/>
        <v>#DIV/0!</v>
      </c>
    </row>
    <row r="1985" spans="1:7">
      <c r="A1985" s="26" t="s">
        <v>1441</v>
      </c>
      <c r="B1985" s="28">
        <v>4.4958474326444602</v>
      </c>
      <c r="C198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4.4958474326444602</v>
      </c>
      <c r="D1985" s="27">
        <f>CurrentMtgRatesDataTable8[[#This Row],[Combined with Bloomberg Coupon]]-C1986</f>
        <v>5.0790957970909822E-2</v>
      </c>
      <c r="E1985" s="37">
        <f t="shared" si="60"/>
        <v>876.04839442760203</v>
      </c>
      <c r="F1985" s="27">
        <f>LN(CurrentMtgRatesDataTable8[[#This Row],[Combined with Bloomberg Coupon]]/C1986)</f>
        <v>1.136160389670326E-2</v>
      </c>
      <c r="G1985" s="37" t="e">
        <f t="shared" si="61"/>
        <v>#DIV/0!</v>
      </c>
    </row>
    <row r="1986" spans="1:7">
      <c r="A1986" s="26" t="s">
        <v>1442</v>
      </c>
      <c r="B1986" s="28">
        <v>4.4450564746735504</v>
      </c>
      <c r="C198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4.4450564746735504</v>
      </c>
      <c r="D1986" s="27">
        <f>CurrentMtgRatesDataTable8[[#This Row],[Combined with Bloomberg Coupon]]-C1987</f>
        <v>-0.12335618098945922</v>
      </c>
      <c r="E1986" s="37">
        <f t="shared" si="60"/>
        <v>883.95595612612215</v>
      </c>
      <c r="F1986" s="27">
        <f>LN(CurrentMtgRatesDataTable8[[#This Row],[Combined with Bloomberg Coupon]]/C1987)</f>
        <v>-2.7373230353504883E-2</v>
      </c>
      <c r="G1986" s="37" t="e">
        <f t="shared" si="61"/>
        <v>#DIV/0!</v>
      </c>
    </row>
    <row r="1987" spans="1:7">
      <c r="A1987" s="26" t="s">
        <v>1443</v>
      </c>
      <c r="B1987" s="28">
        <v>4.5684126556630096</v>
      </c>
      <c r="C198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4.5684126556630096</v>
      </c>
      <c r="D1987" s="27">
        <f>CurrentMtgRatesDataTable8[[#This Row],[Combined with Bloomberg Coupon]]-C1988</f>
        <v>-6.2071330976560368E-2</v>
      </c>
      <c r="E1987" s="37">
        <f t="shared" si="60"/>
        <v>891.01667099464555</v>
      </c>
      <c r="F1987" s="27">
        <f>LN(CurrentMtgRatesDataTable8[[#This Row],[Combined with Bloomberg Coupon]]/C1988)</f>
        <v>-1.3495590934442967E-2</v>
      </c>
      <c r="G1987" s="37" t="e">
        <f t="shared" si="61"/>
        <v>#DIV/0!</v>
      </c>
    </row>
    <row r="1988" spans="1:7">
      <c r="A1988" s="26" t="s">
        <v>1444</v>
      </c>
      <c r="B1988" s="28">
        <v>4.6304839866395699</v>
      </c>
      <c r="C198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4.6304839866395699</v>
      </c>
      <c r="D1988" s="27">
        <f>CurrentMtgRatesDataTable8[[#This Row],[Combined with Bloomberg Coupon]]-C1989</f>
        <v>5.8337733007319592E-2</v>
      </c>
      <c r="E1988" s="37">
        <f t="shared" si="60"/>
        <v>898.82044102516545</v>
      </c>
      <c r="F1988" s="27">
        <f>LN(CurrentMtgRatesDataTable8[[#This Row],[Combined with Bloomberg Coupon]]/C1989)</f>
        <v>1.2678660982142995E-2</v>
      </c>
      <c r="G1988" s="37" t="e">
        <f t="shared" si="61"/>
        <v>#DIV/0!</v>
      </c>
    </row>
    <row r="1989" spans="1:7">
      <c r="A1989" s="26" t="s">
        <v>1445</v>
      </c>
      <c r="B1989" s="28">
        <v>4.5721462536322504</v>
      </c>
      <c r="C198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4.5721462536322504</v>
      </c>
      <c r="D1989" s="27">
        <f>CurrentMtgRatesDataTable8[[#This Row],[Combined with Bloomberg Coupon]]-C1990</f>
        <v>-7.3263463300009768E-2</v>
      </c>
      <c r="E1989" s="37">
        <f t="shared" ref="E1989:E2052" si="62">STDEVA(D1989:D2048)*SQRT(250)*100</f>
        <v>907.40150802019798</v>
      </c>
      <c r="F1989" s="27">
        <f>LN(CurrentMtgRatesDataTable8[[#This Row],[Combined with Bloomberg Coupon]]/C1990)</f>
        <v>-1.5896839984924454E-2</v>
      </c>
      <c r="G1989" s="37" t="e">
        <f t="shared" ref="G1989:G2052" si="63">STDEVA(F1989:F2048)*SQRT(250)*100</f>
        <v>#DIV/0!</v>
      </c>
    </row>
    <row r="1990" spans="1:7">
      <c r="A1990" s="26" t="s">
        <v>1446</v>
      </c>
      <c r="B1990" s="28">
        <v>4.6454097169322601</v>
      </c>
      <c r="C199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4.6454097169322601</v>
      </c>
      <c r="D1990" s="27">
        <f>CurrentMtgRatesDataTable8[[#This Row],[Combined with Bloomberg Coupon]]-C1991</f>
        <v>0.1703359575940997</v>
      </c>
      <c r="E1990" s="37">
        <f t="shared" si="62"/>
        <v>915.56027447675592</v>
      </c>
      <c r="F1990" s="27">
        <f>LN(CurrentMtgRatesDataTable8[[#This Row],[Combined with Bloomberg Coupon]]/C1991)</f>
        <v>3.7356740264633502E-2</v>
      </c>
      <c r="G1990" s="37" t="e">
        <f t="shared" si="63"/>
        <v>#DIV/0!</v>
      </c>
    </row>
    <row r="1991" spans="1:7">
      <c r="A1991" s="26" t="s">
        <v>1447</v>
      </c>
      <c r="B1991" s="28">
        <v>4.4750737593381604</v>
      </c>
      <c r="C199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4.4750737593381604</v>
      </c>
      <c r="D1991" s="27">
        <f>CurrentMtgRatesDataTable8[[#This Row],[Combined with Bloomberg Coupon]]-C1992</f>
        <v>7.0811114475920256E-2</v>
      </c>
      <c r="E1991" s="37">
        <f t="shared" si="62"/>
        <v>924.48966280275363</v>
      </c>
      <c r="F1991" s="27">
        <f>LN(CurrentMtgRatesDataTable8[[#This Row],[Combined with Bloomberg Coupon]]/C1992)</f>
        <v>1.5949979244514169E-2</v>
      </c>
      <c r="G1991" s="37" t="e">
        <f t="shared" si="63"/>
        <v>#DIV/0!</v>
      </c>
    </row>
    <row r="1992" spans="1:7">
      <c r="A1992" s="26" t="s">
        <v>1448</v>
      </c>
      <c r="B1992" s="28">
        <v>4.4042626448622402</v>
      </c>
      <c r="C199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4.4042626448622402</v>
      </c>
      <c r="D1992" s="27">
        <f>CurrentMtgRatesDataTable8[[#This Row],[Combined with Bloomberg Coupon]]-C1993</f>
        <v>6.9997156149880446E-2</v>
      </c>
      <c r="E1992" s="37">
        <f t="shared" si="62"/>
        <v>933.86759395646573</v>
      </c>
      <c r="F1992" s="27">
        <f>LN(CurrentMtgRatesDataTable8[[#This Row],[Combined with Bloomberg Coupon]]/C1993)</f>
        <v>1.6020696440370498E-2</v>
      </c>
      <c r="G1992" s="37" t="e">
        <f t="shared" si="63"/>
        <v>#DIV/0!</v>
      </c>
    </row>
    <row r="1993" spans="1:7">
      <c r="A1993" s="26" t="s">
        <v>1449</v>
      </c>
      <c r="B1993" s="28">
        <v>4.3342654887123597</v>
      </c>
      <c r="C199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4.3342654887123597</v>
      </c>
      <c r="D1993" s="27">
        <f>CurrentMtgRatesDataTable8[[#This Row],[Combined with Bloomberg Coupon]]-C1994</f>
        <v>-9.9194850430349923E-2</v>
      </c>
      <c r="E1993" s="37">
        <f t="shared" si="62"/>
        <v>943.53602241041767</v>
      </c>
      <c r="F1993" s="27">
        <f>LN(CurrentMtgRatesDataTable8[[#This Row],[Combined with Bloomberg Coupon]]/C1994)</f>
        <v>-2.2628235636415507E-2</v>
      </c>
      <c r="G1993" s="37" t="e">
        <f t="shared" si="63"/>
        <v>#DIV/0!</v>
      </c>
    </row>
    <row r="1994" spans="1:7">
      <c r="A1994" s="26" t="s">
        <v>1450</v>
      </c>
      <c r="B1994" s="28">
        <v>4.4334603391427096</v>
      </c>
      <c r="C199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4.4334603391427096</v>
      </c>
      <c r="D1994" s="27">
        <f>CurrentMtgRatesDataTable8[[#This Row],[Combined with Bloomberg Coupon]]-C1995</f>
        <v>0.10428652872368982</v>
      </c>
      <c r="E1994" s="37">
        <f t="shared" si="62"/>
        <v>952.51767456035759</v>
      </c>
      <c r="F1994" s="27">
        <f>LN(CurrentMtgRatesDataTable8[[#This Row],[Combined with Bloomberg Coupon]]/C1995)</f>
        <v>2.3803676175393692E-2</v>
      </c>
      <c r="G1994" s="37" t="e">
        <f t="shared" si="63"/>
        <v>#DIV/0!</v>
      </c>
    </row>
    <row r="1995" spans="1:7">
      <c r="A1995" s="26" t="s">
        <v>1451</v>
      </c>
      <c r="B1995" s="28">
        <v>4.3291738104190198</v>
      </c>
      <c r="C199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4.3291738104190198</v>
      </c>
      <c r="D1995" s="27">
        <f>CurrentMtgRatesDataTable8[[#This Row],[Combined with Bloomberg Coupon]]-C1996</f>
        <v>-0.14732095677261015</v>
      </c>
      <c r="E1995" s="37">
        <f t="shared" si="62"/>
        <v>962.81136481447072</v>
      </c>
      <c r="F1995" s="27">
        <f>LN(CurrentMtgRatesDataTable8[[#This Row],[Combined with Bloomberg Coupon]]/C1996)</f>
        <v>-3.3463604239777227E-2</v>
      </c>
      <c r="G1995" s="37" t="e">
        <f t="shared" si="63"/>
        <v>#DIV/0!</v>
      </c>
    </row>
    <row r="1996" spans="1:7">
      <c r="A1996" s="26" t="s">
        <v>1452</v>
      </c>
      <c r="B1996" s="28">
        <v>4.47649476719163</v>
      </c>
      <c r="C199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4.47649476719163</v>
      </c>
      <c r="D1996" s="27">
        <f>CurrentMtgRatesDataTable8[[#This Row],[Combined with Bloomberg Coupon]]-C1997</f>
        <v>-3.6715068858629962E-2</v>
      </c>
      <c r="E1996" s="37">
        <f t="shared" si="62"/>
        <v>971.77763402193716</v>
      </c>
      <c r="F1996" s="27">
        <f>LN(CurrentMtgRatesDataTable8[[#This Row],[Combined with Bloomberg Coupon]]/C1997)</f>
        <v>-8.1682935352656305E-3</v>
      </c>
      <c r="G1996" s="37" t="e">
        <f t="shared" si="63"/>
        <v>#DIV/0!</v>
      </c>
    </row>
    <row r="1997" spans="1:7">
      <c r="A1997" s="26" t="s">
        <v>1453</v>
      </c>
      <c r="B1997" s="28">
        <v>4.5132098360502599</v>
      </c>
      <c r="C199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4.5132098360502599</v>
      </c>
      <c r="D1997" s="27">
        <f>CurrentMtgRatesDataTable8[[#This Row],[Combined with Bloomberg Coupon]]-C1998</f>
        <v>8.2626784551997901E-4</v>
      </c>
      <c r="E1997" s="37">
        <f t="shared" si="62"/>
        <v>982.22754060083764</v>
      </c>
      <c r="F1997" s="27">
        <f>LN(CurrentMtgRatesDataTable8[[#This Row],[Combined with Bloomberg Coupon]]/C1998)</f>
        <v>1.830944096015353E-4</v>
      </c>
      <c r="G1997" s="37" t="e">
        <f t="shared" si="63"/>
        <v>#DIV/0!</v>
      </c>
    </row>
    <row r="1998" spans="1:7">
      <c r="A1998" s="26" t="s">
        <v>1454</v>
      </c>
      <c r="B1998" s="28">
        <v>4.51238356820474</v>
      </c>
      <c r="C199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4.51238356820474</v>
      </c>
      <c r="D1998" s="27">
        <f>CurrentMtgRatesDataTable8[[#This Row],[Combined with Bloomberg Coupon]]-C1999</f>
        <v>-3.9609435651749791E-2</v>
      </c>
      <c r="E1998" s="37">
        <f t="shared" si="62"/>
        <v>993.28706043981913</v>
      </c>
      <c r="F1998" s="27">
        <f>LN(CurrentMtgRatesDataTable8[[#This Row],[Combined with Bloomberg Coupon]]/C1999)</f>
        <v>-8.7396386182386626E-3</v>
      </c>
      <c r="G1998" s="37" t="e">
        <f t="shared" si="63"/>
        <v>#DIV/0!</v>
      </c>
    </row>
    <row r="1999" spans="1:7">
      <c r="A1999" s="26" t="s">
        <v>1455</v>
      </c>
      <c r="B1999" s="28">
        <v>4.5519930038564898</v>
      </c>
      <c r="C199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4.5519930038564898</v>
      </c>
      <c r="D1999" s="27">
        <f>CurrentMtgRatesDataTable8[[#This Row],[Combined with Bloomberg Coupon]]-C2000</f>
        <v>-3.1699668368910139E-2</v>
      </c>
      <c r="E1999" s="37">
        <f t="shared" si="62"/>
        <v>1004.4297561762704</v>
      </c>
      <c r="F1999" s="27">
        <f>LN(CurrentMtgRatesDataTable8[[#This Row],[Combined with Bloomberg Coupon]]/C2000)</f>
        <v>-6.9397736996028988E-3</v>
      </c>
      <c r="G1999" s="37" t="e">
        <f t="shared" si="63"/>
        <v>#DIV/0!</v>
      </c>
    </row>
    <row r="2000" spans="1:7">
      <c r="A2000" s="26" t="s">
        <v>1456</v>
      </c>
      <c r="B2000" s="28">
        <v>4.5836926722253999</v>
      </c>
      <c r="C200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4.5836926722253999</v>
      </c>
      <c r="D2000" s="27">
        <f>CurrentMtgRatesDataTable8[[#This Row],[Combined with Bloomberg Coupon]]-C2001</f>
        <v>4.5462393521809474E-2</v>
      </c>
      <c r="E2000" s="37">
        <f t="shared" si="62"/>
        <v>1016.0239393193408</v>
      </c>
      <c r="F2000" s="27">
        <f>LN(CurrentMtgRatesDataTable8[[#This Row],[Combined with Bloomberg Coupon]]/C2001)</f>
        <v>9.9678039780525373E-3</v>
      </c>
      <c r="G2000" s="37" t="e">
        <f t="shared" si="63"/>
        <v>#DIV/0!</v>
      </c>
    </row>
    <row r="2001" spans="1:7">
      <c r="A2001" s="26" t="s">
        <v>1457</v>
      </c>
      <c r="B2001" s="28">
        <v>4.5382302787035904</v>
      </c>
      <c r="C200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4.5382302787035904</v>
      </c>
      <c r="D2001" s="27">
        <f>CurrentMtgRatesDataTable8[[#This Row],[Combined with Bloomberg Coupon]]-C2002</f>
        <v>8.6035388514806854E-3</v>
      </c>
      <c r="E2001" s="37">
        <f t="shared" si="62"/>
        <v>1028.5196591535578</v>
      </c>
      <c r="F2001" s="27">
        <f>LN(CurrentMtgRatesDataTable8[[#This Row],[Combined with Bloomberg Coupon]]/C2002)</f>
        <v>1.8975908895666972E-3</v>
      </c>
      <c r="G2001" s="37" t="e">
        <f t="shared" si="63"/>
        <v>#DIV/0!</v>
      </c>
    </row>
    <row r="2002" spans="1:7">
      <c r="A2002" s="26" t="s">
        <v>1458</v>
      </c>
      <c r="B2002" s="28">
        <v>4.5296267398521097</v>
      </c>
      <c r="C200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4.5296267398521097</v>
      </c>
      <c r="D2002" s="27">
        <f>CurrentMtgRatesDataTable8[[#This Row],[Combined with Bloomberg Coupon]]-C2003</f>
        <v>-2.7728275833910132E-2</v>
      </c>
      <c r="E2002" s="37">
        <f t="shared" si="62"/>
        <v>1041.2936094968372</v>
      </c>
      <c r="F2002" s="27">
        <f>LN(CurrentMtgRatesDataTable8[[#This Row],[Combined with Bloomberg Coupon]]/C2003)</f>
        <v>-6.1028761015871529E-3</v>
      </c>
      <c r="G2002" s="37" t="e">
        <f t="shared" si="63"/>
        <v>#DIV/0!</v>
      </c>
    </row>
    <row r="2003" spans="1:7">
      <c r="A2003" s="26" t="s">
        <v>1459</v>
      </c>
      <c r="B2003" s="28">
        <v>4.5573550156860199</v>
      </c>
      <c r="C200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4.5573550156860199</v>
      </c>
      <c r="D2003" s="27">
        <f>CurrentMtgRatesDataTable8[[#This Row],[Combined with Bloomberg Coupon]]-C2004</f>
        <v>-0.1721690057745402</v>
      </c>
      <c r="E2003" s="37">
        <f t="shared" si="62"/>
        <v>1054.2701191378978</v>
      </c>
      <c r="F2003" s="27">
        <f>LN(CurrentMtgRatesDataTable8[[#This Row],[Combined with Bloomberg Coupon]]/C2004)</f>
        <v>-3.7082152909938493E-2</v>
      </c>
      <c r="G2003" s="37" t="e">
        <f t="shared" si="63"/>
        <v>#DIV/0!</v>
      </c>
    </row>
    <row r="2004" spans="1:7">
      <c r="A2004" s="26" t="s">
        <v>1460</v>
      </c>
      <c r="B2004" s="28">
        <v>4.7295240214605601</v>
      </c>
      <c r="C200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4.7295240214605601</v>
      </c>
      <c r="D2004" s="27">
        <f>CurrentMtgRatesDataTable8[[#This Row],[Combined with Bloomberg Coupon]]-C2005</f>
        <v>1.235700936520967E-2</v>
      </c>
      <c r="E2004" s="37">
        <f t="shared" si="62"/>
        <v>1065.7076713655147</v>
      </c>
      <c r="F2004" s="27">
        <f>LN(CurrentMtgRatesDataTable8[[#This Row],[Combined with Bloomberg Coupon]]/C2005)</f>
        <v>2.6161576300566735E-3</v>
      </c>
      <c r="G2004" s="37" t="e">
        <f t="shared" si="63"/>
        <v>#DIV/0!</v>
      </c>
    </row>
    <row r="2005" spans="1:7">
      <c r="A2005" s="26" t="s">
        <v>1461</v>
      </c>
      <c r="B2005" s="28">
        <v>4.7171670120953504</v>
      </c>
      <c r="C200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4.7171670120953504</v>
      </c>
      <c r="D2005" s="27">
        <f>CurrentMtgRatesDataTable8[[#This Row],[Combined with Bloomberg Coupon]]-C2006</f>
        <v>1.0248582465390399E-2</v>
      </c>
      <c r="E2005" s="37">
        <f t="shared" si="62"/>
        <v>1079.9928962555589</v>
      </c>
      <c r="F2005" s="27">
        <f>LN(CurrentMtgRatesDataTable8[[#This Row],[Combined with Bloomberg Coupon]]/C2006)</f>
        <v>2.174977416930735E-3</v>
      </c>
      <c r="G2005" s="37" t="e">
        <f t="shared" si="63"/>
        <v>#DIV/0!</v>
      </c>
    </row>
    <row r="2006" spans="1:7">
      <c r="A2006" s="26" t="s">
        <v>1462</v>
      </c>
      <c r="B2006" s="28">
        <v>4.70691842962996</v>
      </c>
      <c r="C200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4.70691842962996</v>
      </c>
      <c r="D2006" s="27">
        <f>CurrentMtgRatesDataTable8[[#This Row],[Combined with Bloomberg Coupon]]-C2007</f>
        <v>-9.2847551992299771E-2</v>
      </c>
      <c r="E2006" s="37">
        <f t="shared" si="62"/>
        <v>1094.8519610941883</v>
      </c>
      <c r="F2006" s="27">
        <f>LN(CurrentMtgRatesDataTable8[[#This Row],[Combined with Bloomberg Coupon]]/C2007)</f>
        <v>-1.9533730215653022E-2</v>
      </c>
      <c r="G2006" s="37" t="e">
        <f t="shared" si="63"/>
        <v>#DIV/0!</v>
      </c>
    </row>
    <row r="2007" spans="1:7">
      <c r="A2007" s="26" t="s">
        <v>1463</v>
      </c>
      <c r="B2007" s="28">
        <v>4.7997659816222598</v>
      </c>
      <c r="C200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4.7997659816222598</v>
      </c>
      <c r="D2007" s="27">
        <f>CurrentMtgRatesDataTable8[[#This Row],[Combined with Bloomberg Coupon]]-C2008</f>
        <v>-6.9760403325520137E-2</v>
      </c>
      <c r="E2007" s="37">
        <f t="shared" si="62"/>
        <v>1109.1328143311223</v>
      </c>
      <c r="F2007" s="27">
        <f>LN(CurrentMtgRatesDataTable8[[#This Row],[Combined with Bloomberg Coupon]]/C2008)</f>
        <v>-1.4429517917853048E-2</v>
      </c>
      <c r="G2007" s="37" t="e">
        <f t="shared" si="63"/>
        <v>#DIV/0!</v>
      </c>
    </row>
    <row r="2008" spans="1:7">
      <c r="A2008" s="26" t="s">
        <v>1464</v>
      </c>
      <c r="B2008" s="28">
        <v>4.8695263849477799</v>
      </c>
      <c r="C200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4.8695263849477799</v>
      </c>
      <c r="D2008" s="27">
        <f>CurrentMtgRatesDataTable8[[#This Row],[Combined with Bloomberg Coupon]]-C2009</f>
        <v>0.31615516120734011</v>
      </c>
      <c r="E2008" s="37">
        <f t="shared" si="62"/>
        <v>1124.3288556838163</v>
      </c>
      <c r="F2008" s="27">
        <f>LN(CurrentMtgRatesDataTable8[[#This Row],[Combined with Bloomberg Coupon]]/C2009)</f>
        <v>6.7128793908895146E-2</v>
      </c>
      <c r="G2008" s="37" t="e">
        <f t="shared" si="63"/>
        <v>#DIV/0!</v>
      </c>
    </row>
    <row r="2009" spans="1:7">
      <c r="A2009" s="26" t="s">
        <v>1465</v>
      </c>
      <c r="B2009" s="28">
        <v>4.5533712237404398</v>
      </c>
      <c r="C200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4.5533712237404398</v>
      </c>
      <c r="D2009" s="27">
        <f>CurrentMtgRatesDataTable8[[#This Row],[Combined with Bloomberg Coupon]]-C2010</f>
        <v>-9.8061829367160236E-2</v>
      </c>
      <c r="E2009" s="37">
        <f t="shared" si="62"/>
        <v>1140.706696253194</v>
      </c>
      <c r="F2009" s="27">
        <f>LN(CurrentMtgRatesDataTable8[[#This Row],[Combined with Bloomberg Coupon]]/C2010)</f>
        <v>-2.1307468678895106E-2</v>
      </c>
      <c r="G2009" s="37" t="e">
        <f t="shared" si="63"/>
        <v>#DIV/0!</v>
      </c>
    </row>
    <row r="2010" spans="1:7">
      <c r="A2010" s="26" t="s">
        <v>1466</v>
      </c>
      <c r="B2010" s="28">
        <v>4.6514330531076</v>
      </c>
      <c r="C201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4.6514330531076</v>
      </c>
      <c r="D2010" s="27">
        <f>CurrentMtgRatesDataTable8[[#This Row],[Combined with Bloomberg Coupon]]-C2011</f>
        <v>-6.4420966483740294E-2</v>
      </c>
      <c r="E2010" s="37">
        <f t="shared" si="62"/>
        <v>1156.9583764902018</v>
      </c>
      <c r="F2010" s="27">
        <f>LN(CurrentMtgRatesDataTable8[[#This Row],[Combined with Bloomberg Coupon]]/C2011)</f>
        <v>-1.3754672326407843E-2</v>
      </c>
      <c r="G2010" s="37" t="e">
        <f t="shared" si="63"/>
        <v>#DIV/0!</v>
      </c>
    </row>
    <row r="2011" spans="1:7">
      <c r="A2011" s="26" t="s">
        <v>1467</v>
      </c>
      <c r="B2011" s="28">
        <v>4.7158540195913403</v>
      </c>
      <c r="C201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4.7158540195913403</v>
      </c>
      <c r="D2011" s="27">
        <f>CurrentMtgRatesDataTable8[[#This Row],[Combined with Bloomberg Coupon]]-C2012</f>
        <v>-0.1272818535595901</v>
      </c>
      <c r="E2011" s="37">
        <f t="shared" si="62"/>
        <v>1174.4724631849106</v>
      </c>
      <c r="F2011" s="27">
        <f>LN(CurrentMtgRatesDataTable8[[#This Row],[Combined with Bloomberg Coupon]]/C2012)</f>
        <v>-2.6632390691887074E-2</v>
      </c>
      <c r="G2011" s="37" t="e">
        <f t="shared" si="63"/>
        <v>#DIV/0!</v>
      </c>
    </row>
    <row r="2012" spans="1:7">
      <c r="A2012" s="26" t="s">
        <v>1468</v>
      </c>
      <c r="B2012" s="28">
        <v>4.8431358731509304</v>
      </c>
      <c r="C201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4.8431358731509304</v>
      </c>
      <c r="D2012" s="27">
        <f>CurrentMtgRatesDataTable8[[#This Row],[Combined with Bloomberg Coupon]]-C2013</f>
        <v>-0.13025962017300952</v>
      </c>
      <c r="E2012" s="37">
        <f t="shared" si="62"/>
        <v>1191.6359636111765</v>
      </c>
      <c r="F2012" s="27">
        <f>LN(CurrentMtgRatesDataTable8[[#This Row],[Combined with Bloomberg Coupon]]/C2013)</f>
        <v>-2.65403860842355E-2</v>
      </c>
      <c r="G2012" s="37" t="e">
        <f t="shared" si="63"/>
        <v>#DIV/0!</v>
      </c>
    </row>
    <row r="2013" spans="1:7">
      <c r="A2013" s="26" t="s">
        <v>1469</v>
      </c>
      <c r="B2013" s="28">
        <v>4.9733954933239399</v>
      </c>
      <c r="C201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4.9733954933239399</v>
      </c>
      <c r="D2013" s="27">
        <f>CurrentMtgRatesDataTable8[[#This Row],[Combined with Bloomberg Coupon]]-C2014</f>
        <v>-8.4635663312270459E-2</v>
      </c>
      <c r="E2013" s="37">
        <f t="shared" si="62"/>
        <v>1209.4839239975577</v>
      </c>
      <c r="F2013" s="27">
        <f>LN(CurrentMtgRatesDataTable8[[#This Row],[Combined with Bloomberg Coupon]]/C2014)</f>
        <v>-1.6874503414493806E-2</v>
      </c>
      <c r="G2013" s="37" t="e">
        <f t="shared" si="63"/>
        <v>#DIV/0!</v>
      </c>
    </row>
    <row r="2014" spans="1:7">
      <c r="A2014" s="26" t="s">
        <v>1470</v>
      </c>
      <c r="B2014" s="28">
        <v>5.0580311566362104</v>
      </c>
      <c r="C201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5.0580311566362104</v>
      </c>
      <c r="D2014" s="27">
        <f>CurrentMtgRatesDataTable8[[#This Row],[Combined with Bloomberg Coupon]]-C2015</f>
        <v>8.9941523268200818E-2</v>
      </c>
      <c r="E2014" s="37">
        <f t="shared" si="62"/>
        <v>1229.1215110405128</v>
      </c>
      <c r="F2014" s="27">
        <f>LN(CurrentMtgRatesDataTable8[[#This Row],[Combined with Bloomberg Coupon]]/C2015)</f>
        <v>1.7941921489780771E-2</v>
      </c>
      <c r="G2014" s="37" t="e">
        <f t="shared" si="63"/>
        <v>#DIV/0!</v>
      </c>
    </row>
    <row r="2015" spans="1:7">
      <c r="A2015" s="26" t="s">
        <v>1471</v>
      </c>
      <c r="B2015" s="28">
        <v>4.9680896333680096</v>
      </c>
      <c r="C201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4.9680896333680096</v>
      </c>
      <c r="D2015" s="27">
        <f>CurrentMtgRatesDataTable8[[#This Row],[Combined with Bloomberg Coupon]]-C2016</f>
        <v>-5.2935641375870368E-2</v>
      </c>
      <c r="E2015" s="37">
        <f t="shared" si="62"/>
        <v>1252.2079348200382</v>
      </c>
      <c r="F2015" s="27">
        <f>LN(CurrentMtgRatesDataTable8[[#This Row],[Combined with Bloomberg Coupon]]/C2016)</f>
        <v>-1.0598764234947048E-2</v>
      </c>
      <c r="G2015" s="37" t="e">
        <f t="shared" si="63"/>
        <v>#DIV/0!</v>
      </c>
    </row>
    <row r="2016" spans="1:7">
      <c r="A2016" s="26" t="s">
        <v>1472</v>
      </c>
      <c r="B2016" s="28">
        <v>5.0210252747438799</v>
      </c>
      <c r="C201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5.0210252747438799</v>
      </c>
      <c r="D2016" s="27">
        <f>CurrentMtgRatesDataTable8[[#This Row],[Combined with Bloomberg Coupon]]-C2017</f>
        <v>0.10766943106007965</v>
      </c>
      <c r="E2016" s="37">
        <f t="shared" si="62"/>
        <v>1274.7218402561434</v>
      </c>
      <c r="F2016" s="27">
        <f>LN(CurrentMtgRatesDataTable8[[#This Row],[Combined with Bloomberg Coupon]]/C2017)</f>
        <v>2.1676971281644464E-2</v>
      </c>
      <c r="G2016" s="37" t="e">
        <f t="shared" si="63"/>
        <v>#DIV/0!</v>
      </c>
    </row>
    <row r="2017" spans="1:7">
      <c r="A2017" s="26" t="s">
        <v>1473</v>
      </c>
      <c r="B2017" s="28">
        <v>4.9133558436838003</v>
      </c>
      <c r="C201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4.9133558436838003</v>
      </c>
      <c r="D2017" s="27">
        <f>CurrentMtgRatesDataTable8[[#This Row],[Combined with Bloomberg Coupon]]-C2018</f>
        <v>0.18858343884714035</v>
      </c>
      <c r="E2017" s="37">
        <f t="shared" si="62"/>
        <v>1300.7035146120206</v>
      </c>
      <c r="F2017" s="27">
        <f>LN(CurrentMtgRatesDataTable8[[#This Row],[Combined with Bloomberg Coupon]]/C2018)</f>
        <v>3.9137788068002527E-2</v>
      </c>
      <c r="G2017" s="37" t="e">
        <f t="shared" si="63"/>
        <v>#DIV/0!</v>
      </c>
    </row>
    <row r="2018" spans="1:7">
      <c r="A2018" s="26" t="s">
        <v>1474</v>
      </c>
      <c r="B2018" s="28">
        <v>4.7247724048366599</v>
      </c>
      <c r="C201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4.7247724048366599</v>
      </c>
      <c r="D2018" s="27">
        <f>CurrentMtgRatesDataTable8[[#This Row],[Combined with Bloomberg Coupon]]-C2019</f>
        <v>0.19310931803481957</v>
      </c>
      <c r="E2018" s="37">
        <f t="shared" si="62"/>
        <v>1328.6761402011873</v>
      </c>
      <c r="F2018" s="27">
        <f>LN(CurrentMtgRatesDataTable8[[#This Row],[Combined with Bloomberg Coupon]]/C2019)</f>
        <v>4.1730392047520423E-2</v>
      </c>
      <c r="G2018" s="37" t="e">
        <f t="shared" si="63"/>
        <v>#DIV/0!</v>
      </c>
    </row>
    <row r="2019" spans="1:7">
      <c r="A2019" s="26" t="s">
        <v>1475</v>
      </c>
      <c r="B2019" s="28">
        <v>4.5316630868018404</v>
      </c>
      <c r="C201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4.5316630868018404</v>
      </c>
      <c r="D2019" s="27">
        <f>CurrentMtgRatesDataTable8[[#This Row],[Combined with Bloomberg Coupon]]-C2020</f>
        <v>-7.2168170678429178E-2</v>
      </c>
      <c r="E2019" s="37">
        <f t="shared" si="62"/>
        <v>1358.5371437565063</v>
      </c>
      <c r="F2019" s="27">
        <f>LN(CurrentMtgRatesDataTable8[[#This Row],[Combined with Bloomberg Coupon]]/C2020)</f>
        <v>-1.5799839452662692E-2</v>
      </c>
      <c r="G2019" s="37" t="e">
        <f t="shared" si="63"/>
        <v>#DIV/0!</v>
      </c>
    </row>
    <row r="2020" spans="1:7">
      <c r="A2020" s="26" t="s">
        <v>1476</v>
      </c>
      <c r="B2020" s="28">
        <v>4.6038312574802696</v>
      </c>
      <c r="C202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4.6038312574802696</v>
      </c>
      <c r="D2020" s="27">
        <f>CurrentMtgRatesDataTable8[[#This Row],[Combined with Bloomberg Coupon]]-C2021</f>
        <v>-5.3354051428930127E-2</v>
      </c>
      <c r="E2020" s="37">
        <f t="shared" si="62"/>
        <v>1387.2601862130568</v>
      </c>
      <c r="F2020" s="27">
        <f>LN(CurrentMtgRatesDataTable8[[#This Row],[Combined with Bloomberg Coupon]]/C2021)</f>
        <v>-1.1522415783572789E-2</v>
      </c>
      <c r="G2020" s="37" t="e">
        <f t="shared" si="63"/>
        <v>#DIV/0!</v>
      </c>
    </row>
    <row r="2021" spans="1:7">
      <c r="A2021" s="26" t="s">
        <v>1477</v>
      </c>
      <c r="B2021" s="28">
        <v>4.6571853089091997</v>
      </c>
      <c r="C202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4.6571853089091997</v>
      </c>
      <c r="D2021" s="27">
        <f>CurrentMtgRatesDataTable8[[#This Row],[Combined with Bloomberg Coupon]]-C2022</f>
        <v>0.30888729144820992</v>
      </c>
      <c r="E2021" s="37">
        <f t="shared" si="62"/>
        <v>1418.3383719660521</v>
      </c>
      <c r="F2021" s="27">
        <f>LN(CurrentMtgRatesDataTable8[[#This Row],[Combined with Bloomberg Coupon]]/C2022)</f>
        <v>6.8626746501260549E-2</v>
      </c>
      <c r="G2021" s="37" t="e">
        <f t="shared" si="63"/>
        <v>#DIV/0!</v>
      </c>
    </row>
    <row r="2022" spans="1:7">
      <c r="A2022" s="26" t="s">
        <v>1478</v>
      </c>
      <c r="B2022" s="28">
        <v>4.3482980174609898</v>
      </c>
      <c r="C202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4.3482980174609898</v>
      </c>
      <c r="D2022" s="27">
        <f>CurrentMtgRatesDataTable8[[#This Row],[Combined with Bloomberg Coupon]]-C2023</f>
        <v>-0.34871624165276049</v>
      </c>
      <c r="E2022" s="37">
        <f t="shared" si="62"/>
        <v>1454.824150112501</v>
      </c>
      <c r="F2022" s="27">
        <f>LN(CurrentMtgRatesDataTable8[[#This Row],[Combined with Bloomberg Coupon]]/C2023)</f>
        <v>-7.7142534647484939E-2</v>
      </c>
      <c r="G2022" s="37" t="e">
        <f t="shared" si="63"/>
        <v>#DIV/0!</v>
      </c>
    </row>
    <row r="2023" spans="1:7">
      <c r="A2023" s="26" t="s">
        <v>1479</v>
      </c>
      <c r="B2023" s="28">
        <v>4.6970142591137503</v>
      </c>
      <c r="C202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4.6970142591137503</v>
      </c>
      <c r="D2023" s="27">
        <f>CurrentMtgRatesDataTable8[[#This Row],[Combined with Bloomberg Coupon]]-C2024</f>
        <v>0.15088815625427987</v>
      </c>
      <c r="E2023" s="37">
        <f t="shared" si="62"/>
        <v>1478.9320476850201</v>
      </c>
      <c r="F2023" s="27">
        <f>LN(CurrentMtgRatesDataTable8[[#This Row],[Combined with Bloomberg Coupon]]/C2024)</f>
        <v>3.265157848598714E-2</v>
      </c>
      <c r="G2023" s="37" t="e">
        <f t="shared" si="63"/>
        <v>#DIV/0!</v>
      </c>
    </row>
    <row r="2024" spans="1:7">
      <c r="A2024" s="26" t="s">
        <v>1480</v>
      </c>
      <c r="B2024" s="28">
        <v>4.5461261028594704</v>
      </c>
      <c r="C202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4.5461261028594704</v>
      </c>
      <c r="D2024" s="27">
        <f>CurrentMtgRatesDataTable8[[#This Row],[Combined with Bloomberg Coupon]]-C2025</f>
        <v>0.36132681213523021</v>
      </c>
      <c r="E2024" s="37">
        <f t="shared" si="62"/>
        <v>1521.3352502118348</v>
      </c>
      <c r="F2024" s="27">
        <f>LN(CurrentMtgRatesDataTable8[[#This Row],[Combined with Bloomberg Coupon]]/C2025)</f>
        <v>8.2816720760309867E-2</v>
      </c>
      <c r="G2024" s="37" t="e">
        <f t="shared" si="63"/>
        <v>#DIV/0!</v>
      </c>
    </row>
    <row r="2025" spans="1:7">
      <c r="A2025" s="26" t="s">
        <v>1481</v>
      </c>
      <c r="B2025" s="28">
        <v>4.1847992907242402</v>
      </c>
      <c r="C202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4.1847992907242402</v>
      </c>
      <c r="D2025" s="27">
        <f>CurrentMtgRatesDataTable8[[#This Row],[Combined with Bloomberg Coupon]]-C2026</f>
        <v>5.8008130710570427E-2</v>
      </c>
      <c r="E2025" s="37">
        <f t="shared" si="62"/>
        <v>1567.5323407399264</v>
      </c>
      <c r="F2025" s="27">
        <f>LN(CurrentMtgRatesDataTable8[[#This Row],[Combined with Bloomberg Coupon]]/C2026)</f>
        <v>1.3958597436150189E-2</v>
      </c>
      <c r="G2025" s="37" t="e">
        <f t="shared" si="63"/>
        <v>#DIV/0!</v>
      </c>
    </row>
    <row r="2026" spans="1:7">
      <c r="A2026" s="26" t="s">
        <v>1482</v>
      </c>
      <c r="B2026" s="28">
        <v>4.1267911600136697</v>
      </c>
      <c r="C202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4.1267911600136697</v>
      </c>
      <c r="D2026" s="27">
        <f>CurrentMtgRatesDataTable8[[#This Row],[Combined with Bloomberg Coupon]]-C2027</f>
        <v>6.429570895933967E-2</v>
      </c>
      <c r="E2026" s="37">
        <f t="shared" si="62"/>
        <v>1617.0030576219549</v>
      </c>
      <c r="F2026" s="27">
        <f>LN(CurrentMtgRatesDataTable8[[#This Row],[Combined with Bloomberg Coupon]]/C2027)</f>
        <v>1.5702718234775131E-2</v>
      </c>
      <c r="G2026" s="37" t="e">
        <f t="shared" si="63"/>
        <v>#DIV/0!</v>
      </c>
    </row>
    <row r="2027" spans="1:7">
      <c r="A2027" s="26" t="s">
        <v>1483</v>
      </c>
      <c r="B2027" s="28">
        <v>4.0624954510543301</v>
      </c>
      <c r="C202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4.0624954510543301</v>
      </c>
      <c r="D2027" s="27">
        <f>CurrentMtgRatesDataTable8[[#This Row],[Combined with Bloomberg Coupon]]-C2028</f>
        <v>9.660363300159025E-2</v>
      </c>
      <c r="E2027" s="37">
        <f t="shared" si="62"/>
        <v>1671.6224886321443</v>
      </c>
      <c r="F2027" s="27">
        <f>LN(CurrentMtgRatesDataTable8[[#This Row],[Combined with Bloomberg Coupon]]/C2028)</f>
        <v>2.4066675533426694E-2</v>
      </c>
      <c r="G2027" s="37" t="e">
        <f t="shared" si="63"/>
        <v>#DIV/0!</v>
      </c>
    </row>
    <row r="2028" spans="1:7">
      <c r="A2028" s="26" t="s">
        <v>1484</v>
      </c>
      <c r="B2028" s="28">
        <v>3.9658918180527398</v>
      </c>
      <c r="C202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3.9658918180527398</v>
      </c>
      <c r="D2028" s="27">
        <f>CurrentMtgRatesDataTable8[[#This Row],[Combined with Bloomberg Coupon]]-C2029</f>
        <v>-3.6050679401490537E-2</v>
      </c>
      <c r="E2028" s="37">
        <f t="shared" si="62"/>
        <v>1732.9209228406405</v>
      </c>
      <c r="F2028" s="27">
        <f>LN(CurrentMtgRatesDataTable8[[#This Row],[Combined with Bloomberg Coupon]]/C2029)</f>
        <v>-9.0491152247685249E-3</v>
      </c>
      <c r="G2028" s="37" t="e">
        <f t="shared" si="63"/>
        <v>#DIV/0!</v>
      </c>
    </row>
    <row r="2029" spans="1:7">
      <c r="A2029" s="26" t="s">
        <v>1485</v>
      </c>
      <c r="B2029" s="28">
        <v>4.0019424974542304</v>
      </c>
      <c r="C202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4.0019424974542304</v>
      </c>
      <c r="D2029" s="27">
        <f>CurrentMtgRatesDataTable8[[#This Row],[Combined with Bloomberg Coupon]]-C2030</f>
        <v>2.9190921524504532E-3</v>
      </c>
      <c r="E2029" s="37">
        <f t="shared" si="62"/>
        <v>1797.3280460400265</v>
      </c>
      <c r="F2029" s="27">
        <f>LN(CurrentMtgRatesDataTable8[[#This Row],[Combined with Bloomberg Coupon]]/C2030)</f>
        <v>7.2968496990211606E-4</v>
      </c>
      <c r="G2029" s="37" t="e">
        <f t="shared" si="63"/>
        <v>#DIV/0!</v>
      </c>
    </row>
    <row r="2030" spans="1:7">
      <c r="A2030" s="26" t="s">
        <v>1486</v>
      </c>
      <c r="B2030" s="28">
        <v>3.9990234053017799</v>
      </c>
      <c r="C203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3.9990234053017799</v>
      </c>
      <c r="D2030" s="27">
        <f>CurrentMtgRatesDataTable8[[#This Row],[Combined with Bloomberg Coupon]]-C2031</f>
        <v>5.0662557699469701E-2</v>
      </c>
      <c r="E2030" s="37">
        <f t="shared" si="62"/>
        <v>1871.1406910860526</v>
      </c>
      <c r="F2030" s="27">
        <f>LN(CurrentMtgRatesDataTable8[[#This Row],[Combined with Bloomberg Coupon]]/C2031)</f>
        <v>1.2749665139793408E-2</v>
      </c>
      <c r="G2030" s="37" t="e">
        <f t="shared" si="63"/>
        <v>#DIV/0!</v>
      </c>
    </row>
    <row r="2031" spans="1:7">
      <c r="A2031" s="26" t="s">
        <v>1487</v>
      </c>
      <c r="B2031" s="28">
        <v>3.9483608476023102</v>
      </c>
      <c r="C203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3.9483608476023102</v>
      </c>
      <c r="D2031" s="27">
        <f>CurrentMtgRatesDataTable8[[#This Row],[Combined with Bloomberg Coupon]]-C2032</f>
        <v>1.0651555853339989E-2</v>
      </c>
      <c r="E2031" s="37">
        <f t="shared" si="62"/>
        <v>1956.9121382229671</v>
      </c>
      <c r="F2031" s="27">
        <f>LN(CurrentMtgRatesDataTable8[[#This Row],[Combined with Bloomberg Coupon]]/C2032)</f>
        <v>2.701361297190375E-3</v>
      </c>
      <c r="G2031" s="37" t="e">
        <f t="shared" si="63"/>
        <v>#DIV/0!</v>
      </c>
    </row>
    <row r="2032" spans="1:7">
      <c r="A2032" s="26" t="s">
        <v>1488</v>
      </c>
      <c r="B2032" s="28">
        <v>3.9377092917489702</v>
      </c>
      <c r="C2032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3.9377092917489702</v>
      </c>
      <c r="D2032" s="27">
        <f>CurrentMtgRatesDataTable8[[#This Row],[Combined with Bloomberg Coupon]]-C2033</f>
        <v>3.2731228004401203E-3</v>
      </c>
      <c r="E2032" s="37">
        <f t="shared" si="62"/>
        <v>2053.7623801168129</v>
      </c>
      <c r="F2032" s="27">
        <f>LN(CurrentMtgRatesDataTable8[[#This Row],[Combined with Bloomberg Coupon]]/C2033)</f>
        <v>8.315707593052361E-4</v>
      </c>
      <c r="G2032" s="37" t="e">
        <f t="shared" si="63"/>
        <v>#DIV/0!</v>
      </c>
    </row>
    <row r="2033" spans="1:7">
      <c r="A2033" s="26" t="s">
        <v>1489</v>
      </c>
      <c r="B2033" s="28">
        <v>3.9344361689485301</v>
      </c>
      <c r="C2033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3.9344361689485301</v>
      </c>
      <c r="D2033" s="27">
        <f>CurrentMtgRatesDataTable8[[#This Row],[Combined with Bloomberg Coupon]]-C2034</f>
        <v>-4.9223952632940104E-2</v>
      </c>
      <c r="E2033" s="37">
        <f t="shared" si="62"/>
        <v>2166.156733624246</v>
      </c>
      <c r="F2033" s="27">
        <f>LN(CurrentMtgRatesDataTable8[[#This Row],[Combined with Bloomberg Coupon]]/C2034)</f>
        <v>-1.2433439795242782E-2</v>
      </c>
      <c r="G2033" s="37" t="e">
        <f t="shared" si="63"/>
        <v>#DIV/0!</v>
      </c>
    </row>
    <row r="2034" spans="1:7">
      <c r="A2034" s="26" t="s">
        <v>1490</v>
      </c>
      <c r="B2034" s="28">
        <v>3.9836601215814702</v>
      </c>
      <c r="C2034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3.9836601215814702</v>
      </c>
      <c r="D2034" s="27">
        <f>CurrentMtgRatesDataTable8[[#This Row],[Combined with Bloomberg Coupon]]-C2035</f>
        <v>-1.5830502446999795E-2</v>
      </c>
      <c r="E2034" s="37">
        <f t="shared" si="62"/>
        <v>2295.1044117698507</v>
      </c>
      <c r="F2034" s="27">
        <f>LN(CurrentMtgRatesDataTable8[[#This Row],[Combined with Bloomberg Coupon]]/C2035)</f>
        <v>-3.9659837829235699E-3</v>
      </c>
      <c r="G2034" s="37" t="e">
        <f t="shared" si="63"/>
        <v>#DIV/0!</v>
      </c>
    </row>
    <row r="2035" spans="1:7">
      <c r="A2035" s="26" t="s">
        <v>1491</v>
      </c>
      <c r="B2035" s="28">
        <v>3.99949062402847</v>
      </c>
      <c r="C2035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3.99949062402847</v>
      </c>
      <c r="D2035" s="27">
        <f>CurrentMtgRatesDataTable8[[#This Row],[Combined with Bloomberg Coupon]]-C2036</f>
        <v>-0.12977145577690008</v>
      </c>
      <c r="E2035" s="37">
        <f t="shared" si="62"/>
        <v>2453.5113139560826</v>
      </c>
      <c r="F2035" s="27">
        <f>LN(CurrentMtgRatesDataTable8[[#This Row],[Combined with Bloomberg Coupon]]/C2036)</f>
        <v>-3.1931708820302815E-2</v>
      </c>
      <c r="G2035" s="37" t="e">
        <f t="shared" si="63"/>
        <v>#DIV/0!</v>
      </c>
    </row>
    <row r="2036" spans="1:7">
      <c r="A2036" s="26" t="s">
        <v>1492</v>
      </c>
      <c r="B2036" s="28">
        <v>4.1292620798053701</v>
      </c>
      <c r="C2036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4.1292620798053701</v>
      </c>
      <c r="D2036" s="27">
        <f>CurrentMtgRatesDataTable8[[#This Row],[Combined with Bloomberg Coupon]]-C2037</f>
        <v>4.3842865255910191E-2</v>
      </c>
      <c r="E2036" s="37">
        <f t="shared" si="62"/>
        <v>2633.8007995383223</v>
      </c>
      <c r="F2036" s="27">
        <f>LN(CurrentMtgRatesDataTable8[[#This Row],[Combined with Bloomberg Coupon]]/C2037)</f>
        <v>1.0674371891055185E-2</v>
      </c>
      <c r="G2036" s="37" t="e">
        <f t="shared" si="63"/>
        <v>#DIV/0!</v>
      </c>
    </row>
    <row r="2037" spans="1:7">
      <c r="A2037" s="26" t="s">
        <v>1493</v>
      </c>
      <c r="B2037" s="28">
        <v>4.0854192145494599</v>
      </c>
      <c r="C2037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4.0854192145494599</v>
      </c>
      <c r="D2037" s="27">
        <f>CurrentMtgRatesDataTable8[[#This Row],[Combined with Bloomberg Coupon]]-C2038</f>
        <v>0.11728712584608969</v>
      </c>
      <c r="E2037" s="37">
        <f t="shared" si="62"/>
        <v>2891.319115259937</v>
      </c>
      <c r="F2037" s="27">
        <f>LN(CurrentMtgRatesDataTable8[[#This Row],[Combined with Bloomberg Coupon]]/C2038)</f>
        <v>2.9128868595031727E-2</v>
      </c>
      <c r="G2037" s="37" t="e">
        <f t="shared" si="63"/>
        <v>#DIV/0!</v>
      </c>
    </row>
    <row r="2038" spans="1:7">
      <c r="A2038" s="26" t="s">
        <v>1494</v>
      </c>
      <c r="B2038" s="28">
        <v>3.9681320887033702</v>
      </c>
      <c r="C2038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3.9681320887033702</v>
      </c>
      <c r="D2038" s="27">
        <f>CurrentMtgRatesDataTable8[[#This Row],[Combined with Bloomberg Coupon]]-C2039</f>
        <v>-1.5838385087939777E-2</v>
      </c>
      <c r="E2038" s="37">
        <f t="shared" si="62"/>
        <v>3261.3158969337583</v>
      </c>
      <c r="F2038" s="27">
        <f>LN(CurrentMtgRatesDataTable8[[#This Row],[Combined with Bloomberg Coupon]]/C2039)</f>
        <v>-3.9834511456390276E-3</v>
      </c>
      <c r="G2038" s="37" t="e">
        <f t="shared" si="63"/>
        <v>#DIV/0!</v>
      </c>
    </row>
    <row r="2039" spans="1:7">
      <c r="A2039" s="26" t="s">
        <v>1495</v>
      </c>
      <c r="B2039" s="28">
        <v>3.98397047379131</v>
      </c>
      <c r="C2039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3.98397047379131</v>
      </c>
      <c r="D2039" s="27">
        <f>CurrentMtgRatesDataTable8[[#This Row],[Combined with Bloomberg Coupon]]-C2040</f>
        <v>-5.430472258147967E-2</v>
      </c>
      <c r="E2039" s="37">
        <f t="shared" si="62"/>
        <v>3776.4088911852218</v>
      </c>
      <c r="F2039" s="27">
        <f>LN(CurrentMtgRatesDataTable8[[#This Row],[Combined with Bloomberg Coupon]]/C2040)</f>
        <v>-1.3538740722997631E-2</v>
      </c>
      <c r="G2039" s="37" t="e">
        <f t="shared" si="63"/>
        <v>#DIV/0!</v>
      </c>
    </row>
    <row r="2040" spans="1:7">
      <c r="A2040" s="26" t="s">
        <v>1496</v>
      </c>
      <c r="B2040" s="28">
        <v>4.0382751963727896</v>
      </c>
      <c r="C2040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4.0382751963727896</v>
      </c>
      <c r="D2040" s="27">
        <f>CurrentMtgRatesDataTable8[[#This Row],[Combined with Bloomberg Coupon]]-C2041</f>
        <v>-4.7611368875650761E-2</v>
      </c>
      <c r="E2040" s="37">
        <f t="shared" si="62"/>
        <v>4621.3911827782085</v>
      </c>
      <c r="F2040" s="27">
        <f>LN(CurrentMtgRatesDataTable8[[#This Row],[Combined with Bloomberg Coupon]]/C2041)</f>
        <v>-1.1721064980141607E-2</v>
      </c>
      <c r="G2040" s="37" t="e">
        <f t="shared" si="63"/>
        <v>#DIV/0!</v>
      </c>
    </row>
    <row r="2041" spans="1:7">
      <c r="A2041" s="26" t="s">
        <v>1497</v>
      </c>
      <c r="B2041" s="28">
        <v>4.0858865652484404</v>
      </c>
      <c r="C2041" s="45">
        <f>IF(AND(CurrentMtgRatesDataTable8[[#This Row],[AsOfDate]]-$T$5&gt;=-2,CurrentMtgRatesDataTable8[[#This Row],[AsOfDate]]-$T$5&lt;=0),VLOOKUP(CurrentMtgRatesDataTable8[[#This Row],[AsOfDate]],$U$5:$V$7,2,0),VLOOKUP(CurrentMtgRatesDataTable8[[#This Row],[AsOfDate]],CurrentMtgRatesDataTable8[],2,0))</f>
        <v>4.0858865652484404</v>
      </c>
      <c r="D2041" s="27">
        <f>CurrentMtgRatesDataTable8[[#This Row],[Combined with Bloomberg Coupon]]-C2042</f>
        <v>4.0858865652484404</v>
      </c>
      <c r="E2041" s="37" t="e">
        <f t="shared" si="62"/>
        <v>#DIV/0!</v>
      </c>
      <c r="F2041" s="27" t="e">
        <f>LN(CurrentMtgRatesDataTable8[[#This Row],[Combined with Bloomberg Coupon]]/C2042)</f>
        <v>#DIV/0!</v>
      </c>
      <c r="G2041" s="37" t="e">
        <f t="shared" si="63"/>
        <v>#DIV/0!</v>
      </c>
    </row>
    <row r="2042" spans="1:7">
      <c r="A2042" s="7"/>
      <c r="B2042" s="7"/>
      <c r="C2042" s="7"/>
    </row>
    <row r="2043" spans="1:7">
      <c r="A2043" s="7"/>
      <c r="B2043" s="7"/>
      <c r="C2043" s="7"/>
    </row>
    <row r="2044" spans="1:7">
      <c r="A2044" s="7"/>
      <c r="B2044" s="7"/>
      <c r="C2044" s="7"/>
    </row>
    <row r="2045" spans="1:7">
      <c r="A2045" s="7"/>
      <c r="B2045" s="7"/>
      <c r="C2045" s="7"/>
    </row>
    <row r="2046" spans="1:7">
      <c r="A2046" s="7"/>
      <c r="B2046" s="7"/>
      <c r="C2046" s="7"/>
    </row>
    <row r="2047" spans="1:7">
      <c r="A2047" s="7"/>
      <c r="B2047" s="7"/>
      <c r="C2047" s="7"/>
    </row>
    <row r="2048" spans="1:7">
      <c r="A2048" s="7"/>
      <c r="B2048" s="7"/>
      <c r="C2048" s="7"/>
    </row>
    <row r="2049" spans="1:3">
      <c r="A2049" s="7"/>
      <c r="B2049" s="7"/>
      <c r="C2049" s="7"/>
    </row>
    <row r="2050" spans="1:3">
      <c r="A2050" s="7"/>
      <c r="B2050" s="7"/>
      <c r="C2050" s="7"/>
    </row>
    <row r="2051" spans="1:3">
      <c r="A2051" s="7"/>
      <c r="B2051" s="7"/>
      <c r="C2051" s="7"/>
    </row>
    <row r="2052" spans="1:3">
      <c r="A2052" s="7"/>
      <c r="B2052" s="7"/>
      <c r="C2052" s="7"/>
    </row>
    <row r="2053" spans="1:3">
      <c r="A2053" s="7"/>
      <c r="B2053" s="7"/>
      <c r="C2053" s="7"/>
    </row>
    <row r="2054" spans="1:3">
      <c r="A2054" s="7"/>
      <c r="B2054" s="7"/>
      <c r="C2054" s="7"/>
    </row>
    <row r="2055" spans="1:3">
      <c r="A2055" s="7"/>
      <c r="B2055" s="7"/>
      <c r="C2055" s="7"/>
    </row>
    <row r="2056" spans="1:3">
      <c r="A2056" s="7"/>
      <c r="B2056" s="7"/>
      <c r="C2056" s="7"/>
    </row>
    <row r="2057" spans="1:3">
      <c r="A2057" s="7"/>
      <c r="B2057" s="7"/>
      <c r="C2057" s="7"/>
    </row>
    <row r="2058" spans="1:3">
      <c r="A2058" s="7"/>
      <c r="B2058" s="7"/>
      <c r="C2058" s="7"/>
    </row>
    <row r="2059" spans="1:3">
      <c r="A2059" s="7"/>
      <c r="B2059" s="7"/>
      <c r="C2059" s="7"/>
    </row>
    <row r="2060" spans="1:3">
      <c r="A2060" s="7"/>
      <c r="B2060" s="7"/>
      <c r="C2060" s="7"/>
    </row>
    <row r="2061" spans="1:3">
      <c r="A2061" s="7"/>
      <c r="B2061" s="7"/>
      <c r="C2061" s="7"/>
    </row>
    <row r="2062" spans="1:3">
      <c r="A2062" s="7"/>
      <c r="B2062" s="7"/>
      <c r="C2062" s="7"/>
    </row>
    <row r="2063" spans="1:3">
      <c r="A2063" s="7"/>
      <c r="B2063" s="7"/>
      <c r="C2063" s="7"/>
    </row>
    <row r="2064" spans="1:3">
      <c r="A2064" s="7"/>
      <c r="B2064" s="7"/>
      <c r="C2064" s="7"/>
    </row>
    <row r="2065" spans="1:3">
      <c r="A2065" s="7"/>
      <c r="B2065" s="7"/>
      <c r="C2065" s="7"/>
    </row>
    <row r="2066" spans="1:3">
      <c r="A2066" s="7"/>
      <c r="B2066" s="7"/>
      <c r="C2066" s="7"/>
    </row>
    <row r="2067" spans="1:3">
      <c r="A2067" s="7"/>
      <c r="B2067" s="7"/>
      <c r="C2067" s="7"/>
    </row>
    <row r="2068" spans="1:3">
      <c r="A2068" s="7"/>
      <c r="B2068" s="7"/>
      <c r="C2068" s="7"/>
    </row>
    <row r="2069" spans="1:3">
      <c r="A2069" s="7"/>
      <c r="B2069" s="7"/>
      <c r="C2069" s="7"/>
    </row>
    <row r="2070" spans="1:3">
      <c r="A2070" s="7"/>
      <c r="B2070" s="7"/>
      <c r="C2070" s="7"/>
    </row>
    <row r="2071" spans="1:3">
      <c r="A2071" s="7"/>
      <c r="B2071" s="7"/>
      <c r="C2071" s="7"/>
    </row>
    <row r="2072" spans="1:3">
      <c r="A2072" s="7"/>
      <c r="B2072" s="7"/>
      <c r="C2072" s="7"/>
    </row>
    <row r="2073" spans="1:3">
      <c r="A2073" s="7"/>
      <c r="B2073" s="7"/>
      <c r="C2073" s="7"/>
    </row>
    <row r="2074" spans="1:3">
      <c r="A2074" s="7"/>
      <c r="B2074" s="7"/>
      <c r="C2074" s="7"/>
    </row>
    <row r="2075" spans="1:3">
      <c r="A2075" s="7"/>
      <c r="B2075" s="7"/>
      <c r="C2075" s="7"/>
    </row>
    <row r="2076" spans="1:3">
      <c r="A2076" s="7"/>
      <c r="B2076" s="7"/>
      <c r="C2076" s="7"/>
    </row>
    <row r="2077" spans="1:3">
      <c r="A2077" s="7"/>
      <c r="B2077" s="7"/>
      <c r="C2077" s="7"/>
    </row>
    <row r="2078" spans="1:3">
      <c r="A2078" s="7"/>
      <c r="B2078" s="7"/>
      <c r="C2078" s="7"/>
    </row>
    <row r="2079" spans="1:3">
      <c r="A2079" s="7"/>
      <c r="B2079" s="7"/>
      <c r="C2079" s="7"/>
    </row>
    <row r="2080" spans="1:3">
      <c r="A2080" s="7"/>
      <c r="B2080" s="7"/>
      <c r="C2080" s="7"/>
    </row>
    <row r="2081" spans="1:3">
      <c r="A2081" s="7"/>
      <c r="B2081" s="7"/>
      <c r="C2081" s="7"/>
    </row>
    <row r="2082" spans="1:3">
      <c r="A2082" s="7"/>
      <c r="B2082" s="7"/>
      <c r="C2082" s="7"/>
    </row>
    <row r="2083" spans="1:3">
      <c r="A2083" s="8"/>
      <c r="B2083" s="8"/>
      <c r="C2083" s="8"/>
    </row>
    <row r="2084" spans="1:3">
      <c r="A2084" s="8"/>
      <c r="B2084" s="8"/>
      <c r="C2084" s="8"/>
    </row>
    <row r="2085" spans="1:3">
      <c r="A2085" s="8"/>
      <c r="B2085" s="8"/>
      <c r="C2085" s="8"/>
    </row>
    <row r="2086" spans="1:3">
      <c r="A2086" s="8"/>
      <c r="B2086" s="8"/>
      <c r="C2086" s="8"/>
    </row>
    <row r="2087" spans="1:3">
      <c r="A2087" s="8"/>
      <c r="B2087" s="8"/>
      <c r="C2087" s="8"/>
    </row>
    <row r="2088" spans="1:3">
      <c r="A2088" s="8"/>
      <c r="B2088" s="8"/>
      <c r="C2088" s="8"/>
    </row>
    <row r="2089" spans="1:3">
      <c r="A2089" s="8"/>
      <c r="B2089" s="8"/>
      <c r="C2089" s="8"/>
    </row>
    <row r="2090" spans="1:3">
      <c r="A2090" s="8"/>
      <c r="B2090" s="8"/>
      <c r="C2090" s="8"/>
    </row>
    <row r="2091" spans="1:3">
      <c r="A2091" s="8"/>
      <c r="B2091" s="8"/>
      <c r="C2091" s="8"/>
    </row>
    <row r="2092" spans="1:3">
      <c r="A2092" s="8"/>
      <c r="B2092" s="8"/>
      <c r="C2092" s="8"/>
    </row>
    <row r="2093" spans="1:3">
      <c r="A2093" s="8"/>
      <c r="B2093" s="8"/>
      <c r="C2093" s="8"/>
    </row>
    <row r="2094" spans="1:3">
      <c r="A2094" s="8"/>
      <c r="B2094" s="8"/>
      <c r="C2094" s="8"/>
    </row>
    <row r="2095" spans="1:3">
      <c r="A2095" s="8"/>
      <c r="B2095" s="8"/>
      <c r="C2095" s="8"/>
    </row>
    <row r="2096" spans="1:3">
      <c r="A2096" s="8"/>
      <c r="B2096" s="8"/>
      <c r="C2096" s="8"/>
    </row>
    <row r="2097" spans="1:3">
      <c r="A2097" s="8"/>
      <c r="B2097" s="8"/>
      <c r="C2097" s="8"/>
    </row>
    <row r="2098" spans="1:3">
      <c r="A2098" s="8"/>
      <c r="B2098" s="8"/>
      <c r="C2098" s="8"/>
    </row>
    <row r="2099" spans="1:3">
      <c r="A2099" s="8"/>
      <c r="B2099" s="8"/>
      <c r="C2099" s="8"/>
    </row>
    <row r="2100" spans="1:3">
      <c r="A2100" s="8"/>
      <c r="B2100" s="8"/>
      <c r="C2100" s="8"/>
    </row>
    <row r="2101" spans="1:3">
      <c r="A2101" s="8"/>
      <c r="B2101" s="8"/>
      <c r="C2101" s="8"/>
    </row>
    <row r="2102" spans="1:3">
      <c r="A2102" s="8"/>
      <c r="B2102" s="8"/>
      <c r="C2102" s="8"/>
    </row>
    <row r="2103" spans="1:3">
      <c r="A2103" s="8"/>
      <c r="B2103" s="8"/>
      <c r="C2103" s="8"/>
    </row>
    <row r="2104" spans="1:3">
      <c r="A2104" s="8"/>
      <c r="B2104" s="8"/>
      <c r="C2104" s="8"/>
    </row>
    <row r="2105" spans="1:3">
      <c r="A2105" s="8"/>
      <c r="B2105" s="8"/>
      <c r="C2105" s="8"/>
    </row>
    <row r="2106" spans="1:3">
      <c r="A2106" s="8"/>
      <c r="B2106" s="8"/>
      <c r="C2106" s="8"/>
    </row>
    <row r="2107" spans="1:3">
      <c r="A2107" s="8"/>
      <c r="B2107" s="8"/>
      <c r="C2107" s="8"/>
    </row>
    <row r="2108" spans="1:3">
      <c r="A2108" s="8"/>
      <c r="B2108" s="8"/>
      <c r="C2108" s="8"/>
    </row>
    <row r="2109" spans="1:3">
      <c r="A2109" s="8"/>
      <c r="B2109" s="8"/>
      <c r="C2109" s="8"/>
    </row>
    <row r="2110" spans="1:3">
      <c r="A2110" s="8"/>
      <c r="B2110" s="8"/>
      <c r="C2110" s="8"/>
    </row>
    <row r="2111" spans="1:3">
      <c r="A2111" s="8"/>
      <c r="B2111" s="8"/>
      <c r="C2111" s="8"/>
    </row>
    <row r="2112" spans="1:3">
      <c r="A2112" s="8"/>
      <c r="B2112" s="8"/>
      <c r="C2112" s="8"/>
    </row>
    <row r="2113" spans="1:3">
      <c r="A2113" s="8"/>
      <c r="B2113" s="8"/>
      <c r="C2113" s="8"/>
    </row>
    <row r="2114" spans="1:3">
      <c r="A2114" s="8"/>
      <c r="B2114" s="8"/>
      <c r="C2114" s="8"/>
    </row>
    <row r="2115" spans="1:3">
      <c r="A2115" s="8"/>
      <c r="B2115" s="8"/>
      <c r="C2115" s="8"/>
    </row>
    <row r="2116" spans="1:3">
      <c r="A2116" s="8"/>
      <c r="B2116" s="8"/>
      <c r="C2116" s="8"/>
    </row>
    <row r="2117" spans="1:3">
      <c r="A2117" s="8"/>
      <c r="B2117" s="8"/>
      <c r="C2117" s="8"/>
    </row>
    <row r="2118" spans="1:3">
      <c r="A2118" s="8"/>
      <c r="B2118" s="8"/>
      <c r="C2118" s="8"/>
    </row>
    <row r="2119" spans="1:3">
      <c r="A2119" s="8"/>
      <c r="B2119" s="8"/>
      <c r="C2119" s="8"/>
    </row>
    <row r="2120" spans="1:3">
      <c r="A2120" s="8"/>
      <c r="B2120" s="8"/>
      <c r="C2120" s="8"/>
    </row>
    <row r="2121" spans="1:3">
      <c r="A2121" s="8"/>
      <c r="B2121" s="8"/>
      <c r="C2121" s="8"/>
    </row>
    <row r="2122" spans="1:3">
      <c r="A2122" s="8"/>
      <c r="B2122" s="8"/>
      <c r="C2122" s="8"/>
    </row>
    <row r="2123" spans="1:3">
      <c r="A2123" s="8"/>
      <c r="B2123" s="8"/>
      <c r="C2123" s="8"/>
    </row>
    <row r="2124" spans="1:3">
      <c r="A2124" s="8"/>
      <c r="B2124" s="8"/>
      <c r="C2124" s="8"/>
    </row>
    <row r="2125" spans="1:3">
      <c r="A2125" s="8"/>
      <c r="B2125" s="8"/>
      <c r="C2125" s="8"/>
    </row>
    <row r="2126" spans="1:3">
      <c r="A2126" s="8"/>
      <c r="B2126" s="8"/>
      <c r="C2126" s="8"/>
    </row>
    <row r="2127" spans="1:3">
      <c r="A2127" s="8"/>
      <c r="B2127" s="8"/>
      <c r="C2127" s="8"/>
    </row>
    <row r="2128" spans="1:3">
      <c r="A2128" s="8"/>
      <c r="B2128" s="8"/>
      <c r="C2128" s="8"/>
    </row>
    <row r="2129" spans="1:3">
      <c r="A2129" s="8"/>
      <c r="B2129" s="8"/>
      <c r="C2129" s="8"/>
    </row>
    <row r="2130" spans="1:3">
      <c r="A2130" s="8"/>
      <c r="B2130" s="8"/>
      <c r="C2130" s="8"/>
    </row>
    <row r="2131" spans="1:3">
      <c r="A2131" s="8"/>
      <c r="B2131" s="8"/>
      <c r="C2131" s="8"/>
    </row>
    <row r="2132" spans="1:3">
      <c r="A2132" s="8"/>
      <c r="B2132" s="8"/>
      <c r="C2132" s="8"/>
    </row>
    <row r="2133" spans="1:3">
      <c r="A2133" s="8"/>
      <c r="B2133" s="8"/>
      <c r="C2133" s="8"/>
    </row>
    <row r="2134" spans="1:3">
      <c r="A2134" s="8"/>
      <c r="B2134" s="8"/>
      <c r="C2134" s="8"/>
    </row>
    <row r="2135" spans="1:3">
      <c r="A2135" s="8"/>
      <c r="B2135" s="8"/>
      <c r="C2135" s="8"/>
    </row>
    <row r="2136" spans="1:3">
      <c r="A2136" s="8"/>
      <c r="B2136" s="8"/>
      <c r="C2136" s="8"/>
    </row>
    <row r="2137" spans="1:3">
      <c r="A2137" s="8"/>
      <c r="B2137" s="8"/>
      <c r="C2137" s="8"/>
    </row>
    <row r="2138" spans="1:3">
      <c r="A2138" s="8"/>
      <c r="B2138" s="8"/>
      <c r="C2138" s="8"/>
    </row>
    <row r="2139" spans="1:3">
      <c r="A2139" s="8"/>
      <c r="B2139" s="8"/>
      <c r="C2139" s="8"/>
    </row>
    <row r="2140" spans="1:3">
      <c r="A2140" s="8"/>
      <c r="B2140" s="8"/>
      <c r="C2140" s="8"/>
    </row>
    <row r="2141" spans="1:3">
      <c r="A2141" s="8"/>
      <c r="B2141" s="8"/>
      <c r="C2141" s="8"/>
    </row>
    <row r="2142" spans="1:3">
      <c r="A2142" s="8"/>
      <c r="B2142" s="8"/>
      <c r="C2142" s="8"/>
    </row>
    <row r="2143" spans="1:3">
      <c r="A2143" s="8"/>
      <c r="B2143" s="8"/>
      <c r="C2143" s="8"/>
    </row>
    <row r="2144" spans="1:3">
      <c r="A2144" s="8"/>
      <c r="B2144" s="8"/>
      <c r="C2144" s="8"/>
    </row>
    <row r="2145" spans="1:3">
      <c r="A2145" s="8"/>
      <c r="B2145" s="8"/>
      <c r="C2145" s="8"/>
    </row>
    <row r="2146" spans="1:3">
      <c r="A2146" s="8"/>
      <c r="B2146" s="8"/>
      <c r="C2146" s="8"/>
    </row>
    <row r="2147" spans="1:3">
      <c r="A2147" s="8"/>
      <c r="B2147" s="8"/>
      <c r="C2147" s="8"/>
    </row>
    <row r="2148" spans="1:3">
      <c r="A2148" s="8"/>
      <c r="B2148" s="8"/>
      <c r="C2148" s="8"/>
    </row>
    <row r="2149" spans="1:3">
      <c r="A2149" s="8"/>
      <c r="B2149" s="8"/>
      <c r="C2149" s="8"/>
    </row>
    <row r="2150" spans="1:3">
      <c r="A2150" s="8"/>
      <c r="B2150" s="8"/>
      <c r="C2150" s="8"/>
    </row>
    <row r="2151" spans="1:3">
      <c r="A2151" s="8"/>
      <c r="B2151" s="8"/>
      <c r="C2151" s="8"/>
    </row>
    <row r="2152" spans="1:3">
      <c r="A2152" s="8"/>
      <c r="B2152" s="8"/>
      <c r="C2152" s="8"/>
    </row>
    <row r="2153" spans="1:3">
      <c r="A2153" s="8"/>
      <c r="B2153" s="8"/>
      <c r="C2153" s="8"/>
    </row>
    <row r="2154" spans="1:3">
      <c r="A2154" s="8"/>
      <c r="B2154" s="8"/>
      <c r="C2154" s="8"/>
    </row>
    <row r="2155" spans="1:3">
      <c r="A2155" s="8"/>
      <c r="B2155" s="8"/>
      <c r="C2155" s="8"/>
    </row>
  </sheetData>
  <pageMargins left="0.7" right="0.7" top="0.75" bottom="0.75" header="0.3" footer="0.3"/>
  <pageSetup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L32"/>
  <sheetViews>
    <sheetView workbookViewId="0">
      <selection activeCell="K28" sqref="K28"/>
    </sheetView>
  </sheetViews>
  <sheetFormatPr defaultRowHeight="15"/>
  <cols>
    <col min="2" max="9" width="17" customWidth="1"/>
    <col min="12" max="12" width="9.7109375" bestFit="1" customWidth="1"/>
  </cols>
  <sheetData>
    <row r="1" spans="2:12">
      <c r="C1" s="9"/>
      <c r="D1" s="9" t="str">
        <f>TEXT(WORKDAY($C$2,-2,),"yyyy-mm-dd")</f>
        <v>2017-06-19</v>
      </c>
      <c r="E1" s="9" t="str">
        <f>TEXT(WORKDAY($C$2,-6,),"yyyy-mm-dd")</f>
        <v>2017-06-13</v>
      </c>
      <c r="F1" s="9" t="str">
        <f>TEXT(WORKDAY($C$2,-22,),"yyyy-mm-dd")</f>
        <v>2017-05-22</v>
      </c>
      <c r="G1" t="str">
        <f>TEXT(WORKDAY($C$2,-66,),"yyyy-mm-dd")</f>
        <v>2017-03-21</v>
      </c>
      <c r="H1" s="9" t="str">
        <f>TEXT(WORKDAY($C$2,-121,),"yyyy-mm-dd")</f>
        <v>2017-01-03</v>
      </c>
      <c r="I1" s="9" t="str">
        <f>TEXT(WORKDAY($C$2,-254,),"yyyy-mm-dd")</f>
        <v>2016-06-30</v>
      </c>
    </row>
    <row r="2" spans="2:12">
      <c r="C2" s="9" t="str">
        <f>'Time Series Query'!A5</f>
        <v>2017-06-21</v>
      </c>
      <c r="D2" s="9" t="str">
        <f>TEXT(WORKDAY($C$2,-1,),"yyyy-mm-dd")</f>
        <v>2017-06-20</v>
      </c>
      <c r="E2" s="9" t="str">
        <f>TEXT(WORKDAY($C$2,-5,),"yyyy-mm-dd")</f>
        <v>2017-06-14</v>
      </c>
      <c r="F2" s="9" t="str">
        <f>TEXT(WORKDAY($C$2,-21,),"yyyy-mm-dd")</f>
        <v>2017-05-23</v>
      </c>
      <c r="G2" s="9" t="str">
        <f>TEXT(WORKDAY($C$2,-66,),"yyyy-mm-dd")</f>
        <v>2017-03-21</v>
      </c>
      <c r="H2" s="9" t="str">
        <f>TEXT(WORKDAY($C$2,-122,),"yyyy-mm-dd")</f>
        <v>2017-01-02</v>
      </c>
      <c r="I2" s="9" t="str">
        <f>TEXT(WORKDAY($C$2,-255,),"yyyy-mm-dd")</f>
        <v>2016-06-29</v>
      </c>
    </row>
    <row r="3" spans="2:12">
      <c r="B3" s="11"/>
      <c r="C3" s="11" t="s">
        <v>7</v>
      </c>
      <c r="D3" s="14" t="s">
        <v>719</v>
      </c>
      <c r="E3" s="15" t="s">
        <v>720</v>
      </c>
      <c r="F3" s="16" t="s">
        <v>721</v>
      </c>
      <c r="G3" s="17" t="s">
        <v>722</v>
      </c>
      <c r="H3" s="15" t="s">
        <v>723</v>
      </c>
      <c r="I3" s="11" t="s">
        <v>724</v>
      </c>
      <c r="L3" s="9"/>
    </row>
    <row r="4" spans="2:12">
      <c r="B4" s="13" t="str">
        <f>'Time Series Query'!N3</f>
        <v>Swaption Vol 3m x 5y</v>
      </c>
      <c r="C4" s="44">
        <f>IF(ISNA(VLOOKUP(C2,CurrentMtgRatesDataTable824[],2,0)),VLOOKUP(C1,CurrentMtgRatesDataTable824[],2,0),VLOOKUP(C2,CurrentMtgRatesDataTable824[],2,0))</f>
        <v>59.872933760000002</v>
      </c>
      <c r="D4" s="44">
        <f>IF(ISNA(VLOOKUP(D2,CurrentMtgRatesDataTable824[],2,0)),VLOOKUP(D1,CurrentMtgRatesDataTable824[],2,0),VLOOKUP(D2,CurrentMtgRatesDataTable824[],2,0))</f>
        <v>58.920128820000002</v>
      </c>
      <c r="E4" s="44">
        <f>IF(ISNA(VLOOKUP(E2,CurrentMtgRatesDataTable824[],2,0)),VLOOKUP(E1,CurrentMtgRatesDataTable824[],2,0),VLOOKUP(E2,CurrentMtgRatesDataTable824[],2,0))</f>
        <v>59.582082489999998</v>
      </c>
      <c r="F4" s="44">
        <f>IF(ISNA(VLOOKUP(F2,CurrentMtgRatesDataTable824[],2,0)),VLOOKUP(F1,CurrentMtgRatesDataTable824[],2,0),VLOOKUP(F2,CurrentMtgRatesDataTable824[],2,0))</f>
        <v>63.919643440000002</v>
      </c>
      <c r="G4" s="44">
        <f>IF(ISNA(VLOOKUP(G2,CurrentMtgRatesDataTable824[],2,0)),VLOOKUP(G1,CurrentMtgRatesDataTable824[],2,0),VLOOKUP(G2,CurrentMtgRatesDataTable824[],2,0))</f>
        <v>71.984101800000005</v>
      </c>
      <c r="H4" s="44">
        <f>IF(ISNA(VLOOKUP(H2,CurrentMtgRatesDataTable824[],2,0)),VLOOKUP(H1,CurrentMtgRatesDataTable824[],2,0),VLOOKUP(H2,CurrentMtgRatesDataTable824[],2,0))</f>
        <v>82.794683680000006</v>
      </c>
      <c r="I4" s="44">
        <f>IF(ISNA(VLOOKUP(I2,CurrentMtgRatesDataTable824[],2,0)),VLOOKUP(I1,CurrentMtgRatesDataTable824[],2,0),VLOOKUP(I2,CurrentMtgRatesDataTable824[],2,0))</f>
        <v>74.449469952000001</v>
      </c>
    </row>
    <row r="5" spans="2:12">
      <c r="B5" s="13" t="str">
        <f>CurrentMtgRatesDataTable824[[#Headers],[Realized Current Coupon Vol]]</f>
        <v>Realized Current Coupon Vol</v>
      </c>
      <c r="C5" s="44">
        <f>IF(ISNA(VLOOKUP(C2,CurrentMtgRatesDataTable824[],4,0)),VLOOKUP(C1,CurrentMtgRatesDataTable824[],4,0),VLOOKUP(C2,CurrentMtgRatesDataTable824[],4,0))</f>
        <v>56.980095098585906</v>
      </c>
      <c r="D5" s="44">
        <f>IF(ISNA(VLOOKUP(D2,CurrentMtgRatesDataTable824[],4,0)),VLOOKUP(D1,CurrentMtgRatesDataTable824[],4,0),VLOOKUP(D2,CurrentMtgRatesDataTable824[],4,0))</f>
        <v>57.108364216476815</v>
      </c>
      <c r="E5" s="44">
        <f>IF(ISNA(VLOOKUP(E2,CurrentMtgRatesDataTable824[],4,0)),VLOOKUP(E1,CurrentMtgRatesDataTable824[],4,0),VLOOKUP(E2,CurrentMtgRatesDataTable824[],4,0))</f>
        <v>57.079781987609678</v>
      </c>
      <c r="F5" s="44">
        <f>IF(ISNA(VLOOKUP(F2,CurrentMtgRatesDataTable824[],4,0)),VLOOKUP(F1,CurrentMtgRatesDataTable824[],4,0),VLOOKUP(F2,CurrentMtgRatesDataTable824[],4,0))</f>
        <v>64.271114083218464</v>
      </c>
      <c r="G5" s="44">
        <f>IF(ISNA(VLOOKUP(G2,CurrentMtgRatesDataTable824[],4,0)),VLOOKUP(G1,CurrentMtgRatesDataTable824[],4,0),VLOOKUP(G2,CurrentMtgRatesDataTable824[],4,0))</f>
        <v>69.428460280455056</v>
      </c>
      <c r="H5" s="44">
        <f>IF(ISNA(VLOOKUP(H2,CurrentMtgRatesDataTable824[],4,0)),VLOOKUP(H1,CurrentMtgRatesDataTable824[],4,0),VLOOKUP(H2,CurrentMtgRatesDataTable824[],4,0))</f>
        <v>72.966914383958397</v>
      </c>
      <c r="I5" s="44">
        <f>IF(ISNA(VLOOKUP(I2,CurrentMtgRatesDataTable824[],4,0)),VLOOKUP(I1,CurrentMtgRatesDataTable824[],4,0),VLOOKUP(I2,CurrentMtgRatesDataTable824[],4,0))</f>
        <v>61.947655732555674</v>
      </c>
    </row>
    <row r="8" spans="2:12">
      <c r="C8" t="s">
        <v>7</v>
      </c>
      <c r="E8" t="s">
        <v>1515</v>
      </c>
    </row>
    <row r="9" spans="2:12">
      <c r="B9" t="s">
        <v>753</v>
      </c>
      <c r="C9" t="str">
        <f>'Time Series Query'!N3</f>
        <v>Swaption Vol 3m x 5y</v>
      </c>
      <c r="D9" t="str">
        <f>CurrentMtgRatesDataTable824[[#Headers],[Realized Current Coupon Vol]]</f>
        <v>Realized Current Coupon Vol</v>
      </c>
      <c r="E9" t="str">
        <f>'Time Series Query'!N3</f>
        <v>Swaption Vol 3m x 5y</v>
      </c>
      <c r="F9" t="str">
        <f>CurrentMtgRatesDataTable824[[#Headers],[Realized Current Coupon Vol]]</f>
        <v>Realized Current Coupon Vol</v>
      </c>
      <c r="G9" t="s">
        <v>1521</v>
      </c>
      <c r="H9" t="s">
        <v>1522</v>
      </c>
    </row>
    <row r="10" spans="2:12">
      <c r="B10" s="42" t="str">
        <f>'Time Series Query'!A5</f>
        <v>2017-06-21</v>
      </c>
      <c r="C10" s="21">
        <f>VLOOKUP(B10,CurrentMtgRatesDataTable824[],2,0)</f>
        <v>59.872933760000002</v>
      </c>
      <c r="D10" s="21">
        <f>VLOOKUP(B10,CurrentMtgRatesDataTable824[],4,0)</f>
        <v>56.980095098585906</v>
      </c>
      <c r="E10" s="21">
        <f>C10-C11</f>
        <v>0.95280494000000004</v>
      </c>
      <c r="F10" s="21">
        <f>D10-D11</f>
        <v>-0.128269117890909</v>
      </c>
      <c r="G10" s="21">
        <f>AVERAGE($E$10:$E$30)</f>
        <v>-0.17602081904761896</v>
      </c>
      <c r="H10" s="21">
        <f>AVERAGE($F$10:$F$30)</f>
        <v>-0.40120955888193743</v>
      </c>
    </row>
    <row r="11" spans="2:12">
      <c r="B11" s="42" t="str">
        <f>'Time Series Query'!A6</f>
        <v>2017-06-20</v>
      </c>
      <c r="C11" s="21">
        <f>VLOOKUP(B11,CurrentMtgRatesDataTable824[],2,0)</f>
        <v>58.920128820000002</v>
      </c>
      <c r="D11" s="21">
        <f>VLOOKUP(B11,CurrentMtgRatesDataTable824[],4,0)</f>
        <v>57.108364216476815</v>
      </c>
      <c r="E11" s="21">
        <f t="shared" ref="E11:E31" si="0">C11-C12</f>
        <v>0.21293362000000116</v>
      </c>
      <c r="F11" s="21">
        <f t="shared" ref="F11:F31" si="1">D11-D12</f>
        <v>0.47238036468620948</v>
      </c>
      <c r="G11" s="21">
        <f t="shared" ref="G11:G30" si="2">AVERAGE($E$10:$E$30)</f>
        <v>-0.17602081904761896</v>
      </c>
      <c r="H11" s="21">
        <f t="shared" ref="H11:H30" si="3">AVERAGE($F$10:$F$30)</f>
        <v>-0.40120955888193743</v>
      </c>
    </row>
    <row r="12" spans="2:12">
      <c r="B12" s="42" t="str">
        <f>'Time Series Query'!A7</f>
        <v>2017-06-19</v>
      </c>
      <c r="C12" s="21">
        <f>VLOOKUP(B12,CurrentMtgRatesDataTable824[],2,0)</f>
        <v>58.707195200000001</v>
      </c>
      <c r="D12" s="21">
        <f>VLOOKUP(B12,CurrentMtgRatesDataTable824[],4,0)</f>
        <v>56.635983851790606</v>
      </c>
      <c r="E12" s="21">
        <f t="shared" si="0"/>
        <v>0.3386824100000041</v>
      </c>
      <c r="F12" s="21">
        <f t="shared" si="1"/>
        <v>-9.4491048438314351E-3</v>
      </c>
      <c r="G12" s="21">
        <f t="shared" si="2"/>
        <v>-0.17602081904761896</v>
      </c>
      <c r="H12" s="21">
        <f t="shared" si="3"/>
        <v>-0.40120955888193743</v>
      </c>
    </row>
    <row r="13" spans="2:12">
      <c r="B13" s="42" t="str">
        <f>'Time Series Query'!A8</f>
        <v>2017-06-16</v>
      </c>
      <c r="C13" s="21">
        <f>VLOOKUP(B13,CurrentMtgRatesDataTable824[],2,0)</f>
        <v>58.368512789999997</v>
      </c>
      <c r="D13" s="21">
        <f>VLOOKUP(B13,CurrentMtgRatesDataTable824[],4,0)</f>
        <v>56.645432956634437</v>
      </c>
      <c r="E13" s="21">
        <f t="shared" si="0"/>
        <v>-1.0061648000000005</v>
      </c>
      <c r="F13" s="21">
        <f t="shared" si="1"/>
        <v>-0.29839871266471363</v>
      </c>
      <c r="G13" s="21">
        <f t="shared" si="2"/>
        <v>-0.17602081904761896</v>
      </c>
      <c r="H13" s="21">
        <f t="shared" si="3"/>
        <v>-0.40120955888193743</v>
      </c>
    </row>
    <row r="14" spans="2:12">
      <c r="B14" s="42" t="str">
        <f>'Time Series Query'!A9</f>
        <v>2017-06-15</v>
      </c>
      <c r="C14" s="21">
        <f>VLOOKUP(B14,CurrentMtgRatesDataTable824[],2,0)</f>
        <v>59.374677589999997</v>
      </c>
      <c r="D14" s="21">
        <f>VLOOKUP(B14,CurrentMtgRatesDataTable824[],4,0)</f>
        <v>56.943831669299151</v>
      </c>
      <c r="E14" s="21">
        <f t="shared" si="0"/>
        <v>-0.20740490000000023</v>
      </c>
      <c r="F14" s="21">
        <f t="shared" si="1"/>
        <v>-0.13595031831052751</v>
      </c>
      <c r="G14" s="21">
        <f t="shared" si="2"/>
        <v>-0.17602081904761896</v>
      </c>
      <c r="H14" s="21">
        <f t="shared" si="3"/>
        <v>-0.40120955888193743</v>
      </c>
    </row>
    <row r="15" spans="2:12">
      <c r="B15" s="42" t="str">
        <f>'Time Series Query'!A10</f>
        <v>2017-06-14</v>
      </c>
      <c r="C15" s="21">
        <f>VLOOKUP(B15,CurrentMtgRatesDataTable824[],2,0)</f>
        <v>59.582082489999998</v>
      </c>
      <c r="D15" s="21">
        <f>VLOOKUP(B15,CurrentMtgRatesDataTable824[],4,0)</f>
        <v>57.079781987609678</v>
      </c>
      <c r="E15" s="21">
        <f t="shared" si="0"/>
        <v>-0.44249516</v>
      </c>
      <c r="F15" s="21">
        <f t="shared" si="1"/>
        <v>1.2249374859313633</v>
      </c>
      <c r="G15" s="21">
        <f t="shared" si="2"/>
        <v>-0.17602081904761896</v>
      </c>
      <c r="H15" s="21">
        <f t="shared" si="3"/>
        <v>-0.40120955888193743</v>
      </c>
    </row>
    <row r="16" spans="2:12">
      <c r="B16" s="42" t="str">
        <f>'Time Series Query'!A11</f>
        <v>2017-06-13</v>
      </c>
      <c r="C16" s="21">
        <f>VLOOKUP(B16,CurrentMtgRatesDataTable824[],2,0)</f>
        <v>60.024577649999998</v>
      </c>
      <c r="D16" s="21">
        <f>VLOOKUP(B16,CurrentMtgRatesDataTable824[],4,0)</f>
        <v>55.854844501678315</v>
      </c>
      <c r="E16" s="21">
        <f t="shared" si="0"/>
        <v>-0.59160016000000581</v>
      </c>
      <c r="F16" s="21">
        <f t="shared" si="1"/>
        <v>-0.12298869569328019</v>
      </c>
      <c r="G16" s="21">
        <f t="shared" si="2"/>
        <v>-0.17602081904761896</v>
      </c>
      <c r="H16" s="21">
        <f t="shared" si="3"/>
        <v>-0.40120955888193743</v>
      </c>
    </row>
    <row r="17" spans="2:8">
      <c r="B17" s="42" t="str">
        <f>'Time Series Query'!A12</f>
        <v>2017-06-12</v>
      </c>
      <c r="C17" s="21">
        <f>VLOOKUP(B17,CurrentMtgRatesDataTable824[],2,0)</f>
        <v>60.616177810000003</v>
      </c>
      <c r="D17" s="21">
        <f>VLOOKUP(B17,CurrentMtgRatesDataTable824[],4,0)</f>
        <v>55.977833197371595</v>
      </c>
      <c r="E17" s="21">
        <f t="shared" si="0"/>
        <v>7.4797300000000178E-3</v>
      </c>
      <c r="F17" s="21">
        <f t="shared" si="1"/>
        <v>4.3868443091611198E-2</v>
      </c>
      <c r="G17" s="21">
        <f t="shared" si="2"/>
        <v>-0.17602081904761896</v>
      </c>
      <c r="H17" s="21">
        <f t="shared" si="3"/>
        <v>-0.40120955888193743</v>
      </c>
    </row>
    <row r="18" spans="2:8">
      <c r="B18" s="42" t="str">
        <f>'Time Series Query'!A13</f>
        <v>2017-06-09</v>
      </c>
      <c r="C18" s="21">
        <f>VLOOKUP(B18,CurrentMtgRatesDataTable824[],2,0)</f>
        <v>60.608698080000003</v>
      </c>
      <c r="D18" s="21">
        <f>VLOOKUP(B18,CurrentMtgRatesDataTable824[],4,0)</f>
        <v>55.933964754279984</v>
      </c>
      <c r="E18" s="21">
        <f t="shared" si="0"/>
        <v>-1.1364832299999961</v>
      </c>
      <c r="F18" s="21">
        <f t="shared" si="1"/>
        <v>-3.4057957253932472</v>
      </c>
      <c r="G18" s="21">
        <f t="shared" si="2"/>
        <v>-0.17602081904761896</v>
      </c>
      <c r="H18" s="21">
        <f t="shared" si="3"/>
        <v>-0.40120955888193743</v>
      </c>
    </row>
    <row r="19" spans="2:8">
      <c r="B19" s="42" t="str">
        <f>'Time Series Query'!A14</f>
        <v>2017-06-08</v>
      </c>
      <c r="C19" s="21">
        <f>VLOOKUP(B19,CurrentMtgRatesDataTable824[],2,0)</f>
        <v>61.74518131</v>
      </c>
      <c r="D19" s="21">
        <f>VLOOKUP(B19,CurrentMtgRatesDataTable824[],4,0)</f>
        <v>59.339760479673231</v>
      </c>
      <c r="E19" s="21">
        <f t="shared" si="0"/>
        <v>-0.79284169000000304</v>
      </c>
      <c r="F19" s="21">
        <f t="shared" si="1"/>
        <v>7.6555864137397123E-2</v>
      </c>
      <c r="G19" s="21">
        <f t="shared" si="2"/>
        <v>-0.17602081904761896</v>
      </c>
      <c r="H19" s="21">
        <f t="shared" si="3"/>
        <v>-0.40120955888193743</v>
      </c>
    </row>
    <row r="20" spans="2:8">
      <c r="B20" s="42" t="str">
        <f>'Time Series Query'!A15</f>
        <v>2017-06-07</v>
      </c>
      <c r="C20" s="21">
        <f>VLOOKUP(B20,CurrentMtgRatesDataTable824[],2,0)</f>
        <v>62.538023000000003</v>
      </c>
      <c r="D20" s="21">
        <f>VLOOKUP(B20,CurrentMtgRatesDataTable824[],4,0)</f>
        <v>59.263204615535834</v>
      </c>
      <c r="E20" s="21">
        <f t="shared" si="0"/>
        <v>0.27264107999999965</v>
      </c>
      <c r="F20" s="21">
        <f t="shared" si="1"/>
        <v>-0.26432187264769169</v>
      </c>
      <c r="G20" s="21">
        <f t="shared" si="2"/>
        <v>-0.17602081904761896</v>
      </c>
      <c r="H20" s="21">
        <f t="shared" si="3"/>
        <v>-0.40120955888193743</v>
      </c>
    </row>
    <row r="21" spans="2:8">
      <c r="B21" s="42" t="str">
        <f>'Time Series Query'!A16</f>
        <v>2017-06-06</v>
      </c>
      <c r="C21" s="21">
        <f>VLOOKUP(B21,CurrentMtgRatesDataTable824[],2,0)</f>
        <v>62.265381920000003</v>
      </c>
      <c r="D21" s="21">
        <f>VLOOKUP(B21,CurrentMtgRatesDataTable824[],4,0)</f>
        <v>59.527526488183526</v>
      </c>
      <c r="E21" s="21">
        <f t="shared" si="0"/>
        <v>0.5827100999999999</v>
      </c>
      <c r="F21" s="21">
        <f t="shared" si="1"/>
        <v>0.24041460495723044</v>
      </c>
      <c r="G21" s="21">
        <f t="shared" si="2"/>
        <v>-0.17602081904761896</v>
      </c>
      <c r="H21" s="21">
        <f t="shared" si="3"/>
        <v>-0.40120955888193743</v>
      </c>
    </row>
    <row r="22" spans="2:8">
      <c r="B22" s="42" t="str">
        <f>'Time Series Query'!A17</f>
        <v>2017-06-05</v>
      </c>
      <c r="C22" s="21">
        <f>VLOOKUP(B22,CurrentMtgRatesDataTable824[],2,0)</f>
        <v>61.682671820000003</v>
      </c>
      <c r="D22" s="21">
        <f>VLOOKUP(B22,CurrentMtgRatesDataTable824[],4,0)</f>
        <v>59.287111883226295</v>
      </c>
      <c r="E22" s="21">
        <f t="shared" si="0"/>
        <v>-7.0080799999999499E-2</v>
      </c>
      <c r="F22" s="21">
        <f t="shared" si="1"/>
        <v>-1.3777444130347334</v>
      </c>
      <c r="G22" s="21">
        <f t="shared" si="2"/>
        <v>-0.17602081904761896</v>
      </c>
      <c r="H22" s="21">
        <f t="shared" si="3"/>
        <v>-0.40120955888193743</v>
      </c>
    </row>
    <row r="23" spans="2:8">
      <c r="B23" s="42" t="str">
        <f>'Time Series Query'!A18</f>
        <v>2017-06-02</v>
      </c>
      <c r="C23" s="21">
        <f>VLOOKUP(B23,CurrentMtgRatesDataTable824[],2,0)</f>
        <v>61.752752620000003</v>
      </c>
      <c r="D23" s="21">
        <f>VLOOKUP(B23,CurrentMtgRatesDataTable824[],4,0)</f>
        <v>60.664856296261028</v>
      </c>
      <c r="E23" s="21">
        <f t="shared" si="0"/>
        <v>-1.2326280199999999</v>
      </c>
      <c r="F23" s="21">
        <f t="shared" si="1"/>
        <v>-5.9963594587365776E-2</v>
      </c>
      <c r="G23" s="21">
        <f t="shared" si="2"/>
        <v>-0.17602081904761896</v>
      </c>
      <c r="H23" s="21">
        <f t="shared" si="3"/>
        <v>-0.40120955888193743</v>
      </c>
    </row>
    <row r="24" spans="2:8">
      <c r="B24" s="42" t="str">
        <f>'Time Series Query'!A19</f>
        <v>2017-06-01</v>
      </c>
      <c r="C24" s="21">
        <f>VLOOKUP(B24,CurrentMtgRatesDataTable824[],2,0)</f>
        <v>62.985380640000002</v>
      </c>
      <c r="D24" s="21">
        <f>VLOOKUP(B24,CurrentMtgRatesDataTable824[],4,0)</f>
        <v>60.724819890848394</v>
      </c>
      <c r="E24" s="21">
        <f t="shared" si="0"/>
        <v>0.23521251000000376</v>
      </c>
      <c r="F24" s="21">
        <f t="shared" si="1"/>
        <v>0.14908159987570002</v>
      </c>
      <c r="G24" s="21">
        <f t="shared" si="2"/>
        <v>-0.17602081904761896</v>
      </c>
      <c r="H24" s="21">
        <f t="shared" si="3"/>
        <v>-0.40120955888193743</v>
      </c>
    </row>
    <row r="25" spans="2:8">
      <c r="B25" s="42" t="str">
        <f>'Time Series Query'!A20</f>
        <v>2017-05-31</v>
      </c>
      <c r="C25" s="21">
        <f>VLOOKUP(B25,CurrentMtgRatesDataTable824[],2,0)</f>
        <v>62.750168129999999</v>
      </c>
      <c r="D25" s="21">
        <f>VLOOKUP(B25,CurrentMtgRatesDataTable824[],4,0)</f>
        <v>60.575738290972694</v>
      </c>
      <c r="E25" s="21">
        <f t="shared" si="0"/>
        <v>0.16240338000000065</v>
      </c>
      <c r="F25" s="21">
        <f t="shared" si="1"/>
        <v>2.8838599992546676E-2</v>
      </c>
      <c r="G25" s="21">
        <f t="shared" si="2"/>
        <v>-0.17602081904761896</v>
      </c>
      <c r="H25" s="21">
        <f t="shared" si="3"/>
        <v>-0.40120955888193743</v>
      </c>
    </row>
    <row r="26" spans="2:8">
      <c r="B26" s="42" t="str">
        <f>'Time Series Query'!A21</f>
        <v>2017-05-30</v>
      </c>
      <c r="C26" s="21">
        <f>VLOOKUP(B26,CurrentMtgRatesDataTable824[],2,0)</f>
        <v>62.587764749999998</v>
      </c>
      <c r="D26" s="21">
        <f>VLOOKUP(B26,CurrentMtgRatesDataTable824[],4,0)</f>
        <v>60.546899690980148</v>
      </c>
      <c r="E26" s="21">
        <f t="shared" si="0"/>
        <v>1.2445437900000016</v>
      </c>
      <c r="F26" s="21">
        <f t="shared" si="1"/>
        <v>0.22774850220172738</v>
      </c>
      <c r="G26" s="21">
        <f t="shared" si="2"/>
        <v>-0.17602081904761896</v>
      </c>
      <c r="H26" s="21">
        <f t="shared" si="3"/>
        <v>-0.40120955888193743</v>
      </c>
    </row>
    <row r="27" spans="2:8">
      <c r="B27" s="42" t="str">
        <f>'Time Series Query'!A22</f>
        <v>2017-05-26</v>
      </c>
      <c r="C27" s="21">
        <f>VLOOKUP(B27,CurrentMtgRatesDataTable824[],2,0)</f>
        <v>61.343220959999996</v>
      </c>
      <c r="D27" s="21">
        <f>VLOOKUP(B27,CurrentMtgRatesDataTable824[],4,0)</f>
        <v>60.31915118877842</v>
      </c>
      <c r="E27" s="21">
        <f t="shared" si="0"/>
        <v>-0.49971264000000559</v>
      </c>
      <c r="F27" s="21">
        <f t="shared" si="1"/>
        <v>-0.34722552344410218</v>
      </c>
      <c r="G27" s="21">
        <f t="shared" si="2"/>
        <v>-0.17602081904761896</v>
      </c>
      <c r="H27" s="21">
        <f t="shared" si="3"/>
        <v>-0.40120955888193743</v>
      </c>
    </row>
    <row r="28" spans="2:8">
      <c r="B28" s="42" t="str">
        <f>'Time Series Query'!A23</f>
        <v>2017-05-25</v>
      </c>
      <c r="C28" s="21">
        <f>VLOOKUP(B28,CurrentMtgRatesDataTable824[],2,0)</f>
        <v>61.842933600000002</v>
      </c>
      <c r="D28" s="21">
        <f>VLOOKUP(B28,CurrentMtgRatesDataTable824[],4,0)</f>
        <v>60.666376712222522</v>
      </c>
      <c r="E28" s="21">
        <f t="shared" si="0"/>
        <v>-0.75769106999999991</v>
      </c>
      <c r="F28" s="21">
        <f t="shared" si="1"/>
        <v>-3.7149440391247808</v>
      </c>
      <c r="G28" s="21">
        <f t="shared" si="2"/>
        <v>-0.17602081904761896</v>
      </c>
      <c r="H28" s="21">
        <f t="shared" si="3"/>
        <v>-0.40120955888193743</v>
      </c>
    </row>
    <row r="29" spans="2:8">
      <c r="B29" s="42" t="str">
        <f>'Time Series Query'!A24</f>
        <v>2017-05-24</v>
      </c>
      <c r="C29" s="21">
        <f>VLOOKUP(B29,CurrentMtgRatesDataTable824[],2,0)</f>
        <v>62.600624670000002</v>
      </c>
      <c r="D29" s="21">
        <f>VLOOKUP(B29,CurrentMtgRatesDataTable824[],4,0)</f>
        <v>64.381320751347303</v>
      </c>
      <c r="E29" s="21">
        <f t="shared" si="0"/>
        <v>-1.3190187699999996</v>
      </c>
      <c r="F29" s="21">
        <f t="shared" si="1"/>
        <v>0.11020666812883917</v>
      </c>
      <c r="G29" s="21">
        <f t="shared" si="2"/>
        <v>-0.17602081904761896</v>
      </c>
      <c r="H29" s="21">
        <f t="shared" si="3"/>
        <v>-0.40120955888193743</v>
      </c>
    </row>
    <row r="30" spans="2:8">
      <c r="B30" s="42" t="str">
        <f>'Time Series Query'!A25</f>
        <v>2017-05-23</v>
      </c>
      <c r="C30" s="21">
        <f>VLOOKUP(B30,CurrentMtgRatesDataTable824[],2,0)</f>
        <v>63.919643440000002</v>
      </c>
      <c r="D30" s="21">
        <f>VLOOKUP(B30,CurrentMtgRatesDataTable824[],4,0)</f>
        <v>64.271114083218464</v>
      </c>
      <c r="E30" s="21">
        <f t="shared" si="0"/>
        <v>0.350272480000001</v>
      </c>
      <c r="F30" s="21">
        <f t="shared" si="1"/>
        <v>-1.1343817518881281</v>
      </c>
      <c r="G30" s="21">
        <f t="shared" si="2"/>
        <v>-0.17602081904761896</v>
      </c>
      <c r="H30" s="21">
        <f t="shared" si="3"/>
        <v>-0.40120955888193743</v>
      </c>
    </row>
    <row r="31" spans="2:8">
      <c r="B31" s="46" t="str">
        <f>'Time Series Query'!A26</f>
        <v>2017-05-22</v>
      </c>
      <c r="C31" s="47">
        <f>VLOOKUP(B31,CurrentMtgRatesDataTable824[],2,0)</f>
        <v>63.569370960000001</v>
      </c>
      <c r="D31" s="47">
        <f>VLOOKUP(B31,CurrentMtgRatesDataTable824[],4,0)</f>
        <v>65.405495835106592</v>
      </c>
      <c r="E31" s="47">
        <f t="shared" si="0"/>
        <v>-1.0896542400000016</v>
      </c>
      <c r="F31" s="47">
        <f t="shared" si="1"/>
        <v>-1.5681220911151712</v>
      </c>
    </row>
    <row r="32" spans="2:8">
      <c r="B32" s="43" t="str">
        <f>'Time Series Query'!A27</f>
        <v>2017-05-19</v>
      </c>
      <c r="C32" s="41">
        <f>VLOOKUP(B32,CurrentMtgRatesDataTable824[],2,0)</f>
        <v>64.659025200000002</v>
      </c>
      <c r="D32" s="41">
        <f>VLOOKUP(B32,CurrentMtgRatesDataTable824[],4,0)</f>
        <v>66.973617926221763</v>
      </c>
      <c r="E32" s="41">
        <f t="shared" ref="E32" si="4">C32-C33</f>
        <v>64.659025200000002</v>
      </c>
      <c r="F32" s="41">
        <f t="shared" ref="F32" si="5">D32-D33</f>
        <v>66.973617926221763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66"/>
  <sheetViews>
    <sheetView workbookViewId="0">
      <selection activeCell="O26" sqref="O26"/>
    </sheetView>
  </sheetViews>
  <sheetFormatPr defaultRowHeight="15"/>
  <cols>
    <col min="1" max="1" width="10.7109375" bestFit="1" customWidth="1"/>
    <col min="8" max="8" width="10.7109375" bestFit="1" customWidth="1"/>
    <col min="9" max="14" width="9.140625" style="38"/>
  </cols>
  <sheetData>
    <row r="1" spans="1:14">
      <c r="A1" t="s">
        <v>760</v>
      </c>
      <c r="B1" t="s">
        <v>759</v>
      </c>
      <c r="C1" t="s">
        <v>758</v>
      </c>
      <c r="D1" t="s">
        <v>757</v>
      </c>
      <c r="E1" t="s">
        <v>756</v>
      </c>
      <c r="F1" t="s">
        <v>755</v>
      </c>
      <c r="I1" s="38" t="s">
        <v>1508</v>
      </c>
      <c r="J1" s="38" t="s">
        <v>1509</v>
      </c>
      <c r="K1" s="38" t="s">
        <v>1507</v>
      </c>
      <c r="L1" s="38" t="s">
        <v>1510</v>
      </c>
      <c r="M1" s="38" t="s">
        <v>1511</v>
      </c>
    </row>
    <row r="2" spans="1:14">
      <c r="A2" s="9">
        <v>42074</v>
      </c>
      <c r="B2">
        <v>2.8278353030000001</v>
      </c>
      <c r="C2" s="23">
        <v>-1.8499999999999999E-2</v>
      </c>
      <c r="D2" s="23">
        <v>5.0700000000000002E-2</v>
      </c>
      <c r="E2">
        <v>-6.5260819999999999E-3</v>
      </c>
      <c r="F2" s="23">
        <v>1.8800000000000001E-2</v>
      </c>
      <c r="G2" s="23"/>
      <c r="H2" s="9">
        <v>42074</v>
      </c>
      <c r="I2" s="38">
        <v>2.8220000000000001</v>
      </c>
      <c r="J2" s="38">
        <f>VLOOKUP(H2,A2:F1466,2,0)</f>
        <v>2.8278353030000001</v>
      </c>
      <c r="K2" s="38">
        <f t="shared" ref="K2:K33" si="0">I2-I3</f>
        <v>-1.3799999999999812E-2</v>
      </c>
      <c r="L2" s="38">
        <f t="shared" ref="L2:L33" si="1">STDEVA(K2:K61)</f>
        <v>5.0067294008948937E-2</v>
      </c>
      <c r="M2" s="38">
        <f t="shared" ref="M2:M65" si="2">VLOOKUP(H2,$A$2:$F$1466,4,0)</f>
        <v>5.0700000000000002E-2</v>
      </c>
      <c r="N2" s="38">
        <f>ABS(I2-J2)</f>
        <v>5.8353030000000139E-3</v>
      </c>
    </row>
    <row r="3" spans="1:14">
      <c r="A3" s="9">
        <v>42073</v>
      </c>
      <c r="B3">
        <v>2.8463503370000001</v>
      </c>
      <c r="C3" s="23">
        <v>-5.5899999999999998E-2</v>
      </c>
      <c r="D3" s="23">
        <v>5.0700000000000002E-2</v>
      </c>
      <c r="E3">
        <v>-1.9440964000000002E-2</v>
      </c>
      <c r="F3" s="23">
        <v>1.8800000000000001E-2</v>
      </c>
      <c r="G3" s="23"/>
      <c r="H3" s="9">
        <v>42073</v>
      </c>
      <c r="I3" s="38">
        <v>2.8357999999999999</v>
      </c>
      <c r="J3" s="38">
        <f t="shared" ref="J3:J66" si="3">VLOOKUP(H3,A3:F1467,2,0)</f>
        <v>2.8463503370000001</v>
      </c>
      <c r="K3" s="38">
        <f t="shared" si="0"/>
        <v>-6.7000000000000171E-2</v>
      </c>
      <c r="L3" s="38">
        <f t="shared" si="1"/>
        <v>5.0109613492889588E-2</v>
      </c>
      <c r="M3" s="38">
        <f t="shared" si="2"/>
        <v>5.0700000000000002E-2</v>
      </c>
      <c r="N3" s="38">
        <f t="shared" ref="N3:N66" si="4">ABS(I3-J3)</f>
        <v>1.0550337000000187E-2</v>
      </c>
    </row>
    <row r="4" spans="1:14">
      <c r="A4" s="9">
        <v>42072</v>
      </c>
      <c r="B4">
        <v>2.9022275240000002</v>
      </c>
      <c r="C4" s="23">
        <v>-2.81E-2</v>
      </c>
      <c r="D4" s="23">
        <v>5.04E-2</v>
      </c>
      <c r="E4">
        <v>-9.6320580000000006E-3</v>
      </c>
      <c r="F4" s="23">
        <v>1.8700000000000001E-2</v>
      </c>
      <c r="G4" s="23"/>
      <c r="H4" s="9">
        <v>42072</v>
      </c>
      <c r="I4" s="38">
        <v>2.9028</v>
      </c>
      <c r="J4" s="38">
        <f t="shared" si="3"/>
        <v>2.9022275240000002</v>
      </c>
      <c r="K4" s="38">
        <f t="shared" si="0"/>
        <v>-2.4799999999999933E-2</v>
      </c>
      <c r="L4" s="38">
        <f t="shared" si="1"/>
        <v>4.957986184495649E-2</v>
      </c>
      <c r="M4" s="38">
        <f t="shared" si="2"/>
        <v>5.04E-2</v>
      </c>
      <c r="N4" s="38">
        <f t="shared" si="4"/>
        <v>5.7247599999987742E-4</v>
      </c>
    </row>
    <row r="5" spans="1:14">
      <c r="A5" s="9">
        <v>42069</v>
      </c>
      <c r="B5">
        <v>2.9303170110000001</v>
      </c>
      <c r="C5" s="23">
        <v>0.1148</v>
      </c>
      <c r="D5" s="23">
        <v>5.0299999999999997E-2</v>
      </c>
      <c r="E5">
        <v>3.9948877000000001E-2</v>
      </c>
      <c r="F5" s="23">
        <v>1.8700000000000001E-2</v>
      </c>
      <c r="G5" s="23"/>
      <c r="H5" s="9">
        <v>42069</v>
      </c>
      <c r="I5" s="38">
        <v>2.9276</v>
      </c>
      <c r="J5" s="38">
        <f t="shared" si="3"/>
        <v>2.9303170110000001</v>
      </c>
      <c r="K5" s="38">
        <f t="shared" si="0"/>
        <v>0.1109</v>
      </c>
      <c r="L5" s="38">
        <f t="shared" si="1"/>
        <v>4.9564957094215392E-2</v>
      </c>
      <c r="M5" s="38">
        <f t="shared" si="2"/>
        <v>5.0299999999999997E-2</v>
      </c>
      <c r="N5" s="38">
        <f t="shared" si="4"/>
        <v>2.7170110000001024E-3</v>
      </c>
    </row>
    <row r="6" spans="1:14">
      <c r="A6" s="9">
        <v>42068</v>
      </c>
      <c r="B6">
        <v>2.8155615749999998</v>
      </c>
      <c r="C6" s="23">
        <v>-8.6E-3</v>
      </c>
      <c r="D6" s="23">
        <v>4.8399999999999999E-2</v>
      </c>
      <c r="E6">
        <v>-3.0576399999999999E-3</v>
      </c>
      <c r="F6" s="23">
        <v>1.8100000000000002E-2</v>
      </c>
      <c r="G6" s="23"/>
      <c r="H6" s="9">
        <v>42068</v>
      </c>
      <c r="I6" s="38">
        <v>2.8167</v>
      </c>
      <c r="J6" s="38">
        <f t="shared" si="3"/>
        <v>2.8155615749999998</v>
      </c>
      <c r="K6" s="38">
        <f t="shared" si="0"/>
        <v>-1.089999999999991E-2</v>
      </c>
      <c r="L6" s="38">
        <f t="shared" si="1"/>
        <v>4.7734871919542662E-2</v>
      </c>
      <c r="M6" s="38">
        <f t="shared" si="2"/>
        <v>4.8399999999999999E-2</v>
      </c>
      <c r="N6" s="38">
        <f t="shared" si="4"/>
        <v>1.138425000000165E-3</v>
      </c>
    </row>
    <row r="7" spans="1:14">
      <c r="A7" s="9">
        <v>42067</v>
      </c>
      <c r="B7">
        <v>2.824183723</v>
      </c>
      <c r="C7" s="23">
        <v>-0.01</v>
      </c>
      <c r="D7" s="23">
        <v>4.8899999999999999E-2</v>
      </c>
      <c r="E7">
        <v>-3.5403140000000001E-3</v>
      </c>
      <c r="F7" s="23">
        <v>1.8200000000000001E-2</v>
      </c>
      <c r="G7" s="23"/>
      <c r="H7" s="9">
        <v>42067</v>
      </c>
      <c r="I7" s="38">
        <v>2.8275999999999999</v>
      </c>
      <c r="J7" s="38">
        <f t="shared" si="3"/>
        <v>2.824183723</v>
      </c>
      <c r="K7" s="38">
        <f t="shared" si="0"/>
        <v>-1.1500000000000288E-2</v>
      </c>
      <c r="L7" s="38">
        <f t="shared" si="1"/>
        <v>4.8064960603885945E-2</v>
      </c>
      <c r="M7" s="38">
        <f t="shared" si="2"/>
        <v>4.8899999999999999E-2</v>
      </c>
      <c r="N7" s="38">
        <f t="shared" si="4"/>
        <v>3.4162769999999121E-3</v>
      </c>
    </row>
    <row r="8" spans="1:14">
      <c r="A8" s="9">
        <v>42066</v>
      </c>
      <c r="B8">
        <v>2.83419994</v>
      </c>
      <c r="C8" s="23">
        <v>4.2599999999999999E-2</v>
      </c>
      <c r="D8" s="23">
        <v>4.9000000000000002E-2</v>
      </c>
      <c r="E8">
        <v>1.5132259E-2</v>
      </c>
      <c r="F8" s="23">
        <v>1.83E-2</v>
      </c>
      <c r="G8" s="23"/>
      <c r="H8" s="9">
        <v>42066</v>
      </c>
      <c r="I8" s="38">
        <v>2.8391000000000002</v>
      </c>
      <c r="J8" s="38">
        <f t="shared" si="3"/>
        <v>2.83419994</v>
      </c>
      <c r="K8" s="38">
        <f t="shared" si="0"/>
        <v>3.8400000000000212E-2</v>
      </c>
      <c r="L8" s="38">
        <f t="shared" si="1"/>
        <v>4.8126591865960862E-2</v>
      </c>
      <c r="M8" s="38">
        <f t="shared" si="2"/>
        <v>4.9000000000000002E-2</v>
      </c>
      <c r="N8" s="38">
        <f t="shared" si="4"/>
        <v>4.9000600000002059E-3</v>
      </c>
    </row>
    <row r="9" spans="1:14">
      <c r="A9" s="9">
        <v>42065</v>
      </c>
      <c r="B9">
        <v>2.7916349569999999</v>
      </c>
      <c r="C9" s="23">
        <v>5.5E-2</v>
      </c>
      <c r="D9" s="23">
        <v>4.87E-2</v>
      </c>
      <c r="E9">
        <v>1.9911679000000002E-2</v>
      </c>
      <c r="F9" s="23">
        <v>1.8200000000000001E-2</v>
      </c>
      <c r="G9" s="23"/>
      <c r="H9" s="9">
        <v>42065</v>
      </c>
      <c r="I9" s="38">
        <v>2.8007</v>
      </c>
      <c r="J9" s="38">
        <f t="shared" si="3"/>
        <v>2.7916349569999999</v>
      </c>
      <c r="K9" s="38">
        <f t="shared" si="0"/>
        <v>7.4100000000000055E-2</v>
      </c>
      <c r="L9" s="38">
        <f t="shared" si="1"/>
        <v>4.7859676125837476E-2</v>
      </c>
      <c r="M9" s="38">
        <f t="shared" si="2"/>
        <v>4.87E-2</v>
      </c>
      <c r="N9" s="38">
        <f t="shared" si="4"/>
        <v>9.0650430000001059E-3</v>
      </c>
    </row>
    <row r="10" spans="1:14">
      <c r="A10" s="9">
        <v>42062</v>
      </c>
      <c r="B10">
        <v>2.736598571</v>
      </c>
      <c r="C10" s="23">
        <v>-2.76E-2</v>
      </c>
      <c r="D10" s="23">
        <v>4.8800000000000003E-2</v>
      </c>
      <c r="E10">
        <v>-1.0033326E-2</v>
      </c>
      <c r="F10" s="23">
        <v>1.8200000000000001E-2</v>
      </c>
      <c r="G10" s="23"/>
      <c r="H10" s="9">
        <v>42062</v>
      </c>
      <c r="I10" s="38">
        <v>2.7265999999999999</v>
      </c>
      <c r="J10" s="38">
        <f t="shared" si="3"/>
        <v>2.736598571</v>
      </c>
      <c r="K10" s="38">
        <f t="shared" si="0"/>
        <v>-3.0800000000000161E-2</v>
      </c>
      <c r="L10" s="38">
        <f t="shared" si="1"/>
        <v>4.765213315041953E-2</v>
      </c>
      <c r="M10" s="38">
        <f t="shared" si="2"/>
        <v>4.8800000000000003E-2</v>
      </c>
      <c r="N10" s="38">
        <f t="shared" si="4"/>
        <v>9.9985710000001227E-3</v>
      </c>
    </row>
    <row r="11" spans="1:14">
      <c r="A11" s="9">
        <v>42061</v>
      </c>
      <c r="B11">
        <v>2.7641939619999998</v>
      </c>
      <c r="C11" s="23">
        <v>3.7999999999999999E-2</v>
      </c>
      <c r="D11" s="23">
        <v>4.8800000000000003E-2</v>
      </c>
      <c r="E11">
        <v>1.3826695E-2</v>
      </c>
      <c r="F11" s="23">
        <v>1.8200000000000001E-2</v>
      </c>
      <c r="G11" s="23"/>
      <c r="H11" s="9">
        <v>42061</v>
      </c>
      <c r="I11" s="38">
        <v>2.7574000000000001</v>
      </c>
      <c r="J11" s="38">
        <f t="shared" si="3"/>
        <v>2.7641939619999998</v>
      </c>
      <c r="K11" s="38">
        <f t="shared" si="0"/>
        <v>2.6400000000000201E-2</v>
      </c>
      <c r="L11" s="38">
        <f t="shared" si="1"/>
        <v>4.753205222479423E-2</v>
      </c>
      <c r="M11" s="38">
        <f t="shared" si="2"/>
        <v>4.8800000000000003E-2</v>
      </c>
      <c r="N11" s="38">
        <f t="shared" si="4"/>
        <v>6.7939619999997092E-3</v>
      </c>
    </row>
    <row r="12" spans="1:14">
      <c r="A12" s="9">
        <v>42060</v>
      </c>
      <c r="B12">
        <v>2.726237308</v>
      </c>
      <c r="C12" s="23">
        <v>-1.9400000000000001E-2</v>
      </c>
      <c r="D12" s="23">
        <v>4.87E-2</v>
      </c>
      <c r="E12">
        <v>-7.1079079999999996E-3</v>
      </c>
      <c r="F12" s="23">
        <v>1.8200000000000001E-2</v>
      </c>
      <c r="G12" s="23"/>
      <c r="H12" s="9">
        <v>42060</v>
      </c>
      <c r="I12" s="38">
        <v>2.7309999999999999</v>
      </c>
      <c r="J12" s="38">
        <f t="shared" si="3"/>
        <v>2.726237308</v>
      </c>
      <c r="K12" s="38">
        <f t="shared" si="0"/>
        <v>-2.2800000000000153E-2</v>
      </c>
      <c r="L12" s="38">
        <f t="shared" si="1"/>
        <v>4.7616754250061351E-2</v>
      </c>
      <c r="M12" s="38">
        <f t="shared" si="2"/>
        <v>4.87E-2</v>
      </c>
      <c r="N12" s="38">
        <f t="shared" si="4"/>
        <v>4.7626919999999018E-3</v>
      </c>
    </row>
    <row r="13" spans="1:14">
      <c r="A13" s="9">
        <v>42059</v>
      </c>
      <c r="B13">
        <v>2.7456841839999999</v>
      </c>
      <c r="C13" s="23">
        <v>-5.9499999999999997E-2</v>
      </c>
      <c r="D13" s="23">
        <v>4.87E-2</v>
      </c>
      <c r="E13">
        <v>-2.1433585000000002E-2</v>
      </c>
      <c r="F13" s="23">
        <v>1.8100000000000002E-2</v>
      </c>
      <c r="G13" s="23"/>
      <c r="H13" s="9">
        <v>42059</v>
      </c>
      <c r="I13" s="38">
        <v>2.7538</v>
      </c>
      <c r="J13" s="38">
        <f t="shared" si="3"/>
        <v>2.7456841839999999</v>
      </c>
      <c r="K13" s="38">
        <f t="shared" si="0"/>
        <v>-5.1099999999999923E-2</v>
      </c>
      <c r="L13" s="38">
        <f t="shared" si="1"/>
        <v>4.7568646174450425E-2</v>
      </c>
      <c r="M13" s="38">
        <f t="shared" si="2"/>
        <v>4.87E-2</v>
      </c>
      <c r="N13" s="38">
        <f t="shared" si="4"/>
        <v>8.1158160000001089E-3</v>
      </c>
    </row>
    <row r="14" spans="1:14">
      <c r="A14" s="9">
        <v>42058</v>
      </c>
      <c r="B14">
        <v>2.8051692510000001</v>
      </c>
      <c r="C14" s="23">
        <v>-4.4400000000000002E-2</v>
      </c>
      <c r="D14" s="23">
        <v>4.8599999999999997E-2</v>
      </c>
      <c r="E14">
        <v>-1.5691733999999999E-2</v>
      </c>
      <c r="F14" s="23">
        <v>1.8100000000000002E-2</v>
      </c>
      <c r="G14" s="23"/>
      <c r="H14" s="9">
        <v>42058</v>
      </c>
      <c r="I14" s="38">
        <v>2.8048999999999999</v>
      </c>
      <c r="J14" s="38">
        <f t="shared" si="3"/>
        <v>2.8051692510000001</v>
      </c>
      <c r="K14" s="38">
        <f t="shared" si="0"/>
        <v>-5.1000000000000156E-2</v>
      </c>
      <c r="L14" s="38">
        <f t="shared" si="1"/>
        <v>4.7613057958249161E-2</v>
      </c>
      <c r="M14" s="38">
        <f t="shared" si="2"/>
        <v>4.8599999999999997E-2</v>
      </c>
      <c r="N14" s="38">
        <f t="shared" si="4"/>
        <v>2.6925100000019242E-4</v>
      </c>
    </row>
    <row r="15" spans="1:14">
      <c r="A15" s="9">
        <v>42055</v>
      </c>
      <c r="B15">
        <v>2.849534394</v>
      </c>
      <c r="C15" s="23">
        <v>1.8499999999999999E-2</v>
      </c>
      <c r="D15" s="23">
        <v>4.8300000000000003E-2</v>
      </c>
      <c r="E15">
        <v>6.4967669999999996E-3</v>
      </c>
      <c r="F15" s="23">
        <v>1.7999999999999999E-2</v>
      </c>
      <c r="G15" s="23"/>
      <c r="H15" s="9">
        <v>42055</v>
      </c>
      <c r="I15" s="38">
        <v>2.8559000000000001</v>
      </c>
      <c r="J15" s="38">
        <f t="shared" si="3"/>
        <v>2.849534394</v>
      </c>
      <c r="K15" s="38">
        <f t="shared" si="0"/>
        <v>1.9400000000000084E-2</v>
      </c>
      <c r="L15" s="38">
        <f t="shared" si="1"/>
        <v>4.7196868492308107E-2</v>
      </c>
      <c r="M15" s="38">
        <f t="shared" si="2"/>
        <v>4.8300000000000003E-2</v>
      </c>
      <c r="N15" s="38">
        <f t="shared" si="4"/>
        <v>6.3656060000001347E-3</v>
      </c>
    </row>
    <row r="16" spans="1:14">
      <c r="A16" s="9">
        <v>42054</v>
      </c>
      <c r="B16">
        <v>2.8310816390000002</v>
      </c>
      <c r="C16" s="23">
        <v>2.4400000000000002E-2</v>
      </c>
      <c r="D16" s="23">
        <v>4.8300000000000003E-2</v>
      </c>
      <c r="E16">
        <v>8.6716060000000001E-3</v>
      </c>
      <c r="F16" s="23">
        <v>1.7999999999999999E-2</v>
      </c>
      <c r="G16" s="23"/>
      <c r="H16" s="9">
        <v>42054</v>
      </c>
      <c r="I16" s="38">
        <v>2.8365</v>
      </c>
      <c r="J16" s="38">
        <f t="shared" si="3"/>
        <v>2.8310816390000002</v>
      </c>
      <c r="K16" s="38">
        <f t="shared" si="0"/>
        <v>2.8399999999999981E-2</v>
      </c>
      <c r="L16" s="38">
        <f t="shared" si="1"/>
        <v>4.7142941189056105E-2</v>
      </c>
      <c r="M16" s="38">
        <f t="shared" si="2"/>
        <v>4.8300000000000003E-2</v>
      </c>
      <c r="N16" s="38">
        <f t="shared" si="4"/>
        <v>5.4183609999998161E-3</v>
      </c>
    </row>
    <row r="17" spans="1:14">
      <c r="A17" s="9">
        <v>42053</v>
      </c>
      <c r="B17">
        <v>2.8066377519999999</v>
      </c>
      <c r="C17" s="23">
        <v>-5.8099999999999999E-2</v>
      </c>
      <c r="D17" s="23">
        <v>4.82E-2</v>
      </c>
      <c r="E17">
        <v>-2.0492603000000002E-2</v>
      </c>
      <c r="F17" s="23">
        <v>1.7999999999999999E-2</v>
      </c>
      <c r="G17" s="23"/>
      <c r="H17" s="9">
        <v>42053</v>
      </c>
      <c r="I17" s="38">
        <v>2.8081</v>
      </c>
      <c r="J17" s="38">
        <f t="shared" si="3"/>
        <v>2.8066377519999999</v>
      </c>
      <c r="K17" s="38">
        <f t="shared" si="0"/>
        <v>-5.3100000000000147E-2</v>
      </c>
      <c r="L17" s="38">
        <f t="shared" si="1"/>
        <v>4.7157737800527254E-2</v>
      </c>
      <c r="M17" s="38">
        <f t="shared" si="2"/>
        <v>4.82E-2</v>
      </c>
      <c r="N17" s="38">
        <f t="shared" si="4"/>
        <v>1.4622480000001659E-3</v>
      </c>
    </row>
    <row r="18" spans="1:14">
      <c r="A18" s="9">
        <v>42052</v>
      </c>
      <c r="B18">
        <v>2.8647464299999998</v>
      </c>
      <c r="C18" s="23">
        <v>0.1208</v>
      </c>
      <c r="D18" s="23">
        <v>4.7800000000000002E-2</v>
      </c>
      <c r="E18">
        <v>4.3080163999999997E-2</v>
      </c>
      <c r="F18" s="23">
        <v>1.78E-2</v>
      </c>
      <c r="G18" s="23"/>
      <c r="H18" s="9">
        <v>42052</v>
      </c>
      <c r="I18" s="38">
        <v>2.8612000000000002</v>
      </c>
      <c r="J18" s="38">
        <f t="shared" si="3"/>
        <v>2.8647464299999998</v>
      </c>
      <c r="K18" s="38">
        <f t="shared" si="0"/>
        <v>0.1272000000000002</v>
      </c>
      <c r="L18" s="38">
        <f t="shared" si="1"/>
        <v>4.697263718451198E-2</v>
      </c>
      <c r="M18" s="38">
        <f t="shared" si="2"/>
        <v>4.7800000000000002E-2</v>
      </c>
      <c r="N18" s="38">
        <f t="shared" si="4"/>
        <v>3.5464299999996562E-3</v>
      </c>
    </row>
    <row r="19" spans="1:14">
      <c r="A19" s="9">
        <v>42048</v>
      </c>
      <c r="B19">
        <v>2.7439532600000001</v>
      </c>
      <c r="C19" s="23">
        <v>2.2200000000000001E-2</v>
      </c>
      <c r="D19" s="23">
        <v>4.4999999999999998E-2</v>
      </c>
      <c r="E19">
        <v>8.1256179999999994E-3</v>
      </c>
      <c r="F19" s="23">
        <v>1.6899999999999998E-2</v>
      </c>
      <c r="G19" s="23"/>
      <c r="H19" s="9">
        <v>42048</v>
      </c>
      <c r="I19" s="38">
        <v>2.734</v>
      </c>
      <c r="J19" s="38">
        <f t="shared" si="3"/>
        <v>2.7439532600000001</v>
      </c>
      <c r="K19" s="38">
        <f t="shared" si="0"/>
        <v>1.7599999999999838E-2</v>
      </c>
      <c r="L19" s="38">
        <f t="shared" si="1"/>
        <v>4.3835596137164194E-2</v>
      </c>
      <c r="M19" s="38">
        <f t="shared" si="2"/>
        <v>4.4999999999999998E-2</v>
      </c>
      <c r="N19" s="38">
        <f t="shared" si="4"/>
        <v>9.9532600000000748E-3</v>
      </c>
    </row>
    <row r="20" spans="1:14">
      <c r="A20" s="9">
        <v>42047</v>
      </c>
      <c r="B20">
        <v>2.7217472850000002</v>
      </c>
      <c r="C20" s="23">
        <v>-1.7299999999999999E-2</v>
      </c>
      <c r="D20" s="23">
        <v>4.4900000000000002E-2</v>
      </c>
      <c r="E20">
        <v>-6.35332E-3</v>
      </c>
      <c r="F20" s="23">
        <v>1.6799999999999999E-2</v>
      </c>
      <c r="G20" s="23"/>
      <c r="H20" s="9">
        <v>42047</v>
      </c>
      <c r="I20" s="38">
        <v>2.7164000000000001</v>
      </c>
      <c r="J20" s="38">
        <f t="shared" si="3"/>
        <v>2.7217472850000002</v>
      </c>
      <c r="K20" s="38">
        <f t="shared" si="0"/>
        <v>-1.8499999999999961E-2</v>
      </c>
      <c r="L20" s="38">
        <f t="shared" si="1"/>
        <v>4.3770639070417602E-2</v>
      </c>
      <c r="M20" s="38">
        <f t="shared" si="2"/>
        <v>4.4900000000000002E-2</v>
      </c>
      <c r="N20" s="38">
        <f t="shared" si="4"/>
        <v>5.3472850000000349E-3</v>
      </c>
    </row>
    <row r="21" spans="1:14">
      <c r="A21" s="9">
        <v>42046</v>
      </c>
      <c r="B21">
        <v>2.739094465</v>
      </c>
      <c r="C21" s="23">
        <v>-6.0000000000000001E-3</v>
      </c>
      <c r="D21" s="23">
        <v>4.4999999999999998E-2</v>
      </c>
      <c r="E21">
        <v>-2.1762470000000001E-3</v>
      </c>
      <c r="F21" s="23">
        <v>1.6899999999999998E-2</v>
      </c>
      <c r="G21" s="23"/>
      <c r="H21" s="9">
        <v>42046</v>
      </c>
      <c r="I21" s="38">
        <v>2.7349000000000001</v>
      </c>
      <c r="J21" s="38">
        <f t="shared" si="3"/>
        <v>2.739094465</v>
      </c>
      <c r="K21" s="38">
        <f t="shared" si="0"/>
        <v>-1.2499999999999734E-2</v>
      </c>
      <c r="L21" s="38">
        <f t="shared" si="1"/>
        <v>4.3870025157784355E-2</v>
      </c>
      <c r="M21" s="38">
        <f t="shared" si="2"/>
        <v>4.4999999999999998E-2</v>
      </c>
      <c r="N21" s="38">
        <f t="shared" si="4"/>
        <v>4.1944649999998695E-3</v>
      </c>
    </row>
    <row r="22" spans="1:14">
      <c r="A22" s="9">
        <v>42045</v>
      </c>
      <c r="B22">
        <v>2.7450619010000001</v>
      </c>
      <c r="C22" s="23">
        <v>5.9400000000000001E-2</v>
      </c>
      <c r="D22" s="23">
        <v>4.4999999999999998E-2</v>
      </c>
      <c r="E22">
        <v>2.1875321E-2</v>
      </c>
      <c r="F22" s="23">
        <v>1.6899999999999998E-2</v>
      </c>
      <c r="G22" s="23"/>
      <c r="H22" s="9">
        <v>42045</v>
      </c>
      <c r="I22" s="38">
        <v>2.7473999999999998</v>
      </c>
      <c r="J22" s="38">
        <f t="shared" si="3"/>
        <v>2.7450619010000001</v>
      </c>
      <c r="K22" s="38">
        <f t="shared" si="0"/>
        <v>5.459999999999976E-2</v>
      </c>
      <c r="L22" s="38">
        <f t="shared" si="1"/>
        <v>4.388738860459885E-2</v>
      </c>
      <c r="M22" s="38">
        <f t="shared" si="2"/>
        <v>4.4999999999999998E-2</v>
      </c>
      <c r="N22" s="38">
        <f t="shared" si="4"/>
        <v>2.3380989999997048E-3</v>
      </c>
    </row>
    <row r="23" spans="1:14">
      <c r="A23" s="9">
        <v>42044</v>
      </c>
      <c r="B23">
        <v>2.6856648239999998</v>
      </c>
      <c r="C23" s="23">
        <v>1.0800000000000001E-2</v>
      </c>
      <c r="D23" s="23">
        <v>4.4200000000000003E-2</v>
      </c>
      <c r="E23">
        <v>4.0324949999999997E-3</v>
      </c>
      <c r="F23" s="23">
        <v>1.66E-2</v>
      </c>
      <c r="G23" s="23"/>
      <c r="H23" s="9">
        <v>42044</v>
      </c>
      <c r="I23" s="38">
        <v>2.6928000000000001</v>
      </c>
      <c r="J23" s="38">
        <f t="shared" si="3"/>
        <v>2.6856648239999998</v>
      </c>
      <c r="K23" s="38">
        <f t="shared" si="0"/>
        <v>1.2700000000000156E-2</v>
      </c>
      <c r="L23" s="38">
        <f t="shared" si="1"/>
        <v>4.3190619927450852E-2</v>
      </c>
      <c r="M23" s="38">
        <f t="shared" si="2"/>
        <v>4.4200000000000003E-2</v>
      </c>
      <c r="N23" s="38">
        <f t="shared" si="4"/>
        <v>7.1351760000002429E-3</v>
      </c>
    </row>
    <row r="24" spans="1:14">
      <c r="A24" s="9">
        <v>42041</v>
      </c>
      <c r="B24">
        <v>2.6748566999999999</v>
      </c>
      <c r="C24" s="23">
        <v>0.11600000000000001</v>
      </c>
      <c r="D24" s="23">
        <v>4.4499999999999998E-2</v>
      </c>
      <c r="E24">
        <v>4.4320683E-2</v>
      </c>
      <c r="F24" s="23">
        <v>1.67E-2</v>
      </c>
      <c r="G24" s="23"/>
      <c r="H24" s="9">
        <v>42041</v>
      </c>
      <c r="I24" s="38">
        <v>2.6800999999999999</v>
      </c>
      <c r="J24" s="38">
        <f t="shared" si="3"/>
        <v>2.6748566999999999</v>
      </c>
      <c r="K24" s="38">
        <f t="shared" si="0"/>
        <v>9.729999999999972E-2</v>
      </c>
      <c r="L24" s="38">
        <f t="shared" si="1"/>
        <v>4.3497237362757769E-2</v>
      </c>
      <c r="M24" s="38">
        <f t="shared" si="2"/>
        <v>4.4499999999999998E-2</v>
      </c>
      <c r="N24" s="38">
        <f t="shared" si="4"/>
        <v>5.2433000000000618E-3</v>
      </c>
    </row>
    <row r="25" spans="1:14">
      <c r="A25" s="9">
        <v>42040</v>
      </c>
      <c r="B25">
        <v>2.5588939800000001</v>
      </c>
      <c r="C25" s="23">
        <v>-7.3000000000000001E-3</v>
      </c>
      <c r="D25" s="23">
        <v>4.19E-2</v>
      </c>
      <c r="E25">
        <v>-2.8528099999999999E-3</v>
      </c>
      <c r="F25" s="23">
        <v>1.5599999999999999E-2</v>
      </c>
      <c r="G25" s="23"/>
      <c r="H25" s="9">
        <v>42040</v>
      </c>
      <c r="I25" s="38">
        <v>2.5828000000000002</v>
      </c>
      <c r="J25" s="38">
        <f t="shared" si="3"/>
        <v>2.5588939800000001</v>
      </c>
      <c r="K25" s="38">
        <f t="shared" si="0"/>
        <v>-8.299999999999752E-3</v>
      </c>
      <c r="L25" s="38">
        <f t="shared" si="1"/>
        <v>4.1692812418265029E-2</v>
      </c>
      <c r="M25" s="38">
        <f t="shared" si="2"/>
        <v>4.19E-2</v>
      </c>
      <c r="N25" s="38">
        <f t="shared" si="4"/>
        <v>2.3906020000000083E-2</v>
      </c>
    </row>
    <row r="26" spans="1:14">
      <c r="A26" s="9">
        <v>42039</v>
      </c>
      <c r="B26">
        <v>2.566204441</v>
      </c>
      <c r="C26" s="23">
        <v>2.76E-2</v>
      </c>
      <c r="D26" s="23">
        <v>4.2000000000000003E-2</v>
      </c>
      <c r="E26">
        <v>1.0811562E-2</v>
      </c>
      <c r="F26" s="23">
        <v>1.5599999999999999E-2</v>
      </c>
      <c r="G26" s="23"/>
      <c r="H26" s="9">
        <v>42039</v>
      </c>
      <c r="I26" s="38">
        <v>2.5911</v>
      </c>
      <c r="J26" s="38">
        <f t="shared" si="3"/>
        <v>2.566204441</v>
      </c>
      <c r="K26" s="38">
        <f t="shared" si="0"/>
        <v>5.2099999999999813E-2</v>
      </c>
      <c r="L26" s="38">
        <f t="shared" si="1"/>
        <v>4.1777923237716098E-2</v>
      </c>
      <c r="M26" s="38">
        <f t="shared" si="2"/>
        <v>4.2000000000000003E-2</v>
      </c>
      <c r="N26" s="38">
        <f t="shared" si="4"/>
        <v>2.4895558999999956E-2</v>
      </c>
    </row>
    <row r="27" spans="1:14">
      <c r="A27" s="9">
        <v>42038</v>
      </c>
      <c r="B27">
        <v>2.5386092040000001</v>
      </c>
      <c r="C27" s="23">
        <v>9.0399999999999994E-2</v>
      </c>
      <c r="D27" s="23">
        <v>4.1700000000000001E-2</v>
      </c>
      <c r="E27">
        <v>3.6246390000000003E-2</v>
      </c>
      <c r="F27" s="23">
        <v>1.55E-2</v>
      </c>
      <c r="G27" s="23"/>
      <c r="H27" s="9">
        <v>42038</v>
      </c>
      <c r="I27" s="38">
        <v>2.5390000000000001</v>
      </c>
      <c r="J27" s="38">
        <f t="shared" si="3"/>
        <v>2.5386092040000001</v>
      </c>
      <c r="K27" s="38">
        <f t="shared" si="0"/>
        <v>7.4200000000000266E-2</v>
      </c>
      <c r="L27" s="38">
        <f t="shared" si="1"/>
        <v>4.1044633105677332E-2</v>
      </c>
      <c r="M27" s="38">
        <f t="shared" si="2"/>
        <v>4.1700000000000001E-2</v>
      </c>
      <c r="N27" s="38">
        <f t="shared" si="4"/>
        <v>3.9079600000002657E-4</v>
      </c>
    </row>
    <row r="28" spans="1:14">
      <c r="A28" s="9">
        <v>42037</v>
      </c>
      <c r="B28">
        <v>2.4482414320000001</v>
      </c>
      <c r="C28" s="23">
        <v>-4.4000000000000003E-3</v>
      </c>
      <c r="D28" s="23">
        <v>3.9699999999999999E-2</v>
      </c>
      <c r="E28">
        <v>-1.80675E-3</v>
      </c>
      <c r="F28" s="23">
        <v>1.47E-2</v>
      </c>
      <c r="G28" s="23"/>
      <c r="H28" s="9">
        <v>42037</v>
      </c>
      <c r="I28" s="38">
        <v>2.4647999999999999</v>
      </c>
      <c r="J28" s="38">
        <f t="shared" si="3"/>
        <v>2.4482414320000001</v>
      </c>
      <c r="K28" s="38">
        <f t="shared" si="0"/>
        <v>1.7000000000000348E-3</v>
      </c>
      <c r="L28" s="38">
        <f t="shared" si="1"/>
        <v>3.9623725986042135E-2</v>
      </c>
      <c r="M28" s="38">
        <f t="shared" si="2"/>
        <v>3.9699999999999999E-2</v>
      </c>
      <c r="N28" s="38">
        <f t="shared" si="4"/>
        <v>1.6558567999999774E-2</v>
      </c>
    </row>
    <row r="29" spans="1:14">
      <c r="A29" s="9">
        <v>42034</v>
      </c>
      <c r="B29">
        <v>2.4526687900000002</v>
      </c>
      <c r="C29" s="23">
        <v>-6.0699999999999997E-2</v>
      </c>
      <c r="D29" s="23">
        <v>4.0099999999999997E-2</v>
      </c>
      <c r="E29">
        <v>-2.4443916999999999E-2</v>
      </c>
      <c r="F29" s="23">
        <v>1.4800000000000001E-2</v>
      </c>
      <c r="G29" s="23"/>
      <c r="H29" s="9">
        <v>42034</v>
      </c>
      <c r="I29" s="38">
        <v>2.4630999999999998</v>
      </c>
      <c r="J29" s="38">
        <f t="shared" si="3"/>
        <v>2.4526687900000002</v>
      </c>
      <c r="K29" s="38">
        <f t="shared" si="0"/>
        <v>-4.9500000000000099E-2</v>
      </c>
      <c r="L29" s="38">
        <f t="shared" si="1"/>
        <v>4.0042473601045139E-2</v>
      </c>
      <c r="M29" s="38">
        <f t="shared" si="2"/>
        <v>4.0099999999999997E-2</v>
      </c>
      <c r="N29" s="38">
        <f t="shared" si="4"/>
        <v>1.0431209999999691E-2</v>
      </c>
    </row>
    <row r="30" spans="1:14">
      <c r="A30" s="9">
        <v>42033</v>
      </c>
      <c r="B30">
        <v>2.5133603710000001</v>
      </c>
      <c r="C30" s="23">
        <v>5.7999999999999996E-3</v>
      </c>
      <c r="D30" s="23">
        <v>3.9800000000000002E-2</v>
      </c>
      <c r="E30">
        <v>2.300318E-3</v>
      </c>
      <c r="F30" s="23">
        <v>1.46E-2</v>
      </c>
      <c r="G30" s="23"/>
      <c r="H30" s="9">
        <v>42033</v>
      </c>
      <c r="I30" s="38">
        <v>2.5125999999999999</v>
      </c>
      <c r="J30" s="38">
        <f t="shared" si="3"/>
        <v>2.5133603710000001</v>
      </c>
      <c r="K30" s="38">
        <f t="shared" si="0"/>
        <v>1.1400000000000077E-2</v>
      </c>
      <c r="L30" s="38">
        <f t="shared" si="1"/>
        <v>3.9807371311535569E-2</v>
      </c>
      <c r="M30" s="38">
        <f t="shared" si="2"/>
        <v>3.9800000000000002E-2</v>
      </c>
      <c r="N30" s="38">
        <f t="shared" si="4"/>
        <v>7.6037100000014846E-4</v>
      </c>
    </row>
    <row r="31" spans="1:14">
      <c r="A31" s="9">
        <v>42032</v>
      </c>
      <c r="B31">
        <v>2.5075854880000001</v>
      </c>
      <c r="C31" s="23">
        <v>-7.8100000000000003E-2</v>
      </c>
      <c r="D31" s="23">
        <v>3.9800000000000002E-2</v>
      </c>
      <c r="E31">
        <v>-3.0663523000000002E-2</v>
      </c>
      <c r="F31" s="23">
        <v>1.46E-2</v>
      </c>
      <c r="G31" s="23"/>
      <c r="H31" s="9">
        <v>42032</v>
      </c>
      <c r="I31" s="38">
        <v>2.5011999999999999</v>
      </c>
      <c r="J31" s="38">
        <f t="shared" si="3"/>
        <v>2.5075854880000001</v>
      </c>
      <c r="K31" s="38">
        <f t="shared" si="0"/>
        <v>-7.4200000000000266E-2</v>
      </c>
      <c r="L31" s="38">
        <f t="shared" si="1"/>
        <v>3.974382157150147E-2</v>
      </c>
      <c r="M31" s="38">
        <f t="shared" si="2"/>
        <v>3.9800000000000002E-2</v>
      </c>
      <c r="N31" s="38">
        <f t="shared" si="4"/>
        <v>6.3854880000002723E-3</v>
      </c>
    </row>
    <row r="32" spans="1:14">
      <c r="A32" s="9">
        <v>42031</v>
      </c>
      <c r="B32">
        <v>2.5856679159999998</v>
      </c>
      <c r="C32" s="23">
        <v>-1.0800000000000001E-2</v>
      </c>
      <c r="D32" s="23">
        <v>3.9100000000000003E-2</v>
      </c>
      <c r="E32">
        <v>-4.149252E-3</v>
      </c>
      <c r="F32" s="23">
        <v>1.43E-2</v>
      </c>
      <c r="G32" s="23"/>
      <c r="H32" s="9">
        <v>42031</v>
      </c>
      <c r="I32" s="38">
        <v>2.5754000000000001</v>
      </c>
      <c r="J32" s="38">
        <f t="shared" si="3"/>
        <v>2.5856679159999998</v>
      </c>
      <c r="K32" s="38">
        <f t="shared" si="0"/>
        <v>-4.4999999999997264E-3</v>
      </c>
      <c r="L32" s="38">
        <f t="shared" si="1"/>
        <v>3.9211619112787588E-2</v>
      </c>
      <c r="M32" s="38">
        <f t="shared" si="2"/>
        <v>3.9100000000000003E-2</v>
      </c>
      <c r="N32" s="38">
        <f t="shared" si="4"/>
        <v>1.0267915999999655E-2</v>
      </c>
    </row>
    <row r="33" spans="1:14">
      <c r="A33" s="9">
        <v>42030</v>
      </c>
      <c r="B33">
        <v>2.5964187920000001</v>
      </c>
      <c r="C33" s="23">
        <v>2.76E-2</v>
      </c>
      <c r="D33" s="23">
        <v>3.9300000000000002E-2</v>
      </c>
      <c r="E33">
        <v>1.0691681E-2</v>
      </c>
      <c r="F33" s="23">
        <v>1.43E-2</v>
      </c>
      <c r="G33" s="23"/>
      <c r="H33" s="9">
        <v>42030</v>
      </c>
      <c r="I33" s="38">
        <v>2.5798999999999999</v>
      </c>
      <c r="J33" s="38">
        <f t="shared" si="3"/>
        <v>2.5964187920000001</v>
      </c>
      <c r="K33" s="38">
        <f t="shared" si="0"/>
        <v>1.0699999999999932E-2</v>
      </c>
      <c r="L33" s="38">
        <f t="shared" si="1"/>
        <v>3.9398982284885815E-2</v>
      </c>
      <c r="M33" s="38">
        <f t="shared" si="2"/>
        <v>3.9300000000000002E-2</v>
      </c>
      <c r="N33" s="38">
        <f t="shared" si="4"/>
        <v>1.6518792000000282E-2</v>
      </c>
    </row>
    <row r="34" spans="1:14">
      <c r="A34" s="9">
        <v>42027</v>
      </c>
      <c r="B34">
        <v>2.5688065849999999</v>
      </c>
      <c r="C34" s="23">
        <v>-4.82E-2</v>
      </c>
      <c r="D34" s="23">
        <v>3.9E-2</v>
      </c>
      <c r="E34">
        <v>-1.8595058000000001E-2</v>
      </c>
      <c r="F34" s="23">
        <v>1.4200000000000001E-2</v>
      </c>
      <c r="G34" s="23"/>
      <c r="H34" s="9">
        <v>42027</v>
      </c>
      <c r="I34" s="38">
        <v>2.5691999999999999</v>
      </c>
      <c r="J34" s="38">
        <f t="shared" si="3"/>
        <v>2.5688065849999999</v>
      </c>
      <c r="K34" s="38">
        <f t="shared" ref="K34:K62" si="5">I34-I35</f>
        <v>-3.7800000000000278E-2</v>
      </c>
      <c r="L34" s="38">
        <f t="shared" ref="L34:L62" si="6">STDEVA(K34:K93)</f>
        <v>3.9386138689949737E-2</v>
      </c>
      <c r="M34" s="38">
        <f t="shared" si="2"/>
        <v>3.9E-2</v>
      </c>
      <c r="N34" s="38">
        <f t="shared" si="4"/>
        <v>3.9341500000000806E-4</v>
      </c>
    </row>
    <row r="35" spans="1:14">
      <c r="A35" s="9">
        <v>42026</v>
      </c>
      <c r="B35">
        <v>2.617020573</v>
      </c>
      <c r="C35" s="23">
        <v>8.5000000000000006E-3</v>
      </c>
      <c r="D35" s="23">
        <v>3.8699999999999998E-2</v>
      </c>
      <c r="E35">
        <v>3.2632749999999999E-3</v>
      </c>
      <c r="F35" s="23">
        <v>1.41E-2</v>
      </c>
      <c r="G35" s="23"/>
      <c r="H35" s="9">
        <v>42026</v>
      </c>
      <c r="I35" s="38">
        <v>2.6070000000000002</v>
      </c>
      <c r="J35" s="38">
        <f t="shared" si="3"/>
        <v>2.617020573</v>
      </c>
      <c r="K35" s="38">
        <f t="shared" si="5"/>
        <v>4.5000000000001705E-3</v>
      </c>
      <c r="L35" s="38">
        <f t="shared" si="6"/>
        <v>3.9266100731631948E-2</v>
      </c>
      <c r="M35" s="38">
        <f t="shared" si="2"/>
        <v>3.8699999999999998E-2</v>
      </c>
      <c r="N35" s="38">
        <f t="shared" si="4"/>
        <v>1.0020572999999811E-2</v>
      </c>
    </row>
    <row r="36" spans="1:14">
      <c r="A36" s="9">
        <v>42025</v>
      </c>
      <c r="B36">
        <v>2.6084944349999999</v>
      </c>
      <c r="C36" s="23">
        <v>5.11E-2</v>
      </c>
      <c r="D36" s="23">
        <v>3.9100000000000003E-2</v>
      </c>
      <c r="E36">
        <v>1.9793122999999999E-2</v>
      </c>
      <c r="F36" s="23">
        <v>1.4200000000000001E-2</v>
      </c>
      <c r="G36" s="23"/>
      <c r="H36" s="9">
        <v>42025</v>
      </c>
      <c r="I36" s="38">
        <v>2.6025</v>
      </c>
      <c r="J36" s="38">
        <f t="shared" si="3"/>
        <v>2.6084944349999999</v>
      </c>
      <c r="K36" s="38">
        <f t="shared" si="5"/>
        <v>3.9099999999999913E-2</v>
      </c>
      <c r="L36" s="38">
        <f t="shared" si="6"/>
        <v>3.9630778428767416E-2</v>
      </c>
      <c r="M36" s="38">
        <f t="shared" si="2"/>
        <v>3.9100000000000003E-2</v>
      </c>
      <c r="N36" s="38">
        <f t="shared" si="4"/>
        <v>5.9944349999998536E-3</v>
      </c>
    </row>
    <row r="37" spans="1:14">
      <c r="A37" s="9">
        <v>42024</v>
      </c>
      <c r="B37">
        <v>2.5573717920000001</v>
      </c>
      <c r="C37" s="23">
        <v>1.1900000000000001E-2</v>
      </c>
      <c r="D37" s="23">
        <v>3.85E-2</v>
      </c>
      <c r="E37">
        <v>4.6610530000000001E-3</v>
      </c>
      <c r="F37" s="23">
        <v>1.4E-2</v>
      </c>
      <c r="G37" s="23"/>
      <c r="H37" s="9">
        <v>42024</v>
      </c>
      <c r="I37" s="38">
        <v>2.5634000000000001</v>
      </c>
      <c r="J37" s="38">
        <f t="shared" si="3"/>
        <v>2.5573717920000001</v>
      </c>
      <c r="K37" s="38">
        <f t="shared" si="5"/>
        <v>-7.9999999999991189E-4</v>
      </c>
      <c r="L37" s="38">
        <f t="shared" si="6"/>
        <v>3.9302785801408689E-2</v>
      </c>
      <c r="M37" s="38">
        <f t="shared" si="2"/>
        <v>3.85E-2</v>
      </c>
      <c r="N37" s="38">
        <f t="shared" si="4"/>
        <v>6.0282080000000349E-3</v>
      </c>
    </row>
    <row r="38" spans="1:14">
      <c r="A38" s="9">
        <v>42020</v>
      </c>
      <c r="B38">
        <v>2.5454794820000002</v>
      </c>
      <c r="C38" s="23">
        <v>9.01E-2</v>
      </c>
      <c r="D38" s="23">
        <v>3.8600000000000002E-2</v>
      </c>
      <c r="E38">
        <v>3.6058053E-2</v>
      </c>
      <c r="F38" s="23">
        <v>1.4E-2</v>
      </c>
      <c r="H38" s="9">
        <v>42020</v>
      </c>
      <c r="I38" s="38">
        <v>2.5642</v>
      </c>
      <c r="J38" s="38">
        <f t="shared" si="3"/>
        <v>2.5454794820000002</v>
      </c>
      <c r="K38" s="38">
        <f t="shared" si="5"/>
        <v>9.1299999999999937E-2</v>
      </c>
      <c r="L38" s="38">
        <f t="shared" si="6"/>
        <v>3.9485506852672277E-2</v>
      </c>
      <c r="M38" s="38">
        <f t="shared" si="2"/>
        <v>3.8600000000000002E-2</v>
      </c>
      <c r="N38" s="38">
        <f t="shared" si="4"/>
        <v>1.8720517999999853E-2</v>
      </c>
    </row>
    <row r="39" spans="1:14">
      <c r="A39" s="9">
        <v>42019</v>
      </c>
      <c r="B39">
        <v>2.4553295319999999</v>
      </c>
      <c r="C39" s="23">
        <v>-3.5700000000000003E-2</v>
      </c>
      <c r="D39" s="23">
        <v>3.6600000000000001E-2</v>
      </c>
      <c r="E39">
        <v>-1.4449782E-2</v>
      </c>
      <c r="F39" s="23">
        <v>1.3100000000000001E-2</v>
      </c>
      <c r="H39" s="9">
        <v>42019</v>
      </c>
      <c r="I39" s="38">
        <v>2.4729000000000001</v>
      </c>
      <c r="J39" s="38">
        <f t="shared" si="3"/>
        <v>2.4553295319999999</v>
      </c>
      <c r="K39" s="38">
        <f t="shared" si="5"/>
        <v>-2.4799999999999933E-2</v>
      </c>
      <c r="L39" s="38">
        <f t="shared" si="6"/>
        <v>3.7500410355570217E-2</v>
      </c>
      <c r="M39" s="38">
        <f t="shared" si="2"/>
        <v>3.6600000000000001E-2</v>
      </c>
      <c r="N39" s="38">
        <f t="shared" si="4"/>
        <v>1.7570468000000172E-2</v>
      </c>
    </row>
    <row r="40" spans="1:14">
      <c r="A40" s="9">
        <v>42018</v>
      </c>
      <c r="B40">
        <v>2.49106608</v>
      </c>
      <c r="C40" s="23">
        <v>-8.8499999999999995E-2</v>
      </c>
      <c r="D40" s="23">
        <v>3.6499999999999998E-2</v>
      </c>
      <c r="E40">
        <v>-3.4901795999999999E-2</v>
      </c>
      <c r="F40" s="23">
        <v>1.2999999999999999E-2</v>
      </c>
      <c r="H40" s="9">
        <v>42018</v>
      </c>
      <c r="I40" s="38">
        <v>2.4977</v>
      </c>
      <c r="J40" s="38">
        <f t="shared" si="3"/>
        <v>2.49106608</v>
      </c>
      <c r="K40" s="38">
        <f t="shared" si="5"/>
        <v>-8.78000000000001E-2</v>
      </c>
      <c r="L40" s="38">
        <f t="shared" si="6"/>
        <v>3.7541563369497391E-2</v>
      </c>
      <c r="M40" s="38">
        <f t="shared" si="2"/>
        <v>3.6499999999999998E-2</v>
      </c>
      <c r="N40" s="38">
        <f t="shared" si="4"/>
        <v>6.6339200000000709E-3</v>
      </c>
    </row>
    <row r="41" spans="1:14">
      <c r="A41" s="9">
        <v>42017</v>
      </c>
      <c r="B41">
        <v>2.5795437940000001</v>
      </c>
      <c r="C41" s="23">
        <v>-1.41E-2</v>
      </c>
      <c r="D41" s="23">
        <v>3.6999999999999998E-2</v>
      </c>
      <c r="E41">
        <v>-5.441647E-3</v>
      </c>
      <c r="F41" s="23">
        <v>1.2999999999999999E-2</v>
      </c>
      <c r="H41" s="9">
        <v>42017</v>
      </c>
      <c r="I41" s="38">
        <v>2.5855000000000001</v>
      </c>
      <c r="J41" s="38">
        <f t="shared" si="3"/>
        <v>2.5795437940000001</v>
      </c>
      <c r="K41" s="38">
        <f t="shared" si="5"/>
        <v>-1.5099999999999891E-2</v>
      </c>
      <c r="L41" s="38">
        <f t="shared" si="6"/>
        <v>3.8235610453864345E-2</v>
      </c>
      <c r="M41" s="38">
        <f t="shared" si="2"/>
        <v>3.6999999999999998E-2</v>
      </c>
      <c r="N41" s="38">
        <f t="shared" si="4"/>
        <v>5.9562060000000194E-3</v>
      </c>
    </row>
    <row r="42" spans="1:14">
      <c r="A42" s="9">
        <v>42016</v>
      </c>
      <c r="B42">
        <v>2.5936190219999999</v>
      </c>
      <c r="C42" s="23">
        <v>-5.2699999999999997E-2</v>
      </c>
      <c r="D42" s="23">
        <v>3.9600000000000003E-2</v>
      </c>
      <c r="E42">
        <v>-2.010522E-2</v>
      </c>
      <c r="F42" s="23">
        <v>1.4E-2</v>
      </c>
      <c r="H42" s="9">
        <v>42016</v>
      </c>
      <c r="I42" s="38">
        <v>2.6006</v>
      </c>
      <c r="J42" s="38">
        <f t="shared" si="3"/>
        <v>2.5936190219999999</v>
      </c>
      <c r="K42" s="38">
        <f t="shared" si="5"/>
        <v>-6.590000000000007E-2</v>
      </c>
      <c r="L42" s="38">
        <f t="shared" si="6"/>
        <v>4.1003480629439398E-2</v>
      </c>
      <c r="M42" s="38">
        <f t="shared" si="2"/>
        <v>3.9600000000000003E-2</v>
      </c>
      <c r="N42" s="38">
        <f t="shared" si="4"/>
        <v>6.9809780000000821E-3</v>
      </c>
    </row>
    <row r="43" spans="1:14">
      <c r="A43" s="9">
        <v>42013</v>
      </c>
      <c r="B43">
        <v>2.6462920310000002</v>
      </c>
      <c r="C43" s="23">
        <v>-3.1099999999999999E-2</v>
      </c>
      <c r="D43" s="23">
        <v>4.07E-2</v>
      </c>
      <c r="E43">
        <v>-1.1697656000000001E-2</v>
      </c>
      <c r="F43" s="23">
        <v>1.43E-2</v>
      </c>
      <c r="H43" s="9">
        <v>42013</v>
      </c>
      <c r="I43" s="38">
        <v>2.6665000000000001</v>
      </c>
      <c r="J43" s="38">
        <f t="shared" si="3"/>
        <v>2.6462920310000002</v>
      </c>
      <c r="K43" s="38">
        <f t="shared" si="5"/>
        <v>-2.4799999999999933E-2</v>
      </c>
      <c r="L43" s="38">
        <f t="shared" si="6"/>
        <v>4.1696041758242278E-2</v>
      </c>
      <c r="M43" s="38">
        <f t="shared" si="2"/>
        <v>4.07E-2</v>
      </c>
      <c r="N43" s="38">
        <f t="shared" si="4"/>
        <v>2.0207968999999881E-2</v>
      </c>
    </row>
    <row r="44" spans="1:14">
      <c r="A44" s="9">
        <v>42012</v>
      </c>
      <c r="B44">
        <v>2.6774292059999998</v>
      </c>
      <c r="C44" s="23">
        <v>5.2600000000000001E-2</v>
      </c>
      <c r="D44" s="23">
        <v>4.0599999999999997E-2</v>
      </c>
      <c r="E44">
        <v>1.9835958000000001E-2</v>
      </c>
      <c r="F44" s="23">
        <v>1.4200000000000001E-2</v>
      </c>
      <c r="H44" s="9">
        <v>42012</v>
      </c>
      <c r="I44" s="38">
        <v>2.6913</v>
      </c>
      <c r="J44" s="38">
        <f t="shared" si="3"/>
        <v>2.6774292059999998</v>
      </c>
      <c r="K44" s="38">
        <f t="shared" si="5"/>
        <v>6.999999999999984E-2</v>
      </c>
      <c r="L44" s="38">
        <f t="shared" si="6"/>
        <v>4.1620447902633369E-2</v>
      </c>
      <c r="M44" s="38">
        <f t="shared" si="2"/>
        <v>4.0599999999999997E-2</v>
      </c>
      <c r="N44" s="38">
        <f t="shared" si="4"/>
        <v>1.3870794000000242E-2</v>
      </c>
    </row>
    <row r="45" spans="1:14">
      <c r="A45" s="9">
        <v>42011</v>
      </c>
      <c r="B45">
        <v>2.6248431050000001</v>
      </c>
      <c r="C45" s="23">
        <v>8.5000000000000006E-3</v>
      </c>
      <c r="D45" s="23">
        <v>3.9800000000000002E-2</v>
      </c>
      <c r="E45">
        <v>3.2353519999999999E-3</v>
      </c>
      <c r="F45" s="23">
        <v>1.3899999999999999E-2</v>
      </c>
      <c r="H45" s="9">
        <v>42011</v>
      </c>
      <c r="I45" s="38">
        <v>2.6213000000000002</v>
      </c>
      <c r="J45" s="38">
        <f t="shared" si="3"/>
        <v>2.6248431050000001</v>
      </c>
      <c r="K45" s="38">
        <f t="shared" si="5"/>
        <v>-2.4999999999999467E-3</v>
      </c>
      <c r="L45" s="38">
        <f t="shared" si="6"/>
        <v>4.0433923603406349E-2</v>
      </c>
      <c r="M45" s="38">
        <f t="shared" si="2"/>
        <v>3.9800000000000002E-2</v>
      </c>
      <c r="N45" s="38">
        <f t="shared" si="4"/>
        <v>3.5431049999998798E-3</v>
      </c>
    </row>
    <row r="46" spans="1:14">
      <c r="A46" s="9">
        <v>42010</v>
      </c>
      <c r="B46">
        <v>2.6163645369999999</v>
      </c>
      <c r="C46" s="23">
        <v>-7.9899999999999999E-2</v>
      </c>
      <c r="D46" s="23">
        <v>4.02E-2</v>
      </c>
      <c r="E46">
        <v>-3.008361E-2</v>
      </c>
      <c r="F46" s="23">
        <v>1.4E-2</v>
      </c>
      <c r="H46" s="9">
        <v>42010</v>
      </c>
      <c r="I46" s="38">
        <v>2.6238000000000001</v>
      </c>
      <c r="J46" s="38">
        <f t="shared" si="3"/>
        <v>2.6163645369999999</v>
      </c>
      <c r="K46" s="38">
        <f t="shared" si="5"/>
        <v>-7.8300000000000036E-2</v>
      </c>
      <c r="L46" s="38">
        <f t="shared" si="6"/>
        <v>4.0789701259185004E-2</v>
      </c>
      <c r="M46" s="38">
        <f t="shared" si="2"/>
        <v>4.02E-2</v>
      </c>
      <c r="N46" s="38">
        <f t="shared" si="4"/>
        <v>7.4354630000001976E-3</v>
      </c>
    </row>
    <row r="47" spans="1:14">
      <c r="A47" s="9">
        <v>42009</v>
      </c>
      <c r="B47">
        <v>2.696270127</v>
      </c>
      <c r="C47" s="23">
        <v>-8.9200000000000002E-2</v>
      </c>
      <c r="D47" s="23">
        <v>3.9800000000000002E-2</v>
      </c>
      <c r="E47">
        <v>-3.2538349000000001E-2</v>
      </c>
      <c r="F47" s="23">
        <v>1.38E-2</v>
      </c>
      <c r="H47" s="9">
        <v>42009</v>
      </c>
      <c r="I47" s="38">
        <v>2.7021000000000002</v>
      </c>
      <c r="J47" s="38">
        <f t="shared" si="3"/>
        <v>2.696270127</v>
      </c>
      <c r="K47" s="38">
        <f t="shared" si="5"/>
        <v>-8.2099999999999618E-2</v>
      </c>
      <c r="L47" s="38">
        <f t="shared" si="6"/>
        <v>4.0379175248948677E-2</v>
      </c>
      <c r="M47" s="38">
        <f t="shared" si="2"/>
        <v>3.9800000000000002E-2</v>
      </c>
      <c r="N47" s="38">
        <f t="shared" si="4"/>
        <v>5.829873000000152E-3</v>
      </c>
    </row>
    <row r="48" spans="1:14">
      <c r="A48" s="9">
        <v>42006</v>
      </c>
      <c r="B48">
        <v>2.7854452420000002</v>
      </c>
      <c r="C48" s="23">
        <v>-4.8399999999999999E-2</v>
      </c>
      <c r="D48" s="23">
        <v>3.8300000000000001E-2</v>
      </c>
      <c r="E48">
        <v>-1.7234175000000001E-2</v>
      </c>
      <c r="F48" s="23">
        <v>1.32E-2</v>
      </c>
      <c r="H48" s="9">
        <v>42006</v>
      </c>
      <c r="I48" s="38">
        <v>2.7841999999999998</v>
      </c>
      <c r="J48" s="38">
        <f t="shared" si="3"/>
        <v>2.7854452420000002</v>
      </c>
      <c r="K48" s="38">
        <f t="shared" si="5"/>
        <v>-6.1000000000000387E-2</v>
      </c>
      <c r="L48" s="38">
        <f t="shared" si="6"/>
        <v>3.921190136985897E-2</v>
      </c>
      <c r="M48" s="38">
        <f t="shared" si="2"/>
        <v>3.8300000000000001E-2</v>
      </c>
      <c r="N48" s="38">
        <f t="shared" si="4"/>
        <v>1.2452420000004238E-3</v>
      </c>
    </row>
    <row r="49" spans="1:14">
      <c r="A49" s="9">
        <v>42004</v>
      </c>
      <c r="B49">
        <v>2.8338661410000001</v>
      </c>
      <c r="C49" s="23">
        <v>-1.8100000000000002E-2</v>
      </c>
      <c r="D49" s="23">
        <v>3.7999999999999999E-2</v>
      </c>
      <c r="E49">
        <v>-6.3779199999999996E-3</v>
      </c>
      <c r="F49" s="23">
        <v>1.3100000000000001E-2</v>
      </c>
      <c r="H49" s="9">
        <v>42004</v>
      </c>
      <c r="I49" s="38">
        <v>2.8452000000000002</v>
      </c>
      <c r="J49" s="38">
        <f t="shared" si="3"/>
        <v>2.8338661410000001</v>
      </c>
      <c r="K49" s="38">
        <f t="shared" si="5"/>
        <v>5.0000000000016698E-4</v>
      </c>
      <c r="L49" s="38">
        <f t="shared" si="6"/>
        <v>3.8572172392164365E-2</v>
      </c>
      <c r="M49" s="38">
        <f t="shared" si="2"/>
        <v>3.7999999999999999E-2</v>
      </c>
      <c r="N49" s="38">
        <f t="shared" si="4"/>
        <v>1.1333859000000057E-2</v>
      </c>
    </row>
    <row r="50" spans="1:14">
      <c r="A50" s="9">
        <v>42003</v>
      </c>
      <c r="B50">
        <v>2.8519980739999999</v>
      </c>
      <c r="C50" s="23">
        <v>-8.9999999999999993E-3</v>
      </c>
      <c r="D50" s="23">
        <v>3.7999999999999999E-2</v>
      </c>
      <c r="E50">
        <v>-3.1443349999999998E-3</v>
      </c>
      <c r="F50" s="23">
        <v>1.3100000000000001E-2</v>
      </c>
      <c r="H50" s="9">
        <v>42003</v>
      </c>
      <c r="I50" s="38">
        <v>2.8447</v>
      </c>
      <c r="J50" s="38">
        <f t="shared" si="3"/>
        <v>2.8519980739999999</v>
      </c>
      <c r="K50" s="38">
        <f t="shared" si="5"/>
        <v>-9.5000000000000639E-3</v>
      </c>
      <c r="L50" s="38">
        <f t="shared" si="6"/>
        <v>3.8695817085145072E-2</v>
      </c>
      <c r="M50" s="38">
        <f t="shared" si="2"/>
        <v>3.7999999999999999E-2</v>
      </c>
      <c r="N50" s="38">
        <f t="shared" si="4"/>
        <v>7.2980739999999322E-3</v>
      </c>
    </row>
    <row r="51" spans="1:14">
      <c r="A51" s="9">
        <v>42002</v>
      </c>
      <c r="B51">
        <v>2.8609798259999999</v>
      </c>
      <c r="C51" s="23">
        <v>-3.0300000000000001E-2</v>
      </c>
      <c r="D51" s="23">
        <v>3.9600000000000003E-2</v>
      </c>
      <c r="E51">
        <v>-1.0522253000000001E-2</v>
      </c>
      <c r="F51" s="23">
        <v>1.35E-2</v>
      </c>
      <c r="H51" s="9">
        <v>42002</v>
      </c>
      <c r="I51" s="38">
        <v>2.8542000000000001</v>
      </c>
      <c r="J51" s="38">
        <f t="shared" si="3"/>
        <v>2.8609798259999999</v>
      </c>
      <c r="K51" s="38">
        <f t="shared" si="5"/>
        <v>-3.6799999999999944E-2</v>
      </c>
      <c r="L51" s="38">
        <f t="shared" si="6"/>
        <v>4.0263864826100115E-2</v>
      </c>
      <c r="M51" s="38">
        <f t="shared" si="2"/>
        <v>3.9600000000000003E-2</v>
      </c>
      <c r="N51" s="38">
        <f t="shared" si="4"/>
        <v>6.7798259999998223E-3</v>
      </c>
    </row>
    <row r="52" spans="1:14">
      <c r="A52" s="9">
        <v>41999</v>
      </c>
      <c r="B52">
        <v>2.8912427169999999</v>
      </c>
      <c r="C52" s="23">
        <v>-1.8499999999999999E-2</v>
      </c>
      <c r="D52" s="23">
        <v>3.95E-2</v>
      </c>
      <c r="E52">
        <v>-6.3816960000000001E-3</v>
      </c>
      <c r="F52" s="23">
        <v>1.35E-2</v>
      </c>
      <c r="H52" s="9">
        <v>41999</v>
      </c>
      <c r="I52" s="38">
        <v>2.891</v>
      </c>
      <c r="J52" s="38">
        <f t="shared" si="3"/>
        <v>2.8912427169999999</v>
      </c>
      <c r="K52" s="38">
        <f t="shared" si="5"/>
        <v>-1.5499999999999847E-2</v>
      </c>
      <c r="L52" s="38">
        <f t="shared" si="6"/>
        <v>4.0163964651129425E-2</v>
      </c>
      <c r="M52" s="38">
        <f t="shared" si="2"/>
        <v>3.95E-2</v>
      </c>
      <c r="N52" s="38">
        <f t="shared" si="4"/>
        <v>2.4271699999989238E-4</v>
      </c>
    </row>
    <row r="53" spans="1:14">
      <c r="A53" s="9">
        <v>41997</v>
      </c>
      <c r="B53">
        <v>2.90975275</v>
      </c>
      <c r="C53" s="23">
        <v>-5.9999999999999995E-4</v>
      </c>
      <c r="D53" s="23">
        <v>3.9600000000000003E-2</v>
      </c>
      <c r="E53">
        <v>-1.9644199999999999E-4</v>
      </c>
      <c r="F53" s="23">
        <v>1.35E-2</v>
      </c>
      <c r="H53" s="9">
        <v>41997</v>
      </c>
      <c r="I53" s="38">
        <v>2.9064999999999999</v>
      </c>
      <c r="J53" s="38">
        <f t="shared" si="3"/>
        <v>2.90975275</v>
      </c>
      <c r="K53" s="38">
        <f t="shared" si="5"/>
        <v>3.9999999999995595E-4</v>
      </c>
      <c r="L53" s="38">
        <f t="shared" si="6"/>
        <v>4.0207333950286105E-2</v>
      </c>
      <c r="M53" s="38">
        <f t="shared" si="2"/>
        <v>3.9600000000000003E-2</v>
      </c>
      <c r="N53" s="38">
        <f t="shared" si="4"/>
        <v>3.2527500000001375E-3</v>
      </c>
    </row>
    <row r="54" spans="1:14">
      <c r="A54" s="9">
        <v>41996</v>
      </c>
      <c r="B54">
        <v>2.9103244039999998</v>
      </c>
      <c r="C54" s="23">
        <v>8.4699999999999998E-2</v>
      </c>
      <c r="D54" s="23">
        <v>3.9699999999999999E-2</v>
      </c>
      <c r="E54">
        <v>2.9528181000000001E-2</v>
      </c>
      <c r="F54" s="23">
        <v>1.35E-2</v>
      </c>
      <c r="H54" s="9">
        <v>41996</v>
      </c>
      <c r="I54" s="38">
        <v>2.9060999999999999</v>
      </c>
      <c r="J54" s="38">
        <f t="shared" si="3"/>
        <v>2.9103244039999998</v>
      </c>
      <c r="K54" s="38">
        <f t="shared" si="5"/>
        <v>8.1700000000000106E-2</v>
      </c>
      <c r="L54" s="38">
        <f t="shared" si="6"/>
        <v>4.0339804402215913E-2</v>
      </c>
      <c r="M54" s="38">
        <f t="shared" si="2"/>
        <v>3.9699999999999999E-2</v>
      </c>
      <c r="N54" s="38">
        <f t="shared" si="4"/>
        <v>4.2244039999999039E-3</v>
      </c>
    </row>
    <row r="55" spans="1:14">
      <c r="A55" s="9">
        <v>41995</v>
      </c>
      <c r="B55">
        <v>2.8256441969999999</v>
      </c>
      <c r="C55" s="23">
        <v>-8.0999999999999996E-3</v>
      </c>
      <c r="D55" s="23">
        <v>3.8199999999999998E-2</v>
      </c>
      <c r="E55">
        <v>-2.8609709999999999E-3</v>
      </c>
      <c r="F55" s="23">
        <v>1.2999999999999999E-2</v>
      </c>
      <c r="H55" s="9">
        <v>41995</v>
      </c>
      <c r="I55" s="38">
        <v>2.8243999999999998</v>
      </c>
      <c r="J55" s="38">
        <f t="shared" si="3"/>
        <v>2.8256441969999999</v>
      </c>
      <c r="K55" s="38">
        <f t="shared" si="5"/>
        <v>-1.0400000000000187E-2</v>
      </c>
      <c r="L55" s="38">
        <f t="shared" si="6"/>
        <v>3.9044065030735375E-2</v>
      </c>
      <c r="M55" s="38">
        <f t="shared" si="2"/>
        <v>3.8199999999999998E-2</v>
      </c>
      <c r="N55" s="38">
        <f t="shared" si="4"/>
        <v>1.2441970000001135E-3</v>
      </c>
    </row>
    <row r="56" spans="1:14">
      <c r="A56" s="9">
        <v>41992</v>
      </c>
      <c r="B56">
        <v>2.8337398569999999</v>
      </c>
      <c r="C56" s="23">
        <v>-2.4500000000000001E-2</v>
      </c>
      <c r="D56" s="23">
        <v>3.8399999999999997E-2</v>
      </c>
      <c r="E56">
        <v>-8.6052109999999998E-3</v>
      </c>
      <c r="F56" s="23">
        <v>1.3100000000000001E-2</v>
      </c>
      <c r="H56" s="9">
        <v>41992</v>
      </c>
      <c r="I56" s="38">
        <v>2.8348</v>
      </c>
      <c r="J56" s="38">
        <f t="shared" si="3"/>
        <v>2.8337398569999999</v>
      </c>
      <c r="K56" s="38">
        <f t="shared" si="5"/>
        <v>-2.1300000000000097E-2</v>
      </c>
      <c r="L56" s="38">
        <f t="shared" si="6"/>
        <v>3.9193846225152533E-2</v>
      </c>
      <c r="M56" s="38">
        <f t="shared" si="2"/>
        <v>3.8399999999999997E-2</v>
      </c>
      <c r="N56" s="38">
        <f t="shared" si="4"/>
        <v>1.0601430000001244E-3</v>
      </c>
    </row>
    <row r="57" spans="1:14">
      <c r="A57" s="9">
        <v>41991</v>
      </c>
      <c r="B57">
        <v>2.858230007</v>
      </c>
      <c r="C57" s="23">
        <v>2.1100000000000001E-2</v>
      </c>
      <c r="D57" s="23">
        <v>3.8399999999999997E-2</v>
      </c>
      <c r="E57">
        <v>7.4024809999999998E-3</v>
      </c>
      <c r="F57" s="23">
        <v>1.2999999999999999E-2</v>
      </c>
      <c r="H57" s="9">
        <v>41991</v>
      </c>
      <c r="I57" s="38">
        <v>2.8561000000000001</v>
      </c>
      <c r="J57" s="38">
        <f t="shared" si="3"/>
        <v>2.858230007</v>
      </c>
      <c r="K57" s="38">
        <f t="shared" si="5"/>
        <v>3.4699999999999953E-2</v>
      </c>
      <c r="L57" s="38">
        <f t="shared" si="6"/>
        <v>3.9165256856463583E-2</v>
      </c>
      <c r="M57" s="38">
        <f t="shared" si="2"/>
        <v>3.8399999999999997E-2</v>
      </c>
      <c r="N57" s="38">
        <f t="shared" si="4"/>
        <v>2.1300069999998783E-3</v>
      </c>
    </row>
    <row r="58" spans="1:14">
      <c r="A58" s="9">
        <v>41990</v>
      </c>
      <c r="B58">
        <v>2.837150131</v>
      </c>
      <c r="C58" s="23">
        <v>4.99E-2</v>
      </c>
      <c r="D58" s="23">
        <v>3.8300000000000001E-2</v>
      </c>
      <c r="E58">
        <v>1.7744987E-2</v>
      </c>
      <c r="F58" s="23">
        <v>1.2999999999999999E-2</v>
      </c>
      <c r="H58" s="9">
        <v>41990</v>
      </c>
      <c r="I58" s="38">
        <v>2.8214000000000001</v>
      </c>
      <c r="J58" s="38">
        <f t="shared" si="3"/>
        <v>2.837150131</v>
      </c>
      <c r="K58" s="38">
        <f t="shared" si="5"/>
        <v>4.0799999999999947E-2</v>
      </c>
      <c r="L58" s="38">
        <f t="shared" si="6"/>
        <v>3.8827857231311907E-2</v>
      </c>
      <c r="M58" s="38">
        <f t="shared" si="2"/>
        <v>3.8300000000000001E-2</v>
      </c>
      <c r="N58" s="38">
        <f t="shared" si="4"/>
        <v>1.575013099999989E-2</v>
      </c>
    </row>
    <row r="59" spans="1:14">
      <c r="A59" s="9">
        <v>41989</v>
      </c>
      <c r="B59">
        <v>2.7872489969999998</v>
      </c>
      <c r="C59" s="23">
        <v>-4.19E-2</v>
      </c>
      <c r="D59" s="23">
        <v>3.78E-2</v>
      </c>
      <c r="E59">
        <v>-1.493006E-2</v>
      </c>
      <c r="F59" s="23">
        <v>1.2800000000000001E-2</v>
      </c>
      <c r="H59" s="9">
        <v>41989</v>
      </c>
      <c r="I59" s="38">
        <v>2.7806000000000002</v>
      </c>
      <c r="J59" s="38">
        <f t="shared" si="3"/>
        <v>2.7872489969999998</v>
      </c>
      <c r="K59" s="38">
        <f t="shared" si="5"/>
        <v>-4.8399999999999999E-2</v>
      </c>
      <c r="L59" s="38">
        <f t="shared" si="6"/>
        <v>3.8576002427374918E-2</v>
      </c>
      <c r="M59" s="38">
        <f t="shared" si="2"/>
        <v>3.78E-2</v>
      </c>
      <c r="N59" s="38">
        <f t="shared" si="4"/>
        <v>6.6489969999996568E-3</v>
      </c>
    </row>
    <row r="60" spans="1:14">
      <c r="A60" s="9">
        <v>41988</v>
      </c>
      <c r="B60">
        <v>2.8291749930000001</v>
      </c>
      <c r="C60" s="23">
        <v>2.86E-2</v>
      </c>
      <c r="D60" s="23">
        <v>3.7600000000000001E-2</v>
      </c>
      <c r="E60">
        <v>1.0159392999999999E-2</v>
      </c>
      <c r="F60" s="23">
        <v>1.2699999999999999E-2</v>
      </c>
      <c r="H60" s="9">
        <v>41988</v>
      </c>
      <c r="I60" s="38">
        <v>2.8290000000000002</v>
      </c>
      <c r="J60" s="38">
        <f t="shared" si="3"/>
        <v>2.8291749930000001</v>
      </c>
      <c r="K60" s="38">
        <f t="shared" si="5"/>
        <v>2.770000000000028E-2</v>
      </c>
      <c r="L60" s="38">
        <f t="shared" si="6"/>
        <v>3.828261528119991E-2</v>
      </c>
      <c r="M60" s="38">
        <f t="shared" si="2"/>
        <v>3.7600000000000001E-2</v>
      </c>
      <c r="N60" s="38">
        <f t="shared" si="4"/>
        <v>1.7499299999990114E-4</v>
      </c>
    </row>
    <row r="61" spans="1:14">
      <c r="A61" s="9">
        <v>41985</v>
      </c>
      <c r="B61">
        <v>2.8005778019999998</v>
      </c>
      <c r="C61" s="23">
        <v>-6.2899999999999998E-2</v>
      </c>
      <c r="D61" s="23">
        <v>3.7400000000000003E-2</v>
      </c>
      <c r="E61">
        <v>-2.2195968999999999E-2</v>
      </c>
      <c r="F61" s="23">
        <v>1.26E-2</v>
      </c>
      <c r="H61" s="9">
        <v>41985</v>
      </c>
      <c r="I61" s="38">
        <v>2.8012999999999999</v>
      </c>
      <c r="J61" s="38">
        <f t="shared" si="3"/>
        <v>2.8005778019999998</v>
      </c>
      <c r="K61" s="38">
        <f t="shared" si="5"/>
        <v>-6.6400000000000237E-2</v>
      </c>
      <c r="L61" s="38">
        <f t="shared" si="6"/>
        <v>3.803463839073698E-2</v>
      </c>
      <c r="M61" s="38">
        <f t="shared" si="2"/>
        <v>3.7400000000000003E-2</v>
      </c>
      <c r="N61" s="38">
        <f t="shared" si="4"/>
        <v>7.2219800000006273E-4</v>
      </c>
    </row>
    <row r="62" spans="1:14">
      <c r="A62" s="9">
        <v>41984</v>
      </c>
      <c r="B62">
        <v>2.86343434</v>
      </c>
      <c r="C62" s="23">
        <v>1.1900000000000001E-2</v>
      </c>
      <c r="D62" s="23">
        <v>3.6700000000000003E-2</v>
      </c>
      <c r="E62">
        <v>4.1740789999999998E-3</v>
      </c>
      <c r="F62" s="23">
        <v>1.24E-2</v>
      </c>
      <c r="H62" s="9">
        <v>41984</v>
      </c>
      <c r="I62" s="38">
        <v>2.8677000000000001</v>
      </c>
      <c r="J62" s="38">
        <f t="shared" si="3"/>
        <v>2.86343434</v>
      </c>
      <c r="K62" s="38">
        <f t="shared" si="5"/>
        <v>2.0199999999999996E-2</v>
      </c>
      <c r="L62" s="38">
        <f t="shared" si="6"/>
        <v>3.7283641919778419E-2</v>
      </c>
      <c r="M62" s="38">
        <f t="shared" si="2"/>
        <v>3.6700000000000003E-2</v>
      </c>
      <c r="N62" s="38">
        <f t="shared" si="4"/>
        <v>4.265660000000171E-3</v>
      </c>
    </row>
    <row r="63" spans="1:14">
      <c r="A63" s="9">
        <v>41983</v>
      </c>
      <c r="B63">
        <v>2.8515070489999998</v>
      </c>
      <c r="C63" s="23">
        <v>-3.4500000000000003E-2</v>
      </c>
      <c r="D63" s="23">
        <v>3.6700000000000003E-2</v>
      </c>
      <c r="E63">
        <v>-1.2032064E-2</v>
      </c>
      <c r="F63" s="23">
        <v>1.23E-2</v>
      </c>
      <c r="H63" s="9">
        <v>41983</v>
      </c>
      <c r="I63" s="38">
        <v>2.8475000000000001</v>
      </c>
      <c r="J63" s="38">
        <f t="shared" si="3"/>
        <v>2.8515070489999998</v>
      </c>
      <c r="K63" s="38">
        <f t="shared" ref="K63:K126" si="7">I63-I64</f>
        <v>-3.7099999999999689E-2</v>
      </c>
      <c r="L63" s="38">
        <f t="shared" ref="L63:L126" si="8">STDEVA(K63:K122)</f>
        <v>3.7176087934642776E-2</v>
      </c>
      <c r="M63" s="38">
        <f t="shared" si="2"/>
        <v>3.6700000000000003E-2</v>
      </c>
      <c r="N63" s="38">
        <f t="shared" si="4"/>
        <v>4.0070489999997072E-3</v>
      </c>
    </row>
    <row r="64" spans="1:14">
      <c r="A64" s="9">
        <v>41982</v>
      </c>
      <c r="B64">
        <v>2.8860238030000001</v>
      </c>
      <c r="C64" s="23">
        <v>-2.2700000000000001E-2</v>
      </c>
      <c r="D64" s="23">
        <v>3.7600000000000001E-2</v>
      </c>
      <c r="E64">
        <v>-7.8467060000000002E-3</v>
      </c>
      <c r="F64" s="23">
        <v>1.26E-2</v>
      </c>
      <c r="H64" s="9">
        <v>41982</v>
      </c>
      <c r="I64" s="38">
        <v>2.8845999999999998</v>
      </c>
      <c r="J64" s="38">
        <f t="shared" si="3"/>
        <v>2.8860238030000001</v>
      </c>
      <c r="K64" s="38">
        <f t="shared" si="7"/>
        <v>-2.3000000000000131E-2</v>
      </c>
      <c r="L64" s="38">
        <f t="shared" si="8"/>
        <v>3.8208133396269404E-2</v>
      </c>
      <c r="M64" s="38">
        <f t="shared" si="2"/>
        <v>3.7600000000000001E-2</v>
      </c>
      <c r="N64" s="38">
        <f t="shared" si="4"/>
        <v>1.4238030000002233E-3</v>
      </c>
    </row>
    <row r="65" spans="1:14">
      <c r="A65" s="9">
        <v>41981</v>
      </c>
      <c r="B65">
        <v>2.908758664</v>
      </c>
      <c r="C65" s="23">
        <v>-4.5900000000000003E-2</v>
      </c>
      <c r="D65" s="23">
        <v>3.7499999999999999E-2</v>
      </c>
      <c r="E65">
        <v>-1.5648678999999999E-2</v>
      </c>
      <c r="F65" s="23">
        <v>1.26E-2</v>
      </c>
      <c r="H65" s="9">
        <v>41981</v>
      </c>
      <c r="I65" s="38">
        <v>2.9076</v>
      </c>
      <c r="J65" s="38">
        <f t="shared" si="3"/>
        <v>2.908758664</v>
      </c>
      <c r="K65" s="38">
        <f t="shared" si="7"/>
        <v>-4.5799999999999841E-2</v>
      </c>
      <c r="L65" s="38">
        <f t="shared" si="8"/>
        <v>3.8146470466342584E-2</v>
      </c>
      <c r="M65" s="38">
        <f t="shared" si="2"/>
        <v>3.7499999999999999E-2</v>
      </c>
      <c r="N65" s="38">
        <f t="shared" si="4"/>
        <v>1.158664000000087E-3</v>
      </c>
    </row>
    <row r="66" spans="1:14">
      <c r="A66" s="9">
        <v>41978</v>
      </c>
      <c r="B66">
        <v>2.9546349099999998</v>
      </c>
      <c r="C66" s="23">
        <v>5.21E-2</v>
      </c>
      <c r="D66" s="23">
        <v>3.7499999999999999E-2</v>
      </c>
      <c r="E66">
        <v>1.7799254E-2</v>
      </c>
      <c r="F66" s="23">
        <v>1.2500000000000001E-2</v>
      </c>
      <c r="H66" s="9">
        <v>41978</v>
      </c>
      <c r="I66" s="38">
        <v>2.9533999999999998</v>
      </c>
      <c r="J66" s="38">
        <f t="shared" si="3"/>
        <v>2.9546349099999998</v>
      </c>
      <c r="K66" s="38">
        <f t="shared" si="7"/>
        <v>4.2300000000000004E-2</v>
      </c>
      <c r="L66" s="38">
        <f t="shared" si="8"/>
        <v>3.8136523117350711E-2</v>
      </c>
      <c r="M66" s="38">
        <f t="shared" ref="M66:M129" si="9">VLOOKUP(H66,$A$2:$F$1466,4,0)</f>
        <v>3.7499999999999999E-2</v>
      </c>
      <c r="N66" s="38">
        <f t="shared" si="4"/>
        <v>1.234909999999978E-3</v>
      </c>
    </row>
    <row r="67" spans="1:14">
      <c r="A67" s="9">
        <v>41977</v>
      </c>
      <c r="B67">
        <v>2.9025098819999999</v>
      </c>
      <c r="C67" s="23">
        <v>-2.98E-2</v>
      </c>
      <c r="D67" s="23">
        <v>3.6999999999999998E-2</v>
      </c>
      <c r="E67">
        <v>-1.0216704E-2</v>
      </c>
      <c r="F67" s="23">
        <v>1.24E-2</v>
      </c>
      <c r="H67" s="9">
        <v>41977</v>
      </c>
      <c r="I67" s="38">
        <v>2.9110999999999998</v>
      </c>
      <c r="J67" s="38">
        <f t="shared" ref="J67:J130" si="10">VLOOKUP(H67,A67:F1531,2,0)</f>
        <v>2.9025098819999999</v>
      </c>
      <c r="K67" s="38">
        <f t="shared" si="7"/>
        <v>-2.2700000000000387E-2</v>
      </c>
      <c r="L67" s="38">
        <f t="shared" si="8"/>
        <v>3.7936959715156114E-2</v>
      </c>
      <c r="M67" s="38">
        <f t="shared" si="9"/>
        <v>3.6999999999999998E-2</v>
      </c>
      <c r="N67" s="38">
        <f t="shared" ref="N67:N130" si="11">ABS(I67-J67)</f>
        <v>8.5901179999998689E-3</v>
      </c>
    </row>
    <row r="68" spans="1:14">
      <c r="A68" s="9">
        <v>41976</v>
      </c>
      <c r="B68">
        <v>2.9323159670000001</v>
      </c>
      <c r="C68" s="23">
        <v>7.3000000000000001E-3</v>
      </c>
      <c r="D68" s="23">
        <v>3.6900000000000002E-2</v>
      </c>
      <c r="E68">
        <v>2.4839459999999999E-3</v>
      </c>
      <c r="F68" s="23">
        <v>1.23E-2</v>
      </c>
      <c r="H68" s="9">
        <v>41976</v>
      </c>
      <c r="I68" s="38">
        <v>2.9338000000000002</v>
      </c>
      <c r="J68" s="38">
        <f t="shared" si="10"/>
        <v>2.9323159670000001</v>
      </c>
      <c r="K68" s="38">
        <f t="shared" si="7"/>
        <v>8.5000000000001741E-3</v>
      </c>
      <c r="L68" s="38">
        <f t="shared" si="8"/>
        <v>3.7868989556845804E-2</v>
      </c>
      <c r="M68" s="38">
        <f t="shared" si="9"/>
        <v>3.6900000000000002E-2</v>
      </c>
      <c r="N68" s="38">
        <f t="shared" si="11"/>
        <v>1.4840330000001067E-3</v>
      </c>
    </row>
    <row r="69" spans="1:14">
      <c r="A69" s="9">
        <v>41975</v>
      </c>
      <c r="B69">
        <v>2.9250412909999999</v>
      </c>
      <c r="C69" s="23">
        <v>6.2799999999999995E-2</v>
      </c>
      <c r="D69" s="23">
        <v>3.6999999999999998E-2</v>
      </c>
      <c r="E69">
        <v>2.1690055999999999E-2</v>
      </c>
      <c r="F69" s="23">
        <v>1.23E-2</v>
      </c>
      <c r="H69" s="9">
        <v>41975</v>
      </c>
      <c r="I69" s="38">
        <v>2.9253</v>
      </c>
      <c r="J69" s="38">
        <f t="shared" si="10"/>
        <v>2.9250412909999999</v>
      </c>
      <c r="K69" s="38">
        <f t="shared" si="7"/>
        <v>6.5999999999999837E-2</v>
      </c>
      <c r="L69" s="38">
        <f t="shared" si="8"/>
        <v>3.7910219952357931E-2</v>
      </c>
      <c r="M69" s="38">
        <f t="shared" si="9"/>
        <v>3.6999999999999998E-2</v>
      </c>
      <c r="N69" s="38">
        <f t="shared" si="11"/>
        <v>2.5870900000013464E-4</v>
      </c>
    </row>
    <row r="70" spans="1:14">
      <c r="A70" s="9">
        <v>41974</v>
      </c>
      <c r="B70">
        <v>2.8622800900000001</v>
      </c>
      <c r="C70" s="23">
        <v>1.66E-2</v>
      </c>
      <c r="D70" s="23">
        <v>3.6200000000000003E-2</v>
      </c>
      <c r="E70">
        <v>5.8146370000000001E-3</v>
      </c>
      <c r="F70" s="23">
        <v>1.2E-2</v>
      </c>
      <c r="H70" s="9">
        <v>41974</v>
      </c>
      <c r="I70" s="38">
        <v>2.8593000000000002</v>
      </c>
      <c r="J70" s="38">
        <f t="shared" si="10"/>
        <v>2.8622800900000001</v>
      </c>
      <c r="K70" s="38">
        <f t="shared" si="7"/>
        <v>1.0900000000000354E-2</v>
      </c>
      <c r="L70" s="38">
        <f t="shared" si="8"/>
        <v>3.7052624471499832E-2</v>
      </c>
      <c r="M70" s="38">
        <f t="shared" si="9"/>
        <v>3.6200000000000003E-2</v>
      </c>
      <c r="N70" s="38">
        <f t="shared" si="11"/>
        <v>2.9800899999998798E-3</v>
      </c>
    </row>
    <row r="71" spans="1:14">
      <c r="A71" s="9">
        <v>41971</v>
      </c>
      <c r="B71">
        <v>2.8456852640000001</v>
      </c>
      <c r="C71" s="23">
        <v>-3.8399999999999997E-2</v>
      </c>
      <c r="D71" s="23">
        <v>3.61E-2</v>
      </c>
      <c r="E71">
        <v>-1.3407354999999999E-2</v>
      </c>
      <c r="F71" s="23">
        <v>1.2E-2</v>
      </c>
      <c r="H71" s="9">
        <v>41971</v>
      </c>
      <c r="I71" s="38">
        <v>2.8483999999999998</v>
      </c>
      <c r="J71" s="38">
        <f t="shared" si="10"/>
        <v>2.8456852640000001</v>
      </c>
      <c r="K71" s="38">
        <f t="shared" si="7"/>
        <v>-3.7900000000000045E-2</v>
      </c>
      <c r="L71" s="38">
        <f t="shared" si="8"/>
        <v>3.6998647249664195E-2</v>
      </c>
      <c r="M71" s="38">
        <f t="shared" si="9"/>
        <v>3.61E-2</v>
      </c>
      <c r="N71" s="38">
        <f t="shared" si="11"/>
        <v>2.7147359999997178E-3</v>
      </c>
    </row>
    <row r="72" spans="1:14">
      <c r="A72" s="9">
        <v>41969</v>
      </c>
      <c r="B72">
        <v>2.8840952880000001</v>
      </c>
      <c r="C72" s="23">
        <v>-1.46E-2</v>
      </c>
      <c r="D72" s="23">
        <v>3.6499999999999998E-2</v>
      </c>
      <c r="E72">
        <v>-5.0592340000000001E-3</v>
      </c>
      <c r="F72" s="23">
        <v>1.21E-2</v>
      </c>
      <c r="H72" s="9">
        <v>41969</v>
      </c>
      <c r="I72" s="38">
        <v>2.8862999999999999</v>
      </c>
      <c r="J72" s="38">
        <f t="shared" si="10"/>
        <v>2.8840952880000001</v>
      </c>
      <c r="K72" s="38">
        <f t="shared" si="7"/>
        <v>-1.440000000000019E-2</v>
      </c>
      <c r="L72" s="38">
        <f t="shared" si="8"/>
        <v>3.7300475603214325E-2</v>
      </c>
      <c r="M72" s="38">
        <f t="shared" si="9"/>
        <v>3.6499999999999998E-2</v>
      </c>
      <c r="N72" s="38">
        <f t="shared" si="11"/>
        <v>2.20471199999972E-3</v>
      </c>
    </row>
    <row r="73" spans="1:14">
      <c r="A73" s="9">
        <v>41968</v>
      </c>
      <c r="B73">
        <v>2.898723575</v>
      </c>
      <c r="C73" s="23">
        <v>-5.4699999999999999E-2</v>
      </c>
      <c r="D73" s="23">
        <v>3.6499999999999998E-2</v>
      </c>
      <c r="E73">
        <v>-1.8678236000000001E-2</v>
      </c>
      <c r="F73" s="23">
        <v>1.21E-2</v>
      </c>
      <c r="H73" s="9">
        <v>41968</v>
      </c>
      <c r="I73" s="38">
        <v>2.9007000000000001</v>
      </c>
      <c r="J73" s="38">
        <f t="shared" si="10"/>
        <v>2.898723575</v>
      </c>
      <c r="K73" s="38">
        <f t="shared" si="7"/>
        <v>-5.359999999999987E-2</v>
      </c>
      <c r="L73" s="38">
        <f t="shared" si="8"/>
        <v>3.7324581197676135E-2</v>
      </c>
      <c r="M73" s="38">
        <f t="shared" si="9"/>
        <v>3.6499999999999998E-2</v>
      </c>
      <c r="N73" s="38">
        <f t="shared" si="11"/>
        <v>1.9764250000000594E-3</v>
      </c>
    </row>
    <row r="74" spans="1:14">
      <c r="A74" s="9">
        <v>41967</v>
      </c>
      <c r="B74">
        <v>2.9533754289999998</v>
      </c>
      <c r="C74" s="23">
        <v>-1.17E-2</v>
      </c>
      <c r="D74" s="23">
        <v>3.5999999999999997E-2</v>
      </c>
      <c r="E74">
        <v>-3.9386619999999999E-3</v>
      </c>
      <c r="F74" s="23">
        <v>1.1900000000000001E-2</v>
      </c>
      <c r="H74" s="9">
        <v>41967</v>
      </c>
      <c r="I74" s="38">
        <v>2.9542999999999999</v>
      </c>
      <c r="J74" s="38">
        <f t="shared" si="10"/>
        <v>2.9533754289999998</v>
      </c>
      <c r="K74" s="38">
        <f t="shared" si="7"/>
        <v>-9.800000000000253E-3</v>
      </c>
      <c r="L74" s="38">
        <f t="shared" si="8"/>
        <v>3.6852713221029072E-2</v>
      </c>
      <c r="M74" s="38">
        <f t="shared" si="9"/>
        <v>3.5999999999999997E-2</v>
      </c>
      <c r="N74" s="38">
        <f t="shared" si="11"/>
        <v>9.2457100000009618E-4</v>
      </c>
    </row>
    <row r="75" spans="1:14">
      <c r="A75" s="9">
        <v>41964</v>
      </c>
      <c r="B75">
        <v>2.9650307159999998</v>
      </c>
      <c r="C75" s="23">
        <v>-1.7399999999999999E-2</v>
      </c>
      <c r="D75" s="23">
        <v>3.61E-2</v>
      </c>
      <c r="E75">
        <v>-5.8591340000000002E-3</v>
      </c>
      <c r="F75" s="23">
        <v>1.2E-2</v>
      </c>
      <c r="H75" s="9">
        <v>41964</v>
      </c>
      <c r="I75" s="38">
        <v>2.9641000000000002</v>
      </c>
      <c r="J75" s="38">
        <f t="shared" si="10"/>
        <v>2.9650307159999998</v>
      </c>
      <c r="K75" s="38">
        <f t="shared" si="7"/>
        <v>-1.4799999999999702E-2</v>
      </c>
      <c r="L75" s="38">
        <f t="shared" si="8"/>
        <v>3.7009578238017385E-2</v>
      </c>
      <c r="M75" s="38">
        <f t="shared" si="9"/>
        <v>3.61E-2</v>
      </c>
      <c r="N75" s="38">
        <f t="shared" si="11"/>
        <v>9.3071599999960952E-4</v>
      </c>
    </row>
    <row r="76" spans="1:14">
      <c r="A76" s="9">
        <v>41963</v>
      </c>
      <c r="B76">
        <v>2.982454223</v>
      </c>
      <c r="C76" s="23">
        <v>-2.1499999999999998E-2</v>
      </c>
      <c r="D76" s="23">
        <v>3.61E-2</v>
      </c>
      <c r="E76">
        <v>-7.1828259999999998E-3</v>
      </c>
      <c r="F76" s="23">
        <v>1.2E-2</v>
      </c>
      <c r="H76" s="9">
        <v>41963</v>
      </c>
      <c r="I76" s="38">
        <v>2.9788999999999999</v>
      </c>
      <c r="J76" s="38">
        <f t="shared" si="10"/>
        <v>2.982454223</v>
      </c>
      <c r="K76" s="38">
        <f t="shared" si="7"/>
        <v>-3.5500000000000309E-2</v>
      </c>
      <c r="L76" s="38">
        <f t="shared" si="8"/>
        <v>3.6975851449229373E-2</v>
      </c>
      <c r="M76" s="38">
        <f t="shared" si="9"/>
        <v>3.61E-2</v>
      </c>
      <c r="N76" s="38">
        <f t="shared" si="11"/>
        <v>3.5542230000000785E-3</v>
      </c>
    </row>
    <row r="77" spans="1:14">
      <c r="A77" s="9">
        <v>41962</v>
      </c>
      <c r="B77">
        <v>3.0039537950000001</v>
      </c>
      <c r="C77" s="23">
        <v>2.1700000000000001E-2</v>
      </c>
      <c r="D77" s="23">
        <v>3.5999999999999997E-2</v>
      </c>
      <c r="E77">
        <v>7.2486399999999998E-3</v>
      </c>
      <c r="F77" s="23">
        <v>1.1900000000000001E-2</v>
      </c>
      <c r="H77" s="9">
        <v>41962</v>
      </c>
      <c r="I77" s="38">
        <v>3.0144000000000002</v>
      </c>
      <c r="J77" s="38">
        <f t="shared" si="10"/>
        <v>3.0039537950000001</v>
      </c>
      <c r="K77" s="38">
        <f t="shared" si="7"/>
        <v>3.620000000000001E-2</v>
      </c>
      <c r="L77" s="38">
        <f t="shared" si="8"/>
        <v>3.6766816706569269E-2</v>
      </c>
      <c r="M77" s="38">
        <f t="shared" si="9"/>
        <v>3.5999999999999997E-2</v>
      </c>
      <c r="N77" s="38">
        <f t="shared" si="11"/>
        <v>1.0446205000000042E-2</v>
      </c>
    </row>
    <row r="78" spans="1:14">
      <c r="A78" s="9">
        <v>41961</v>
      </c>
      <c r="B78">
        <v>2.982257943</v>
      </c>
      <c r="C78" s="23">
        <v>-1.18E-2</v>
      </c>
      <c r="D78" s="23">
        <v>3.5900000000000001E-2</v>
      </c>
      <c r="E78">
        <v>-3.9622160000000002E-3</v>
      </c>
      <c r="F78" s="23">
        <v>1.1900000000000001E-2</v>
      </c>
      <c r="H78" s="9">
        <v>41961</v>
      </c>
      <c r="I78" s="38">
        <v>2.9782000000000002</v>
      </c>
      <c r="J78" s="38">
        <f t="shared" si="10"/>
        <v>2.982257943</v>
      </c>
      <c r="K78" s="38">
        <f t="shared" si="7"/>
        <v>-1.6699999999999715E-2</v>
      </c>
      <c r="L78" s="38">
        <f t="shared" si="8"/>
        <v>3.6428222862280181E-2</v>
      </c>
      <c r="M78" s="38">
        <f t="shared" si="9"/>
        <v>3.5900000000000001E-2</v>
      </c>
      <c r="N78" s="38">
        <f t="shared" si="11"/>
        <v>4.0579429999998418E-3</v>
      </c>
    </row>
    <row r="79" spans="1:14">
      <c r="A79" s="9">
        <v>41960</v>
      </c>
      <c r="B79">
        <v>2.9940977329999998</v>
      </c>
      <c r="C79" s="23">
        <v>5.7999999999999996E-3</v>
      </c>
      <c r="D79" s="23">
        <v>3.5999999999999997E-2</v>
      </c>
      <c r="E79">
        <v>1.9355659999999999E-3</v>
      </c>
      <c r="F79" s="23">
        <v>1.1900000000000001E-2</v>
      </c>
      <c r="H79" s="9">
        <v>41960</v>
      </c>
      <c r="I79" s="38">
        <v>2.9948999999999999</v>
      </c>
      <c r="J79" s="38">
        <f t="shared" si="10"/>
        <v>2.9940977329999998</v>
      </c>
      <c r="K79" s="38">
        <f t="shared" si="7"/>
        <v>7.8000000000000291E-3</v>
      </c>
      <c r="L79" s="38">
        <f t="shared" si="8"/>
        <v>3.6394009060286607E-2</v>
      </c>
      <c r="M79" s="38">
        <f t="shared" si="9"/>
        <v>3.5999999999999997E-2</v>
      </c>
      <c r="N79" s="38">
        <f t="shared" si="11"/>
        <v>8.0226700000007867E-4</v>
      </c>
    </row>
    <row r="80" spans="1:14">
      <c r="A80" s="9">
        <v>41957</v>
      </c>
      <c r="B80">
        <v>2.9883080629999998</v>
      </c>
      <c r="C80" s="23">
        <v>-3.5799999999999998E-2</v>
      </c>
      <c r="D80" s="23">
        <v>3.61E-2</v>
      </c>
      <c r="E80">
        <v>-1.1902207E-2</v>
      </c>
      <c r="F80" s="23">
        <v>1.2E-2</v>
      </c>
      <c r="H80" s="9">
        <v>41957</v>
      </c>
      <c r="I80" s="38">
        <v>2.9870999999999999</v>
      </c>
      <c r="J80" s="38">
        <f t="shared" si="10"/>
        <v>2.9883080629999998</v>
      </c>
      <c r="K80" s="38">
        <f t="shared" si="7"/>
        <v>-3.1200000000000117E-2</v>
      </c>
      <c r="L80" s="38">
        <f t="shared" si="8"/>
        <v>3.6631349105487959E-2</v>
      </c>
      <c r="M80" s="38">
        <f t="shared" si="9"/>
        <v>3.61E-2</v>
      </c>
      <c r="N80" s="38">
        <f t="shared" si="11"/>
        <v>1.2080629999999815E-3</v>
      </c>
    </row>
    <row r="81" spans="1:14">
      <c r="A81" s="9">
        <v>41956</v>
      </c>
      <c r="B81">
        <v>3.0240880309999998</v>
      </c>
      <c r="C81" s="23">
        <v>-1.24E-2</v>
      </c>
      <c r="D81" s="23">
        <v>3.5999999999999997E-2</v>
      </c>
      <c r="E81">
        <v>-4.0908079999999996E-3</v>
      </c>
      <c r="F81" s="23">
        <v>1.1900000000000001E-2</v>
      </c>
      <c r="H81" s="9">
        <v>41956</v>
      </c>
      <c r="I81" s="38">
        <v>3.0183</v>
      </c>
      <c r="J81" s="38">
        <f t="shared" si="10"/>
        <v>3.0240880309999998</v>
      </c>
      <c r="K81" s="38">
        <f t="shared" si="7"/>
        <v>-1.6999999999999904E-2</v>
      </c>
      <c r="L81" s="38">
        <f t="shared" si="8"/>
        <v>3.687756824341893E-2</v>
      </c>
      <c r="M81" s="38">
        <f t="shared" si="9"/>
        <v>3.5999999999999997E-2</v>
      </c>
      <c r="N81" s="38">
        <f t="shared" si="11"/>
        <v>5.7880309999998047E-3</v>
      </c>
    </row>
    <row r="82" spans="1:14">
      <c r="A82" s="9">
        <v>41955</v>
      </c>
      <c r="B82">
        <v>3.0364843320000001</v>
      </c>
      <c r="C82" s="23">
        <v>1E-4</v>
      </c>
      <c r="D82" s="23">
        <v>3.6499999999999998E-2</v>
      </c>
      <c r="E82" s="24">
        <v>4.8675799999999999E-5</v>
      </c>
      <c r="F82" s="23">
        <v>1.21E-2</v>
      </c>
      <c r="H82" s="9">
        <v>41955</v>
      </c>
      <c r="I82" s="38">
        <v>3.0352999999999999</v>
      </c>
      <c r="J82" s="38">
        <f t="shared" si="10"/>
        <v>3.0364843320000001</v>
      </c>
      <c r="K82" s="38">
        <f t="shared" si="7"/>
        <v>-8.7000000000001521E-3</v>
      </c>
      <c r="L82" s="38">
        <f t="shared" si="8"/>
        <v>3.7277758587537589E-2</v>
      </c>
      <c r="M82" s="38">
        <f t="shared" si="9"/>
        <v>3.6499999999999998E-2</v>
      </c>
      <c r="N82" s="38">
        <f t="shared" si="11"/>
        <v>1.1843320000002322E-3</v>
      </c>
    </row>
    <row r="83" spans="1:14">
      <c r="A83" s="9">
        <v>41953</v>
      </c>
      <c r="B83">
        <v>3.036336532</v>
      </c>
      <c r="C83" s="23">
        <v>3.5000000000000003E-2</v>
      </c>
      <c r="D83" s="23">
        <v>3.6999999999999998E-2</v>
      </c>
      <c r="E83">
        <v>1.1585849E-2</v>
      </c>
      <c r="F83" s="23">
        <v>1.2200000000000001E-2</v>
      </c>
      <c r="H83" s="9">
        <v>41953</v>
      </c>
      <c r="I83" s="38">
        <v>3.044</v>
      </c>
      <c r="J83" s="38">
        <f t="shared" si="10"/>
        <v>3.036336532</v>
      </c>
      <c r="K83" s="38">
        <f t="shared" si="7"/>
        <v>3.8000000000000256E-2</v>
      </c>
      <c r="L83" s="38">
        <f t="shared" si="8"/>
        <v>3.7365034865612962E-2</v>
      </c>
      <c r="M83" s="38">
        <f t="shared" si="9"/>
        <v>3.6999999999999998E-2</v>
      </c>
      <c r="N83" s="38">
        <f t="shared" si="11"/>
        <v>7.6634680000000621E-3</v>
      </c>
    </row>
    <row r="84" spans="1:14">
      <c r="A84" s="9">
        <v>41950</v>
      </c>
      <c r="B84">
        <v>3.0013609959999998</v>
      </c>
      <c r="C84" s="23">
        <v>-5.0599999999999999E-2</v>
      </c>
      <c r="D84" s="23">
        <v>3.6700000000000003E-2</v>
      </c>
      <c r="E84">
        <v>-1.6734813000000001E-2</v>
      </c>
      <c r="F84" s="23">
        <v>1.21E-2</v>
      </c>
      <c r="H84" s="9">
        <v>41950</v>
      </c>
      <c r="I84" s="38">
        <v>3.0059999999999998</v>
      </c>
      <c r="J84" s="38">
        <f t="shared" si="10"/>
        <v>3.0013609959999998</v>
      </c>
      <c r="K84" s="38">
        <f t="shared" si="7"/>
        <v>-4.8300000000000232E-2</v>
      </c>
      <c r="L84" s="38">
        <f t="shared" si="8"/>
        <v>3.7186615811071376E-2</v>
      </c>
      <c r="M84" s="38">
        <f t="shared" si="9"/>
        <v>3.6700000000000003E-2</v>
      </c>
      <c r="N84" s="38">
        <f t="shared" si="11"/>
        <v>4.6390039999999466E-3</v>
      </c>
    </row>
    <row r="85" spans="1:14">
      <c r="A85" s="9">
        <v>41949</v>
      </c>
      <c r="B85">
        <v>3.0520108370000001</v>
      </c>
      <c r="C85" s="23">
        <v>7.6E-3</v>
      </c>
      <c r="D85" s="23">
        <v>3.6400000000000002E-2</v>
      </c>
      <c r="E85">
        <v>2.4805679999999998E-3</v>
      </c>
      <c r="F85" s="23">
        <v>1.2E-2</v>
      </c>
      <c r="H85" s="9">
        <v>41949</v>
      </c>
      <c r="I85" s="38">
        <v>3.0543</v>
      </c>
      <c r="J85" s="38">
        <f t="shared" si="10"/>
        <v>3.0520108370000001</v>
      </c>
      <c r="K85" s="38">
        <f t="shared" si="7"/>
        <v>1.2799999999999923E-2</v>
      </c>
      <c r="L85" s="38">
        <f t="shared" si="8"/>
        <v>3.6746957097591099E-2</v>
      </c>
      <c r="M85" s="38">
        <f t="shared" si="9"/>
        <v>3.6400000000000002E-2</v>
      </c>
      <c r="N85" s="38">
        <f t="shared" si="11"/>
        <v>2.2891629999999275E-3</v>
      </c>
    </row>
    <row r="86" spans="1:14">
      <c r="A86" s="9">
        <v>41948</v>
      </c>
      <c r="B86">
        <v>3.0444494980000001</v>
      </c>
      <c r="C86" s="23">
        <v>2.0000000000000001E-4</v>
      </c>
      <c r="D86" s="23">
        <v>3.6400000000000002E-2</v>
      </c>
      <c r="E86" s="24">
        <v>6.8223899999999996E-5</v>
      </c>
      <c r="F86" s="23">
        <v>1.2E-2</v>
      </c>
      <c r="H86" s="9">
        <v>41948</v>
      </c>
      <c r="I86" s="38">
        <v>3.0415000000000001</v>
      </c>
      <c r="J86" s="38">
        <f t="shared" si="10"/>
        <v>3.0444494980000001</v>
      </c>
      <c r="K86" s="38">
        <f t="shared" si="7"/>
        <v>-3.0000000000001137E-3</v>
      </c>
      <c r="L86" s="38">
        <f t="shared" si="8"/>
        <v>3.6737762826744388E-2</v>
      </c>
      <c r="M86" s="38">
        <f t="shared" si="9"/>
        <v>3.6400000000000002E-2</v>
      </c>
      <c r="N86" s="38">
        <f t="shared" si="11"/>
        <v>2.9494979999999948E-3</v>
      </c>
    </row>
    <row r="87" spans="1:14">
      <c r="A87" s="9">
        <v>41947</v>
      </c>
      <c r="B87">
        <v>3.0442418</v>
      </c>
      <c r="C87" s="23">
        <v>-3.0000000000000001E-3</v>
      </c>
      <c r="D87" s="23">
        <v>3.6400000000000002E-2</v>
      </c>
      <c r="E87">
        <v>-9.9683499999999995E-4</v>
      </c>
      <c r="F87" s="23">
        <v>1.2E-2</v>
      </c>
      <c r="H87" s="9">
        <v>41947</v>
      </c>
      <c r="I87" s="38">
        <v>3.0445000000000002</v>
      </c>
      <c r="J87" s="38">
        <f t="shared" si="10"/>
        <v>3.0442418</v>
      </c>
      <c r="K87" s="38">
        <f t="shared" si="7"/>
        <v>3.7000000000002586E-3</v>
      </c>
      <c r="L87" s="38">
        <f t="shared" si="8"/>
        <v>3.6750234827644342E-2</v>
      </c>
      <c r="M87" s="38">
        <f t="shared" si="9"/>
        <v>3.6400000000000002E-2</v>
      </c>
      <c r="N87" s="38">
        <f t="shared" si="11"/>
        <v>2.5820000000020826E-4</v>
      </c>
    </row>
    <row r="88" spans="1:14">
      <c r="A88" s="9">
        <v>41946</v>
      </c>
      <c r="B88">
        <v>3.0472779210000001</v>
      </c>
      <c r="C88" s="23">
        <v>3.7499999999999999E-2</v>
      </c>
      <c r="D88" s="23">
        <v>3.6400000000000002E-2</v>
      </c>
      <c r="E88">
        <v>1.2394829E-2</v>
      </c>
      <c r="F88" s="23">
        <v>1.2E-2</v>
      </c>
      <c r="H88" s="9">
        <v>41946</v>
      </c>
      <c r="I88" s="38">
        <v>3.0407999999999999</v>
      </c>
      <c r="J88" s="38">
        <f t="shared" si="10"/>
        <v>3.0472779210000001</v>
      </c>
      <c r="K88" s="38">
        <f t="shared" si="7"/>
        <v>3.6399999999999988E-2</v>
      </c>
      <c r="L88" s="38">
        <f t="shared" si="8"/>
        <v>3.7013071290122372E-2</v>
      </c>
      <c r="M88" s="38">
        <f t="shared" si="9"/>
        <v>3.6400000000000002E-2</v>
      </c>
      <c r="N88" s="38">
        <f t="shared" si="11"/>
        <v>6.4779210000001086E-3</v>
      </c>
    </row>
    <row r="89" spans="1:14">
      <c r="A89" s="9">
        <v>41943</v>
      </c>
      <c r="B89">
        <v>3.0097405469999998</v>
      </c>
      <c r="C89" s="23">
        <v>2.1299999999999999E-2</v>
      </c>
      <c r="D89" s="23">
        <v>3.6299999999999999E-2</v>
      </c>
      <c r="E89">
        <v>7.1110009999999996E-3</v>
      </c>
      <c r="F89" s="23">
        <v>1.2E-2</v>
      </c>
      <c r="H89" s="9">
        <v>41943</v>
      </c>
      <c r="I89" s="38">
        <v>3.0044</v>
      </c>
      <c r="J89" s="38">
        <f t="shared" si="10"/>
        <v>3.0097405469999998</v>
      </c>
      <c r="K89" s="38">
        <f t="shared" si="7"/>
        <v>1.5499999999999847E-2</v>
      </c>
      <c r="L89" s="38">
        <f t="shared" si="8"/>
        <v>3.6651235170837286E-2</v>
      </c>
      <c r="M89" s="38">
        <f t="shared" si="9"/>
        <v>3.6299999999999999E-2</v>
      </c>
      <c r="N89" s="38">
        <f t="shared" si="11"/>
        <v>5.3405469999998623E-3</v>
      </c>
    </row>
    <row r="90" spans="1:14">
      <c r="A90" s="9">
        <v>41942</v>
      </c>
      <c r="B90">
        <v>2.988414197</v>
      </c>
      <c r="C90" s="23">
        <v>-2.07E-2</v>
      </c>
      <c r="D90" s="23">
        <v>3.6200000000000003E-2</v>
      </c>
      <c r="E90">
        <v>-6.8976669999999997E-3</v>
      </c>
      <c r="F90" s="23">
        <v>1.1900000000000001E-2</v>
      </c>
      <c r="H90" s="9">
        <v>41942</v>
      </c>
      <c r="I90" s="38">
        <v>2.9889000000000001</v>
      </c>
      <c r="J90" s="38">
        <f t="shared" si="10"/>
        <v>2.988414197</v>
      </c>
      <c r="K90" s="38">
        <f t="shared" si="7"/>
        <v>-1.739999999999986E-2</v>
      </c>
      <c r="L90" s="38">
        <f t="shared" si="8"/>
        <v>3.6574546233731832E-2</v>
      </c>
      <c r="M90" s="38">
        <f t="shared" si="9"/>
        <v>3.6200000000000003E-2</v>
      </c>
      <c r="N90" s="38">
        <f t="shared" si="11"/>
        <v>4.8580300000011789E-4</v>
      </c>
    </row>
    <row r="91" spans="1:14">
      <c r="A91" s="9">
        <v>41941</v>
      </c>
      <c r="B91">
        <v>3.009098539</v>
      </c>
      <c r="C91" s="23">
        <v>3.5799999999999998E-2</v>
      </c>
      <c r="D91" s="23">
        <v>3.61E-2</v>
      </c>
      <c r="E91">
        <v>1.1981024999999999E-2</v>
      </c>
      <c r="F91" s="23">
        <v>1.1900000000000001E-2</v>
      </c>
      <c r="H91" s="9">
        <v>41941</v>
      </c>
      <c r="I91" s="38">
        <v>3.0063</v>
      </c>
      <c r="J91" s="38">
        <f t="shared" si="10"/>
        <v>3.009098539</v>
      </c>
      <c r="K91" s="38">
        <f t="shared" si="7"/>
        <v>3.6900000000000155E-2</v>
      </c>
      <c r="L91" s="38">
        <f t="shared" si="8"/>
        <v>3.6546027167052131E-2</v>
      </c>
      <c r="M91" s="38">
        <f t="shared" si="9"/>
        <v>3.61E-2</v>
      </c>
      <c r="N91" s="38">
        <f t="shared" si="11"/>
        <v>2.7985390000000443E-3</v>
      </c>
    </row>
    <row r="92" spans="1:14">
      <c r="A92" s="9">
        <v>41940</v>
      </c>
      <c r="B92">
        <v>2.9732615650000001</v>
      </c>
      <c r="C92" s="23">
        <v>2.2599999999999999E-2</v>
      </c>
      <c r="D92" s="23">
        <v>3.5700000000000003E-2</v>
      </c>
      <c r="E92">
        <v>7.6406240000000004E-3</v>
      </c>
      <c r="F92" s="23">
        <v>1.18E-2</v>
      </c>
      <c r="H92" s="9">
        <v>41940</v>
      </c>
      <c r="I92" s="38">
        <v>2.9693999999999998</v>
      </c>
      <c r="J92" s="38">
        <f t="shared" si="10"/>
        <v>2.9732615650000001</v>
      </c>
      <c r="K92" s="38">
        <f t="shared" si="7"/>
        <v>2.3199999999999665E-2</v>
      </c>
      <c r="L92" s="38">
        <f t="shared" si="8"/>
        <v>3.6402181090363118E-2</v>
      </c>
      <c r="M92" s="38">
        <f t="shared" si="9"/>
        <v>3.5700000000000003E-2</v>
      </c>
      <c r="N92" s="38">
        <f t="shared" si="11"/>
        <v>3.8615650000002333E-3</v>
      </c>
    </row>
    <row r="93" spans="1:14">
      <c r="A93" s="9">
        <v>41939</v>
      </c>
      <c r="B93">
        <v>2.9506305570000002</v>
      </c>
      <c r="C93" s="23">
        <v>-1.6400000000000001E-2</v>
      </c>
      <c r="D93" s="23">
        <v>3.5999999999999997E-2</v>
      </c>
      <c r="E93">
        <v>-5.5540759999999998E-3</v>
      </c>
      <c r="F93" s="23">
        <v>1.1900000000000001E-2</v>
      </c>
      <c r="H93" s="9">
        <v>41939</v>
      </c>
      <c r="I93" s="38">
        <v>2.9462000000000002</v>
      </c>
      <c r="J93" s="38">
        <f t="shared" si="10"/>
        <v>2.9506305570000002</v>
      </c>
      <c r="K93" s="38">
        <f t="shared" si="7"/>
        <v>-2.1599999999999842E-2</v>
      </c>
      <c r="L93" s="38">
        <f t="shared" si="8"/>
        <v>3.6221172289613926E-2</v>
      </c>
      <c r="M93" s="38">
        <f t="shared" si="9"/>
        <v>3.5999999999999997E-2</v>
      </c>
      <c r="N93" s="38">
        <f t="shared" si="11"/>
        <v>4.4305570000000571E-3</v>
      </c>
    </row>
    <row r="94" spans="1:14">
      <c r="A94" s="9">
        <v>41936</v>
      </c>
      <c r="B94">
        <v>2.9670641789999999</v>
      </c>
      <c r="C94" s="23">
        <v>1.01E-2</v>
      </c>
      <c r="D94" s="23">
        <v>3.5999999999999997E-2</v>
      </c>
      <c r="E94">
        <v>3.406863E-3</v>
      </c>
      <c r="F94" s="23">
        <v>1.1900000000000001E-2</v>
      </c>
      <c r="H94" s="9">
        <v>41936</v>
      </c>
      <c r="I94" s="38">
        <v>2.9678</v>
      </c>
      <c r="J94" s="38">
        <f t="shared" si="10"/>
        <v>2.9670641789999999</v>
      </c>
      <c r="K94" s="38">
        <f t="shared" si="7"/>
        <v>1.4800000000000146E-2</v>
      </c>
      <c r="L94" s="38">
        <f t="shared" si="8"/>
        <v>3.7934090328351697E-2</v>
      </c>
      <c r="M94" s="38">
        <f t="shared" si="9"/>
        <v>3.5999999999999997E-2</v>
      </c>
      <c r="N94" s="38">
        <f t="shared" si="11"/>
        <v>7.3582100000013639E-4</v>
      </c>
    </row>
    <row r="95" spans="1:14">
      <c r="A95" s="9">
        <v>41935</v>
      </c>
      <c r="B95">
        <v>2.9569729969999998</v>
      </c>
      <c r="C95" s="23">
        <v>4.1399999999999999E-2</v>
      </c>
      <c r="D95" s="23">
        <v>3.7699999999999997E-2</v>
      </c>
      <c r="E95">
        <v>1.4087598E-2</v>
      </c>
      <c r="F95" s="23">
        <v>1.24E-2</v>
      </c>
      <c r="H95" s="9">
        <v>41935</v>
      </c>
      <c r="I95" s="38">
        <v>2.9529999999999998</v>
      </c>
      <c r="J95" s="38">
        <f t="shared" si="10"/>
        <v>2.9569729969999998</v>
      </c>
      <c r="K95" s="38">
        <f t="shared" si="7"/>
        <v>3.6899999999999711E-2</v>
      </c>
      <c r="L95" s="38">
        <f t="shared" si="8"/>
        <v>3.7961932277742194E-2</v>
      </c>
      <c r="M95" s="38">
        <f t="shared" si="9"/>
        <v>3.7699999999999997E-2</v>
      </c>
      <c r="N95" s="38">
        <f t="shared" si="11"/>
        <v>3.9729969999999781E-3</v>
      </c>
    </row>
    <row r="96" spans="1:14">
      <c r="A96" s="9">
        <v>41934</v>
      </c>
      <c r="B96">
        <v>2.9156084</v>
      </c>
      <c r="C96" s="23">
        <v>1.2999999999999999E-2</v>
      </c>
      <c r="D96" s="23">
        <v>3.7400000000000003E-2</v>
      </c>
      <c r="E96">
        <v>4.46957E-3</v>
      </c>
      <c r="F96" s="23">
        <v>1.2200000000000001E-2</v>
      </c>
      <c r="H96" s="9">
        <v>41934</v>
      </c>
      <c r="I96" s="38">
        <v>2.9161000000000001</v>
      </c>
      <c r="J96" s="38">
        <f t="shared" si="10"/>
        <v>2.9156084</v>
      </c>
      <c r="K96" s="38">
        <f t="shared" si="7"/>
        <v>1.5900000000000247E-2</v>
      </c>
      <c r="L96" s="38">
        <f t="shared" si="8"/>
        <v>3.7650957588680665E-2</v>
      </c>
      <c r="M96" s="38">
        <f t="shared" si="9"/>
        <v>3.7400000000000003E-2</v>
      </c>
      <c r="N96" s="38">
        <f t="shared" si="11"/>
        <v>4.9160000000014747E-4</v>
      </c>
    </row>
    <row r="97" spans="1:14">
      <c r="A97" s="9">
        <v>41933</v>
      </c>
      <c r="B97">
        <v>2.902605962</v>
      </c>
      <c r="C97" s="23">
        <v>2.0299999999999999E-2</v>
      </c>
      <c r="D97" s="23">
        <v>3.7400000000000003E-2</v>
      </c>
      <c r="E97">
        <v>7.0263340000000004E-3</v>
      </c>
      <c r="F97" s="23">
        <v>1.2200000000000001E-2</v>
      </c>
      <c r="H97" s="9">
        <v>41933</v>
      </c>
      <c r="I97" s="38">
        <v>2.9001999999999999</v>
      </c>
      <c r="J97" s="38">
        <f t="shared" si="10"/>
        <v>2.902605962</v>
      </c>
      <c r="K97" s="38">
        <f t="shared" si="7"/>
        <v>2.4099999999999788E-2</v>
      </c>
      <c r="L97" s="38">
        <f t="shared" si="8"/>
        <v>3.7850580304382771E-2</v>
      </c>
      <c r="M97" s="38">
        <f t="shared" si="9"/>
        <v>3.7400000000000003E-2</v>
      </c>
      <c r="N97" s="38">
        <f t="shared" si="11"/>
        <v>2.4059620000000947E-3</v>
      </c>
    </row>
    <row r="98" spans="1:14">
      <c r="A98" s="9">
        <v>41932</v>
      </c>
      <c r="B98">
        <v>2.8822827659999999</v>
      </c>
      <c r="C98" s="23">
        <v>-2.6700000000000002E-2</v>
      </c>
      <c r="D98" s="23">
        <v>3.7600000000000001E-2</v>
      </c>
      <c r="E98">
        <v>-9.2158250000000004E-3</v>
      </c>
      <c r="F98" s="23">
        <v>1.23E-2</v>
      </c>
      <c r="H98" s="9">
        <v>41932</v>
      </c>
      <c r="I98" s="38">
        <v>2.8761000000000001</v>
      </c>
      <c r="J98" s="38">
        <f t="shared" si="10"/>
        <v>2.8822827659999999</v>
      </c>
      <c r="K98" s="38">
        <f t="shared" si="7"/>
        <v>-2.829999999999977E-2</v>
      </c>
      <c r="L98" s="38">
        <f t="shared" si="8"/>
        <v>3.8427443700804892E-2</v>
      </c>
      <c r="M98" s="38">
        <f t="shared" si="9"/>
        <v>3.7600000000000001E-2</v>
      </c>
      <c r="N98" s="38">
        <f t="shared" si="11"/>
        <v>6.1827659999997842E-3</v>
      </c>
    </row>
    <row r="99" spans="1:14">
      <c r="A99" s="9">
        <v>41929</v>
      </c>
      <c r="B99">
        <v>2.9089681550000002</v>
      </c>
      <c r="C99" s="23">
        <v>1.9E-2</v>
      </c>
      <c r="D99" s="23">
        <v>3.8199999999999998E-2</v>
      </c>
      <c r="E99">
        <v>6.5499E-3</v>
      </c>
      <c r="F99" s="23">
        <v>1.24E-2</v>
      </c>
      <c r="H99" s="9">
        <v>41929</v>
      </c>
      <c r="I99" s="38">
        <v>2.9043999999999999</v>
      </c>
      <c r="J99" s="38">
        <f t="shared" si="10"/>
        <v>2.9089681550000002</v>
      </c>
      <c r="K99" s="38">
        <f t="shared" si="7"/>
        <v>1.5600000000000058E-2</v>
      </c>
      <c r="L99" s="38">
        <f t="shared" si="8"/>
        <v>3.8353677443581945E-2</v>
      </c>
      <c r="M99" s="38">
        <f t="shared" si="9"/>
        <v>3.8199999999999998E-2</v>
      </c>
      <c r="N99" s="38">
        <f t="shared" si="11"/>
        <v>4.5681550000002957E-3</v>
      </c>
    </row>
    <row r="100" spans="1:14">
      <c r="A100" s="9">
        <v>41928</v>
      </c>
      <c r="B100">
        <v>2.889976967</v>
      </c>
      <c r="C100" s="23">
        <v>8.8700000000000001E-2</v>
      </c>
      <c r="D100" s="23">
        <v>3.8100000000000002E-2</v>
      </c>
      <c r="E100">
        <v>3.1173380000000001E-2</v>
      </c>
      <c r="F100" s="23">
        <v>1.24E-2</v>
      </c>
      <c r="H100" s="9">
        <v>41928</v>
      </c>
      <c r="I100" s="38">
        <v>2.8887999999999998</v>
      </c>
      <c r="J100" s="38">
        <f t="shared" si="10"/>
        <v>2.889976967</v>
      </c>
      <c r="K100" s="38">
        <f t="shared" si="7"/>
        <v>9.4799999999999773E-2</v>
      </c>
      <c r="L100" s="38">
        <f t="shared" si="8"/>
        <v>3.8268284430064768E-2</v>
      </c>
      <c r="M100" s="38">
        <f t="shared" si="9"/>
        <v>3.8100000000000002E-2</v>
      </c>
      <c r="N100" s="38">
        <f t="shared" si="11"/>
        <v>1.1769670000001398E-3</v>
      </c>
    </row>
    <row r="101" spans="1:14">
      <c r="A101" s="9">
        <v>41927</v>
      </c>
      <c r="B101">
        <v>2.8012763490000001</v>
      </c>
      <c r="C101" s="23">
        <v>-0.1144</v>
      </c>
      <c r="D101" s="23">
        <v>3.61E-2</v>
      </c>
      <c r="E101">
        <v>-4.0025695999999999E-2</v>
      </c>
      <c r="F101" s="23">
        <v>1.17E-2</v>
      </c>
      <c r="H101" s="9">
        <v>41927</v>
      </c>
      <c r="I101" s="38">
        <v>2.794</v>
      </c>
      <c r="J101" s="38">
        <f t="shared" si="10"/>
        <v>2.8012763490000001</v>
      </c>
      <c r="K101" s="38">
        <f t="shared" si="7"/>
        <v>-0.11859999999999982</v>
      </c>
      <c r="L101" s="38">
        <f t="shared" si="8"/>
        <v>3.5962936979037061E-2</v>
      </c>
      <c r="M101" s="38">
        <f t="shared" si="9"/>
        <v>3.61E-2</v>
      </c>
      <c r="N101" s="38">
        <f t="shared" si="11"/>
        <v>7.2763490000000708E-3</v>
      </c>
    </row>
    <row r="102" spans="1:14">
      <c r="A102" s="9">
        <v>41926</v>
      </c>
      <c r="B102">
        <v>2.915673526</v>
      </c>
      <c r="C102" s="23">
        <v>-9.0800000000000006E-2</v>
      </c>
      <c r="D102" s="23">
        <v>3.32E-2</v>
      </c>
      <c r="E102">
        <v>-3.0666240000000001E-2</v>
      </c>
      <c r="F102" s="23">
        <v>1.0500000000000001E-2</v>
      </c>
      <c r="H102" s="9">
        <v>41926</v>
      </c>
      <c r="I102" s="38">
        <v>2.9125999999999999</v>
      </c>
      <c r="J102" s="38">
        <f t="shared" si="10"/>
        <v>2.915673526</v>
      </c>
      <c r="K102" s="38">
        <f t="shared" si="7"/>
        <v>-8.9300000000000157E-2</v>
      </c>
      <c r="L102" s="38">
        <f t="shared" si="8"/>
        <v>3.2840193911702051E-2</v>
      </c>
      <c r="M102" s="38">
        <f t="shared" si="9"/>
        <v>3.32E-2</v>
      </c>
      <c r="N102" s="38">
        <f t="shared" si="11"/>
        <v>3.0735260000001041E-3</v>
      </c>
    </row>
    <row r="103" spans="1:14">
      <c r="A103" s="9">
        <v>41922</v>
      </c>
      <c r="B103">
        <v>3.0064713689999998</v>
      </c>
      <c r="C103" s="23">
        <v>-2.8999999999999998E-3</v>
      </c>
      <c r="D103" s="23">
        <v>3.1199999999999999E-2</v>
      </c>
      <c r="E103">
        <v>-9.5742099999999997E-4</v>
      </c>
      <c r="F103" s="23">
        <v>9.7999999999999997E-3</v>
      </c>
      <c r="H103" s="9">
        <v>41922</v>
      </c>
      <c r="I103" s="38">
        <v>3.0019</v>
      </c>
      <c r="J103" s="38">
        <f t="shared" si="10"/>
        <v>3.0064713689999998</v>
      </c>
      <c r="K103" s="38">
        <f t="shared" si="7"/>
        <v>-7.2000000000000952E-3</v>
      </c>
      <c r="L103" s="38">
        <f t="shared" si="8"/>
        <v>3.1608513478077159E-2</v>
      </c>
      <c r="M103" s="38">
        <f t="shared" si="9"/>
        <v>3.1199999999999999E-2</v>
      </c>
      <c r="N103" s="38">
        <f t="shared" si="11"/>
        <v>4.5713689999997698E-3</v>
      </c>
    </row>
    <row r="104" spans="1:14">
      <c r="A104" s="9">
        <v>41921</v>
      </c>
      <c r="B104">
        <v>3.0093512069999999</v>
      </c>
      <c r="C104" s="23">
        <v>2.3999999999999998E-3</v>
      </c>
      <c r="D104" s="23">
        <v>3.1800000000000002E-2</v>
      </c>
      <c r="E104">
        <v>7.9594300000000002E-4</v>
      </c>
      <c r="F104" s="23">
        <v>0.01</v>
      </c>
      <c r="H104" s="9">
        <v>41921</v>
      </c>
      <c r="I104" s="38">
        <v>3.0091000000000001</v>
      </c>
      <c r="J104" s="38">
        <f t="shared" si="10"/>
        <v>3.0093512069999999</v>
      </c>
      <c r="K104" s="38">
        <f t="shared" si="7"/>
        <v>-1.9000000000000128E-3</v>
      </c>
      <c r="L104" s="38">
        <f t="shared" si="8"/>
        <v>3.1613877915183997E-2</v>
      </c>
      <c r="M104" s="38">
        <f t="shared" si="9"/>
        <v>3.1800000000000002E-2</v>
      </c>
      <c r="N104" s="38">
        <f t="shared" si="11"/>
        <v>2.51206999999809E-4</v>
      </c>
    </row>
    <row r="105" spans="1:14">
      <c r="A105" s="9">
        <v>41920</v>
      </c>
      <c r="B105">
        <v>3.0069568879999999</v>
      </c>
      <c r="C105" s="23">
        <v>-5.0200000000000002E-2</v>
      </c>
      <c r="D105" s="23">
        <v>3.1800000000000002E-2</v>
      </c>
      <c r="E105">
        <v>-1.6559668E-2</v>
      </c>
      <c r="F105" s="23">
        <v>0.01</v>
      </c>
      <c r="H105" s="9">
        <v>41920</v>
      </c>
      <c r="I105" s="38">
        <v>3.0110000000000001</v>
      </c>
      <c r="J105" s="38">
        <f t="shared" si="10"/>
        <v>3.0069568879999999</v>
      </c>
      <c r="K105" s="38">
        <f t="shared" si="7"/>
        <v>-4.8399999999999999E-2</v>
      </c>
      <c r="L105" s="38">
        <f t="shared" si="8"/>
        <v>3.1674346496631943E-2</v>
      </c>
      <c r="M105" s="38">
        <f t="shared" si="9"/>
        <v>3.1800000000000002E-2</v>
      </c>
      <c r="N105" s="38">
        <f t="shared" si="11"/>
        <v>4.0431120000001819E-3</v>
      </c>
    </row>
    <row r="106" spans="1:14">
      <c r="A106" s="9">
        <v>41919</v>
      </c>
      <c r="B106">
        <v>3.0571656680000001</v>
      </c>
      <c r="C106" s="23">
        <v>-6.5799999999999997E-2</v>
      </c>
      <c r="D106" s="23">
        <v>3.1300000000000001E-2</v>
      </c>
      <c r="E106">
        <v>-2.1298861999999998E-2</v>
      </c>
      <c r="F106" s="23">
        <v>9.7999999999999997E-3</v>
      </c>
      <c r="H106" s="9">
        <v>41919</v>
      </c>
      <c r="I106" s="38">
        <v>3.0594000000000001</v>
      </c>
      <c r="J106" s="38">
        <f t="shared" si="10"/>
        <v>3.0571656680000001</v>
      </c>
      <c r="K106" s="38">
        <f t="shared" si="7"/>
        <v>-6.2799999999999745E-2</v>
      </c>
      <c r="L106" s="38">
        <f t="shared" si="8"/>
        <v>3.1537429291679492E-2</v>
      </c>
      <c r="M106" s="38">
        <f t="shared" si="9"/>
        <v>3.1300000000000001E-2</v>
      </c>
      <c r="N106" s="38">
        <f t="shared" si="11"/>
        <v>2.2343320000000055E-3</v>
      </c>
    </row>
    <row r="107" spans="1:14">
      <c r="A107" s="9">
        <v>41918</v>
      </c>
      <c r="B107">
        <v>3.122978196</v>
      </c>
      <c r="C107" s="23">
        <v>-1.78E-2</v>
      </c>
      <c r="D107" s="23">
        <v>3.0599999999999999E-2</v>
      </c>
      <c r="E107">
        <v>-5.6912300000000002E-3</v>
      </c>
      <c r="F107" s="23">
        <v>9.5999999999999992E-3</v>
      </c>
      <c r="H107" s="9">
        <v>41918</v>
      </c>
      <c r="I107" s="38">
        <v>3.1221999999999999</v>
      </c>
      <c r="J107" s="38">
        <f t="shared" si="10"/>
        <v>3.122978196</v>
      </c>
      <c r="K107" s="38">
        <f t="shared" si="7"/>
        <v>-2.1800000000000264E-2</v>
      </c>
      <c r="L107" s="38">
        <f t="shared" si="8"/>
        <v>3.0542895463214297E-2</v>
      </c>
      <c r="M107" s="38">
        <f t="shared" si="9"/>
        <v>3.0599999999999999E-2</v>
      </c>
      <c r="N107" s="38">
        <f t="shared" si="11"/>
        <v>7.781960000001753E-4</v>
      </c>
    </row>
    <row r="108" spans="1:14">
      <c r="A108" s="9">
        <v>41915</v>
      </c>
      <c r="B108">
        <v>3.1408024550000002</v>
      </c>
      <c r="C108" s="23">
        <v>4.7000000000000002E-3</v>
      </c>
      <c r="D108" s="23">
        <v>3.0499999999999999E-2</v>
      </c>
      <c r="E108">
        <v>1.497799E-3</v>
      </c>
      <c r="F108" s="23">
        <v>9.5999999999999992E-3</v>
      </c>
      <c r="H108" s="9">
        <v>41915</v>
      </c>
      <c r="I108" s="38">
        <v>3.1440000000000001</v>
      </c>
      <c r="J108" s="38">
        <f t="shared" si="10"/>
        <v>3.1408024550000002</v>
      </c>
      <c r="K108" s="38">
        <f t="shared" si="7"/>
        <v>6.8999999999999062E-3</v>
      </c>
      <c r="L108" s="38">
        <f t="shared" si="8"/>
        <v>3.0540624052466978E-2</v>
      </c>
      <c r="M108" s="38">
        <f t="shared" si="9"/>
        <v>3.0499999999999999E-2</v>
      </c>
      <c r="N108" s="38">
        <f t="shared" si="11"/>
        <v>3.1975449999999128E-3</v>
      </c>
    </row>
    <row r="109" spans="1:14">
      <c r="A109" s="9">
        <v>41914</v>
      </c>
      <c r="B109">
        <v>3.1361016859999999</v>
      </c>
      <c r="C109" s="23">
        <v>1.7299999999999999E-2</v>
      </c>
      <c r="D109" s="23">
        <v>3.0599999999999999E-2</v>
      </c>
      <c r="E109">
        <v>5.5364790000000004E-3</v>
      </c>
      <c r="F109" s="23">
        <v>9.5999999999999992E-3</v>
      </c>
      <c r="H109" s="9">
        <v>41914</v>
      </c>
      <c r="I109" s="38">
        <v>3.1371000000000002</v>
      </c>
      <c r="J109" s="38">
        <f t="shared" si="10"/>
        <v>3.1361016859999999</v>
      </c>
      <c r="K109" s="38">
        <f t="shared" si="7"/>
        <v>1.9600000000000062E-2</v>
      </c>
      <c r="L109" s="38">
        <f t="shared" si="8"/>
        <v>3.0577956500211289E-2</v>
      </c>
      <c r="M109" s="38">
        <f t="shared" si="9"/>
        <v>3.0599999999999999E-2</v>
      </c>
      <c r="N109" s="38">
        <f t="shared" si="11"/>
        <v>9.983140000002777E-4</v>
      </c>
    </row>
    <row r="110" spans="1:14">
      <c r="A110" s="9">
        <v>41913</v>
      </c>
      <c r="B110">
        <v>3.118786702</v>
      </c>
      <c r="C110" s="23">
        <v>-8.9099999999999999E-2</v>
      </c>
      <c r="D110" s="23">
        <v>3.0499999999999999E-2</v>
      </c>
      <c r="E110">
        <v>-2.8171132000000002E-2</v>
      </c>
      <c r="F110" s="23">
        <v>9.5999999999999992E-3</v>
      </c>
      <c r="H110" s="9">
        <v>41913</v>
      </c>
      <c r="I110" s="38">
        <v>3.1175000000000002</v>
      </c>
      <c r="J110" s="38">
        <f t="shared" si="10"/>
        <v>3.118786702</v>
      </c>
      <c r="K110" s="38">
        <f t="shared" si="7"/>
        <v>-9.079999999999977E-2</v>
      </c>
      <c r="L110" s="38">
        <f t="shared" si="8"/>
        <v>3.0699979940735825E-2</v>
      </c>
      <c r="M110" s="38">
        <f t="shared" si="9"/>
        <v>3.0499999999999999E-2</v>
      </c>
      <c r="N110" s="38">
        <f t="shared" si="11"/>
        <v>1.2867019999998064E-3</v>
      </c>
    </row>
    <row r="111" spans="1:14">
      <c r="A111" s="9">
        <v>41912</v>
      </c>
      <c r="B111">
        <v>3.2078957130000001</v>
      </c>
      <c r="C111" s="23">
        <v>1.52E-2</v>
      </c>
      <c r="D111" s="23">
        <v>2.86E-2</v>
      </c>
      <c r="E111">
        <v>4.7533840000000003E-3</v>
      </c>
      <c r="F111" s="23">
        <v>8.8999999999999999E-3</v>
      </c>
      <c r="H111" s="9">
        <v>41912</v>
      </c>
      <c r="I111" s="38">
        <v>3.2082999999999999</v>
      </c>
      <c r="J111" s="38">
        <f t="shared" si="10"/>
        <v>3.2078957130000001</v>
      </c>
      <c r="K111" s="38">
        <f t="shared" si="7"/>
        <v>1.7100000000000115E-2</v>
      </c>
      <c r="L111" s="38">
        <f t="shared" si="8"/>
        <v>2.851247699925016E-2</v>
      </c>
      <c r="M111" s="38">
        <f t="shared" si="9"/>
        <v>2.86E-2</v>
      </c>
      <c r="N111" s="38">
        <f t="shared" si="11"/>
        <v>4.0428699999983664E-4</v>
      </c>
    </row>
    <row r="112" spans="1:14">
      <c r="A112" s="9">
        <v>41911</v>
      </c>
      <c r="B112">
        <v>3.1926835360000001</v>
      </c>
      <c r="C112" s="23">
        <v>-2.2499999999999999E-2</v>
      </c>
      <c r="D112" s="23">
        <v>2.86E-2</v>
      </c>
      <c r="E112">
        <v>-7.0179659999999996E-3</v>
      </c>
      <c r="F112" s="23">
        <v>8.8999999999999999E-3</v>
      </c>
      <c r="H112" s="9">
        <v>41911</v>
      </c>
      <c r="I112" s="38">
        <v>3.1911999999999998</v>
      </c>
      <c r="J112" s="38">
        <f t="shared" si="10"/>
        <v>3.1926835360000001</v>
      </c>
      <c r="K112" s="38">
        <f t="shared" si="7"/>
        <v>-2.2800000000000153E-2</v>
      </c>
      <c r="L112" s="38">
        <f t="shared" si="8"/>
        <v>2.8688609917231121E-2</v>
      </c>
      <c r="M112" s="38">
        <f t="shared" si="9"/>
        <v>2.86E-2</v>
      </c>
      <c r="N112" s="38">
        <f t="shared" si="11"/>
        <v>1.4835360000002851E-3</v>
      </c>
    </row>
    <row r="113" spans="1:14">
      <c r="A113" s="9">
        <v>41908</v>
      </c>
      <c r="B113">
        <v>3.2151684870000001</v>
      </c>
      <c r="C113" s="23">
        <v>1.8499999999999999E-2</v>
      </c>
      <c r="D113" s="23">
        <v>2.86E-2</v>
      </c>
      <c r="E113">
        <v>5.7686389999999999E-3</v>
      </c>
      <c r="F113" s="23">
        <v>8.8999999999999999E-3</v>
      </c>
      <c r="H113" s="9">
        <v>41908</v>
      </c>
      <c r="I113" s="38">
        <v>3.214</v>
      </c>
      <c r="J113" s="38">
        <f t="shared" si="10"/>
        <v>3.2151684870000001</v>
      </c>
      <c r="K113" s="38">
        <f t="shared" si="7"/>
        <v>2.0700000000000163E-2</v>
      </c>
      <c r="L113" s="38">
        <f t="shared" si="8"/>
        <v>2.906857565130223E-2</v>
      </c>
      <c r="M113" s="38">
        <f t="shared" si="9"/>
        <v>2.86E-2</v>
      </c>
      <c r="N113" s="38">
        <f t="shared" si="11"/>
        <v>1.1684870000001624E-3</v>
      </c>
    </row>
    <row r="114" spans="1:14">
      <c r="A114" s="9">
        <v>41907</v>
      </c>
      <c r="B114">
        <v>3.1966747340000001</v>
      </c>
      <c r="C114" s="23">
        <v>-4.3499999999999997E-2</v>
      </c>
      <c r="D114" s="23">
        <v>2.92E-2</v>
      </c>
      <c r="E114">
        <v>-1.3525106E-2</v>
      </c>
      <c r="F114" s="23">
        <v>9.1000000000000004E-3</v>
      </c>
      <c r="H114" s="9">
        <v>41907</v>
      </c>
      <c r="I114" s="38">
        <v>3.1932999999999998</v>
      </c>
      <c r="J114" s="38">
        <f t="shared" si="10"/>
        <v>3.1966747340000001</v>
      </c>
      <c r="K114" s="38">
        <f t="shared" si="7"/>
        <v>-4.5800000000000285E-2</v>
      </c>
      <c r="L114" s="38">
        <f t="shared" si="8"/>
        <v>2.988903375793623E-2</v>
      </c>
      <c r="M114" s="38">
        <f t="shared" si="9"/>
        <v>2.92E-2</v>
      </c>
      <c r="N114" s="38">
        <f t="shared" si="11"/>
        <v>3.3747340000003234E-3</v>
      </c>
    </row>
    <row r="115" spans="1:14">
      <c r="A115" s="9">
        <v>41906</v>
      </c>
      <c r="B115">
        <v>3.2402038040000001</v>
      </c>
      <c r="C115" s="23">
        <v>2.5499999999999998E-2</v>
      </c>
      <c r="D115" s="23">
        <v>2.9399999999999999E-2</v>
      </c>
      <c r="E115">
        <v>7.8975720000000003E-3</v>
      </c>
      <c r="F115" s="23">
        <v>9.1999999999999998E-3</v>
      </c>
      <c r="H115" s="9">
        <v>41906</v>
      </c>
      <c r="I115" s="38">
        <v>3.2391000000000001</v>
      </c>
      <c r="J115" s="38">
        <f t="shared" si="10"/>
        <v>3.2402038040000001</v>
      </c>
      <c r="K115" s="38">
        <f t="shared" si="7"/>
        <v>1.9900000000000251E-2</v>
      </c>
      <c r="L115" s="38">
        <f t="shared" si="8"/>
        <v>2.9315951722973778E-2</v>
      </c>
      <c r="M115" s="38">
        <f t="shared" si="9"/>
        <v>2.9399999999999999E-2</v>
      </c>
      <c r="N115" s="38">
        <f t="shared" si="11"/>
        <v>1.103803999999986E-3</v>
      </c>
    </row>
    <row r="116" spans="1:14">
      <c r="A116" s="9">
        <v>41905</v>
      </c>
      <c r="B116">
        <v>3.214714844</v>
      </c>
      <c r="C116" s="23">
        <v>-2.5000000000000001E-2</v>
      </c>
      <c r="D116" s="23">
        <v>2.93E-2</v>
      </c>
      <c r="E116">
        <v>-7.7613140000000001E-3</v>
      </c>
      <c r="F116" s="23">
        <v>9.1000000000000004E-3</v>
      </c>
      <c r="H116" s="9">
        <v>41905</v>
      </c>
      <c r="I116" s="38">
        <v>3.2191999999999998</v>
      </c>
      <c r="J116" s="38">
        <f t="shared" si="10"/>
        <v>3.214714844</v>
      </c>
      <c r="K116" s="38">
        <f t="shared" si="7"/>
        <v>-1.5900000000000247E-2</v>
      </c>
      <c r="L116" s="38">
        <f t="shared" si="8"/>
        <v>2.9478146410844921E-2</v>
      </c>
      <c r="M116" s="38">
        <f t="shared" si="9"/>
        <v>2.93E-2</v>
      </c>
      <c r="N116" s="38">
        <f t="shared" si="11"/>
        <v>4.4851559999998791E-3</v>
      </c>
    </row>
    <row r="117" spans="1:14">
      <c r="A117" s="9">
        <v>41904</v>
      </c>
      <c r="B117">
        <v>3.2397623310000001</v>
      </c>
      <c r="C117" s="23">
        <v>-1.67E-2</v>
      </c>
      <c r="D117" s="23">
        <v>2.9100000000000001E-2</v>
      </c>
      <c r="E117">
        <v>-5.1523860000000001E-3</v>
      </c>
      <c r="F117" s="23">
        <v>9.1000000000000004E-3</v>
      </c>
      <c r="H117" s="9">
        <v>41904</v>
      </c>
      <c r="I117" s="38">
        <v>3.2351000000000001</v>
      </c>
      <c r="J117" s="38">
        <f t="shared" si="10"/>
        <v>3.2397623310000001</v>
      </c>
      <c r="K117" s="38">
        <f t="shared" si="7"/>
        <v>-1.9699999999999829E-2</v>
      </c>
      <c r="L117" s="38">
        <f t="shared" si="8"/>
        <v>2.9490774004973647E-2</v>
      </c>
      <c r="M117" s="38">
        <f t="shared" si="9"/>
        <v>2.9100000000000001E-2</v>
      </c>
      <c r="N117" s="38">
        <f t="shared" si="11"/>
        <v>4.6623310000000195E-3</v>
      </c>
    </row>
    <row r="118" spans="1:14">
      <c r="A118" s="9">
        <v>41901</v>
      </c>
      <c r="B118">
        <v>3.256497913</v>
      </c>
      <c r="C118" s="23">
        <v>-4.3700000000000003E-2</v>
      </c>
      <c r="D118" s="23">
        <v>2.92E-2</v>
      </c>
      <c r="E118">
        <v>-1.3322584E-2</v>
      </c>
      <c r="F118" s="23">
        <v>9.1000000000000004E-3</v>
      </c>
      <c r="H118" s="9">
        <v>41901</v>
      </c>
      <c r="I118" s="38">
        <v>3.2547999999999999</v>
      </c>
      <c r="J118" s="38">
        <f t="shared" si="10"/>
        <v>3.256497913</v>
      </c>
      <c r="K118" s="38">
        <f t="shared" si="7"/>
        <v>-4.2899999999999938E-2</v>
      </c>
      <c r="L118" s="38">
        <f t="shared" si="8"/>
        <v>2.9572918593272018E-2</v>
      </c>
      <c r="M118" s="38">
        <f t="shared" si="9"/>
        <v>2.92E-2</v>
      </c>
      <c r="N118" s="38">
        <f t="shared" si="11"/>
        <v>1.6979130000001064E-3</v>
      </c>
    </row>
    <row r="119" spans="1:14">
      <c r="A119" s="9">
        <v>41900</v>
      </c>
      <c r="B119">
        <v>3.3001731670000001</v>
      </c>
      <c r="C119" s="23">
        <v>1.12E-2</v>
      </c>
      <c r="D119" s="23">
        <v>2.87E-2</v>
      </c>
      <c r="E119">
        <v>3.407906E-3</v>
      </c>
      <c r="F119" s="23">
        <v>8.9999999999999993E-3</v>
      </c>
      <c r="H119" s="9">
        <v>41900</v>
      </c>
      <c r="I119" s="38">
        <v>3.2976999999999999</v>
      </c>
      <c r="J119" s="38">
        <f t="shared" si="10"/>
        <v>3.3001731670000001</v>
      </c>
      <c r="K119" s="38">
        <f t="shared" si="7"/>
        <v>8.8999999999996859E-3</v>
      </c>
      <c r="L119" s="38">
        <f t="shared" si="8"/>
        <v>2.9026857765721264E-2</v>
      </c>
      <c r="M119" s="38">
        <f t="shared" si="9"/>
        <v>2.87E-2</v>
      </c>
      <c r="N119" s="38">
        <f t="shared" si="11"/>
        <v>2.4731670000002204E-3</v>
      </c>
    </row>
    <row r="120" spans="1:14">
      <c r="A120" s="9">
        <v>41899</v>
      </c>
      <c r="B120">
        <v>3.2889456290000001</v>
      </c>
      <c r="C120" s="23">
        <v>4.8999999999999998E-3</v>
      </c>
      <c r="D120" s="23">
        <v>2.8899999999999999E-2</v>
      </c>
      <c r="E120">
        <v>1.4795640000000001E-3</v>
      </c>
      <c r="F120" s="23">
        <v>8.9999999999999993E-3</v>
      </c>
      <c r="H120" s="9">
        <v>41899</v>
      </c>
      <c r="I120" s="38">
        <v>3.2888000000000002</v>
      </c>
      <c r="J120" s="38">
        <f t="shared" si="10"/>
        <v>3.2889456290000001</v>
      </c>
      <c r="K120" s="38">
        <f t="shared" si="7"/>
        <v>4.3000000000001926E-3</v>
      </c>
      <c r="L120" s="38">
        <f t="shared" si="8"/>
        <v>2.9015111005589261E-2</v>
      </c>
      <c r="M120" s="38">
        <f t="shared" si="9"/>
        <v>2.8899999999999999E-2</v>
      </c>
      <c r="N120" s="38">
        <f t="shared" si="11"/>
        <v>1.4562899999992496E-4</v>
      </c>
    </row>
    <row r="121" spans="1:14">
      <c r="A121" s="9">
        <v>41898</v>
      </c>
      <c r="B121">
        <v>3.284083023</v>
      </c>
      <c r="C121" s="23">
        <v>2.7000000000000001E-3</v>
      </c>
      <c r="D121" s="23">
        <v>2.8899999999999999E-2</v>
      </c>
      <c r="E121">
        <v>8.3526E-4</v>
      </c>
      <c r="F121" s="23">
        <v>8.9999999999999993E-3</v>
      </c>
      <c r="H121" s="9">
        <v>41898</v>
      </c>
      <c r="I121" s="38">
        <v>3.2845</v>
      </c>
      <c r="J121" s="38">
        <f t="shared" si="10"/>
        <v>3.284083023</v>
      </c>
      <c r="K121" s="38">
        <f t="shared" si="7"/>
        <v>4.1999999999999815E-3</v>
      </c>
      <c r="L121" s="38">
        <f t="shared" si="8"/>
        <v>2.9031332138961731E-2</v>
      </c>
      <c r="M121" s="38">
        <f t="shared" si="9"/>
        <v>2.8899999999999999E-2</v>
      </c>
      <c r="N121" s="38">
        <f t="shared" si="11"/>
        <v>4.1697699999998505E-4</v>
      </c>
    </row>
    <row r="122" spans="1:14">
      <c r="A122" s="9">
        <v>41897</v>
      </c>
      <c r="B122">
        <v>3.2813411060000002</v>
      </c>
      <c r="C122" s="23">
        <v>-0.02</v>
      </c>
      <c r="D122" s="23">
        <v>2.8899999999999999E-2</v>
      </c>
      <c r="E122">
        <v>-6.0657489999999996E-3</v>
      </c>
      <c r="F122" s="23">
        <v>8.9999999999999993E-3</v>
      </c>
      <c r="H122" s="9">
        <v>41897</v>
      </c>
      <c r="I122" s="38">
        <v>3.2803</v>
      </c>
      <c r="J122" s="38">
        <f t="shared" si="10"/>
        <v>3.2813411060000002</v>
      </c>
      <c r="K122" s="38">
        <f t="shared" si="7"/>
        <v>-2.4000000000000021E-2</v>
      </c>
      <c r="L122" s="38">
        <f t="shared" si="8"/>
        <v>2.9663421662811638E-2</v>
      </c>
      <c r="M122" s="38">
        <f t="shared" si="9"/>
        <v>2.8899999999999999E-2</v>
      </c>
      <c r="N122" s="38">
        <f t="shared" si="11"/>
        <v>1.0411060000001804E-3</v>
      </c>
    </row>
    <row r="123" spans="1:14">
      <c r="A123" s="9">
        <v>41894</v>
      </c>
      <c r="B123">
        <v>3.3013053860000001</v>
      </c>
      <c r="C123" s="23">
        <v>6.2799999999999995E-2</v>
      </c>
      <c r="D123" s="23">
        <v>2.8799999999999999E-2</v>
      </c>
      <c r="E123">
        <v>1.9195394000000001E-2</v>
      </c>
      <c r="F123" s="23">
        <v>8.9999999999999993E-3</v>
      </c>
      <c r="H123" s="9">
        <v>41894</v>
      </c>
      <c r="I123" s="38">
        <v>3.3043</v>
      </c>
      <c r="J123" s="38">
        <f t="shared" si="10"/>
        <v>3.3013053860000001</v>
      </c>
      <c r="K123" s="38">
        <f t="shared" si="7"/>
        <v>6.7499999999999893E-2</v>
      </c>
      <c r="L123" s="38">
        <f t="shared" si="8"/>
        <v>3.0501375860418661E-2</v>
      </c>
      <c r="M123" s="38">
        <f t="shared" si="9"/>
        <v>2.8799999999999999E-2</v>
      </c>
      <c r="N123" s="38">
        <f t="shared" si="11"/>
        <v>2.9946139999998955E-3</v>
      </c>
    </row>
    <row r="124" spans="1:14">
      <c r="A124" s="9">
        <v>41893</v>
      </c>
      <c r="B124">
        <v>3.2385398599999999</v>
      </c>
      <c r="C124" s="23">
        <v>-1.1000000000000001E-3</v>
      </c>
      <c r="D124" s="23">
        <v>2.81E-2</v>
      </c>
      <c r="E124">
        <v>-3.4737400000000001E-4</v>
      </c>
      <c r="F124" s="23">
        <v>8.8000000000000005E-3</v>
      </c>
      <c r="H124" s="9">
        <v>41893</v>
      </c>
      <c r="I124" s="38">
        <v>3.2368000000000001</v>
      </c>
      <c r="J124" s="38">
        <f t="shared" si="10"/>
        <v>3.2385398599999999</v>
      </c>
      <c r="K124" s="38">
        <f t="shared" si="7"/>
        <v>-9.9999999999988987E-4</v>
      </c>
      <c r="L124" s="38">
        <f t="shared" si="8"/>
        <v>2.9327085107523968E-2</v>
      </c>
      <c r="M124" s="38">
        <f t="shared" si="9"/>
        <v>2.81E-2</v>
      </c>
      <c r="N124" s="38">
        <f t="shared" si="11"/>
        <v>1.7398599999998154E-3</v>
      </c>
    </row>
    <row r="125" spans="1:14">
      <c r="A125" s="9">
        <v>41892</v>
      </c>
      <c r="B125">
        <v>3.2396650400000002</v>
      </c>
      <c r="C125" s="23">
        <v>3.5400000000000001E-2</v>
      </c>
      <c r="D125" s="23">
        <v>2.9100000000000001E-2</v>
      </c>
      <c r="E125">
        <v>1.0987662E-2</v>
      </c>
      <c r="F125" s="23">
        <v>9.1000000000000004E-3</v>
      </c>
      <c r="H125" s="9">
        <v>41892</v>
      </c>
      <c r="I125" s="38">
        <v>3.2378</v>
      </c>
      <c r="J125" s="38">
        <f t="shared" si="10"/>
        <v>3.2396650400000002</v>
      </c>
      <c r="K125" s="38">
        <f t="shared" si="7"/>
        <v>3.5600000000000076E-2</v>
      </c>
      <c r="L125" s="38">
        <f t="shared" si="8"/>
        <v>2.941364666561239E-2</v>
      </c>
      <c r="M125" s="38">
        <f t="shared" si="9"/>
        <v>2.9100000000000001E-2</v>
      </c>
      <c r="N125" s="38">
        <f t="shared" si="11"/>
        <v>1.8650400000002065E-3</v>
      </c>
    </row>
    <row r="126" spans="1:14">
      <c r="A126" s="9">
        <v>41891</v>
      </c>
      <c r="B126">
        <v>3.2042635430000002</v>
      </c>
      <c r="C126" s="23">
        <v>2.8199999999999999E-2</v>
      </c>
      <c r="D126" s="23">
        <v>2.87E-2</v>
      </c>
      <c r="E126">
        <v>8.8344689999999993E-3</v>
      </c>
      <c r="F126" s="23">
        <v>8.9999999999999993E-3</v>
      </c>
      <c r="H126" s="9">
        <v>41891</v>
      </c>
      <c r="I126" s="38">
        <v>3.2021999999999999</v>
      </c>
      <c r="J126" s="38">
        <f t="shared" si="10"/>
        <v>3.2042635430000002</v>
      </c>
      <c r="K126" s="38">
        <f t="shared" si="7"/>
        <v>3.1400000000000095E-2</v>
      </c>
      <c r="L126" s="38">
        <f t="shared" si="8"/>
        <v>2.9628441967918716E-2</v>
      </c>
      <c r="M126" s="38">
        <f t="shared" si="9"/>
        <v>2.87E-2</v>
      </c>
      <c r="N126" s="38">
        <f t="shared" si="11"/>
        <v>2.0635430000002231E-3</v>
      </c>
    </row>
    <row r="127" spans="1:14">
      <c r="A127" s="9">
        <v>41890</v>
      </c>
      <c r="B127">
        <v>3.1760802520000002</v>
      </c>
      <c r="C127" s="23">
        <v>7.9000000000000008E-3</v>
      </c>
      <c r="D127" s="23">
        <v>2.86E-2</v>
      </c>
      <c r="E127">
        <v>2.4889619999999999E-3</v>
      </c>
      <c r="F127" s="23">
        <v>8.8999999999999999E-3</v>
      </c>
      <c r="H127" s="9">
        <v>41890</v>
      </c>
      <c r="I127" s="38">
        <v>3.1707999999999998</v>
      </c>
      <c r="J127" s="38">
        <f t="shared" si="10"/>
        <v>3.1760802520000002</v>
      </c>
      <c r="K127" s="38">
        <f t="shared" ref="K127:K190" si="12">I127-I128</f>
        <v>2.2999999999999687E-3</v>
      </c>
      <c r="L127" s="38">
        <f t="shared" ref="L127:L190" si="13">STDEVA(K127:K186)</f>
        <v>2.9317849550399944E-2</v>
      </c>
      <c r="M127" s="38">
        <f t="shared" si="9"/>
        <v>2.86E-2</v>
      </c>
      <c r="N127" s="38">
        <f t="shared" si="11"/>
        <v>5.2802520000003739E-3</v>
      </c>
    </row>
    <row r="128" spans="1:14">
      <c r="A128" s="9">
        <v>41887</v>
      </c>
      <c r="B128">
        <v>3.168184938</v>
      </c>
      <c r="C128" s="23">
        <v>1.54E-2</v>
      </c>
      <c r="D128" s="23">
        <v>2.9100000000000001E-2</v>
      </c>
      <c r="E128">
        <v>4.8578509999999998E-3</v>
      </c>
      <c r="F128" s="23">
        <v>9.1000000000000004E-3</v>
      </c>
      <c r="H128" s="9">
        <v>41887</v>
      </c>
      <c r="I128" s="38">
        <v>3.1684999999999999</v>
      </c>
      <c r="J128" s="38">
        <f t="shared" si="10"/>
        <v>3.168184938</v>
      </c>
      <c r="K128" s="38">
        <f t="shared" si="12"/>
        <v>1.4499999999999957E-2</v>
      </c>
      <c r="L128" s="38">
        <f t="shared" si="13"/>
        <v>2.9547924109978332E-2</v>
      </c>
      <c r="M128" s="38">
        <f t="shared" si="9"/>
        <v>2.9100000000000001E-2</v>
      </c>
      <c r="N128" s="38">
        <f t="shared" si="11"/>
        <v>3.1506199999986606E-4</v>
      </c>
    </row>
    <row r="129" spans="1:14">
      <c r="A129" s="9">
        <v>41886</v>
      </c>
      <c r="B129">
        <v>3.1528316909999998</v>
      </c>
      <c r="C129" s="23">
        <v>2.75E-2</v>
      </c>
      <c r="D129" s="23">
        <v>2.9100000000000001E-2</v>
      </c>
      <c r="E129">
        <v>8.7530290000000007E-3</v>
      </c>
      <c r="F129" s="23">
        <v>9.1000000000000004E-3</v>
      </c>
      <c r="H129" s="9">
        <v>41886</v>
      </c>
      <c r="I129" s="38">
        <v>3.1539999999999999</v>
      </c>
      <c r="J129" s="38">
        <f t="shared" si="10"/>
        <v>3.1528316909999998</v>
      </c>
      <c r="K129" s="38">
        <f t="shared" si="12"/>
        <v>2.9399999999999871E-2</v>
      </c>
      <c r="L129" s="38">
        <f t="shared" si="13"/>
        <v>2.9529824576993716E-2</v>
      </c>
      <c r="M129" s="38">
        <f t="shared" si="9"/>
        <v>2.9100000000000001E-2</v>
      </c>
      <c r="N129" s="38">
        <f t="shared" si="11"/>
        <v>1.1683090000000895E-3</v>
      </c>
    </row>
    <row r="130" spans="1:14">
      <c r="A130" s="9">
        <v>41885</v>
      </c>
      <c r="B130">
        <v>3.1253552920000001</v>
      </c>
      <c r="C130" s="23">
        <v>-8.0999999999999996E-3</v>
      </c>
      <c r="D130" s="23">
        <v>2.9000000000000001E-2</v>
      </c>
      <c r="E130">
        <v>-2.5928209999999999E-3</v>
      </c>
      <c r="F130" s="23">
        <v>8.9999999999999993E-3</v>
      </c>
      <c r="H130" s="9">
        <v>41885</v>
      </c>
      <c r="I130" s="38">
        <v>3.1246</v>
      </c>
      <c r="J130" s="38">
        <f t="shared" si="10"/>
        <v>3.1253552920000001</v>
      </c>
      <c r="K130" s="38">
        <f t="shared" si="12"/>
        <v>-6.3999999999997392E-3</v>
      </c>
      <c r="L130" s="38">
        <f t="shared" si="13"/>
        <v>2.9325820702701656E-2</v>
      </c>
      <c r="M130" s="38">
        <f t="shared" ref="M130:M193" si="14">VLOOKUP(H130,$A$2:$F$1466,4,0)</f>
        <v>2.9000000000000001E-2</v>
      </c>
      <c r="N130" s="38">
        <f t="shared" si="11"/>
        <v>7.552920000000185E-4</v>
      </c>
    </row>
    <row r="131" spans="1:14">
      <c r="A131" s="9">
        <v>41884</v>
      </c>
      <c r="B131">
        <v>3.133469292</v>
      </c>
      <c r="C131" s="23">
        <v>5.3100000000000001E-2</v>
      </c>
      <c r="D131" s="23">
        <v>2.9000000000000001E-2</v>
      </c>
      <c r="E131">
        <v>1.7101720000000001E-2</v>
      </c>
      <c r="F131" s="23">
        <v>9.1000000000000004E-3</v>
      </c>
      <c r="H131" s="9">
        <v>41884</v>
      </c>
      <c r="I131" s="38">
        <v>3.1309999999999998</v>
      </c>
      <c r="J131" s="38">
        <f t="shared" ref="J131:J194" si="15">VLOOKUP(H131,A131:F1595,2,0)</f>
        <v>3.133469292</v>
      </c>
      <c r="K131" s="38">
        <f t="shared" si="12"/>
        <v>4.569999999999963E-2</v>
      </c>
      <c r="L131" s="38">
        <f t="shared" si="13"/>
        <v>2.9534471672084336E-2</v>
      </c>
      <c r="M131" s="38">
        <f t="shared" si="14"/>
        <v>2.9000000000000001E-2</v>
      </c>
      <c r="N131" s="38">
        <f t="shared" ref="N131:N194" si="16">ABS(I131-J131)</f>
        <v>2.4692920000002339E-3</v>
      </c>
    </row>
    <row r="132" spans="1:14">
      <c r="A132" s="9">
        <v>41880</v>
      </c>
      <c r="B132">
        <v>3.0803371980000001</v>
      </c>
      <c r="C132" s="23">
        <v>2.2000000000000001E-3</v>
      </c>
      <c r="D132" s="23">
        <v>2.8199999999999999E-2</v>
      </c>
      <c r="E132">
        <v>7.19226E-4</v>
      </c>
      <c r="F132" s="23">
        <v>8.8000000000000005E-3</v>
      </c>
      <c r="H132" s="9">
        <v>41880</v>
      </c>
      <c r="I132" s="38">
        <v>3.0853000000000002</v>
      </c>
      <c r="J132" s="38">
        <f t="shared" si="15"/>
        <v>3.0803371980000001</v>
      </c>
      <c r="K132" s="38">
        <f t="shared" si="12"/>
        <v>1.2199999999999989E-2</v>
      </c>
      <c r="L132" s="38">
        <f t="shared" si="13"/>
        <v>2.8870494977155985E-2</v>
      </c>
      <c r="M132" s="38">
        <f t="shared" si="14"/>
        <v>2.8199999999999999E-2</v>
      </c>
      <c r="N132" s="38">
        <f t="shared" si="16"/>
        <v>4.9628020000000994E-3</v>
      </c>
    </row>
    <row r="133" spans="1:14">
      <c r="A133" s="9">
        <v>41879</v>
      </c>
      <c r="B133">
        <v>3.0781225339999998</v>
      </c>
      <c r="C133" s="23">
        <v>-2.07E-2</v>
      </c>
      <c r="D133" s="23">
        <v>2.8299999999999999E-2</v>
      </c>
      <c r="E133">
        <v>-6.7177579999999999E-3</v>
      </c>
      <c r="F133" s="23">
        <v>8.8000000000000005E-3</v>
      </c>
      <c r="H133" s="9">
        <v>41879</v>
      </c>
      <c r="I133" s="38">
        <v>3.0731000000000002</v>
      </c>
      <c r="J133" s="38">
        <f t="shared" si="15"/>
        <v>3.0781225339999998</v>
      </c>
      <c r="K133" s="38">
        <f t="shared" si="12"/>
        <v>-2.5700000000000056E-2</v>
      </c>
      <c r="L133" s="38">
        <f t="shared" si="13"/>
        <v>2.9654433982159563E-2</v>
      </c>
      <c r="M133" s="38">
        <f t="shared" si="14"/>
        <v>2.8299999999999999E-2</v>
      </c>
      <c r="N133" s="38">
        <f t="shared" si="16"/>
        <v>5.0225339999996343E-3</v>
      </c>
    </row>
    <row r="134" spans="1:14">
      <c r="A134" s="9">
        <v>41878</v>
      </c>
      <c r="B134">
        <v>3.098870228</v>
      </c>
      <c r="C134" s="23">
        <v>-3.0599999999999999E-2</v>
      </c>
      <c r="D134" s="23">
        <v>2.8299999999999999E-2</v>
      </c>
      <c r="E134">
        <v>-9.8155010000000008E-3</v>
      </c>
      <c r="F134" s="23">
        <v>8.8000000000000005E-3</v>
      </c>
      <c r="H134" s="9">
        <v>41878</v>
      </c>
      <c r="I134" s="38">
        <v>3.0988000000000002</v>
      </c>
      <c r="J134" s="38">
        <f t="shared" si="15"/>
        <v>3.098870228</v>
      </c>
      <c r="K134" s="38">
        <f t="shared" si="12"/>
        <v>-2.9699999999999616E-2</v>
      </c>
      <c r="L134" s="38">
        <f t="shared" si="13"/>
        <v>3.1143679428763425E-2</v>
      </c>
      <c r="M134" s="38">
        <f t="shared" si="14"/>
        <v>2.8299999999999999E-2</v>
      </c>
      <c r="N134" s="38">
        <f t="shared" si="16"/>
        <v>7.0227999999783464E-5</v>
      </c>
    </row>
    <row r="135" spans="1:14">
      <c r="A135" s="9">
        <v>41877</v>
      </c>
      <c r="B135">
        <v>3.1294369610000001</v>
      </c>
      <c r="C135" s="23">
        <v>-9.1000000000000004E-3</v>
      </c>
      <c r="D135" s="23">
        <v>2.8899999999999999E-2</v>
      </c>
      <c r="E135">
        <v>-2.9107550000000001E-3</v>
      </c>
      <c r="F135" s="23">
        <v>8.9999999999999993E-3</v>
      </c>
      <c r="H135" s="9">
        <v>41877</v>
      </c>
      <c r="I135" s="38">
        <v>3.1284999999999998</v>
      </c>
      <c r="J135" s="38">
        <f t="shared" si="15"/>
        <v>3.1294369610000001</v>
      </c>
      <c r="K135" s="38">
        <f t="shared" si="12"/>
        <v>-1.7000000000000348E-3</v>
      </c>
      <c r="L135" s="38">
        <f t="shared" si="13"/>
        <v>3.0967662147311947E-2</v>
      </c>
      <c r="M135" s="38">
        <f t="shared" si="14"/>
        <v>2.8899999999999999E-2</v>
      </c>
      <c r="N135" s="38">
        <f t="shared" si="16"/>
        <v>9.3696100000029148E-4</v>
      </c>
    </row>
    <row r="136" spans="1:14">
      <c r="A136" s="9">
        <v>41876</v>
      </c>
      <c r="B136">
        <v>3.1385592560000002</v>
      </c>
      <c r="C136" s="23">
        <v>-1.23E-2</v>
      </c>
      <c r="D136" s="23">
        <v>3.0499999999999999E-2</v>
      </c>
      <c r="E136">
        <v>-3.8993970000000002E-3</v>
      </c>
      <c r="F136" s="23">
        <v>9.4999999999999998E-3</v>
      </c>
      <c r="H136" s="9">
        <v>41876</v>
      </c>
      <c r="I136" s="38">
        <v>3.1301999999999999</v>
      </c>
      <c r="J136" s="38">
        <f t="shared" si="15"/>
        <v>3.1385592560000002</v>
      </c>
      <c r="K136" s="38">
        <f t="shared" si="12"/>
        <v>-1.6100000000000225E-2</v>
      </c>
      <c r="L136" s="38">
        <f t="shared" si="13"/>
        <v>3.1157943324349738E-2</v>
      </c>
      <c r="M136" s="38">
        <f t="shared" si="14"/>
        <v>3.0499999999999999E-2</v>
      </c>
      <c r="N136" s="38">
        <f t="shared" si="16"/>
        <v>8.3592560000003147E-3</v>
      </c>
    </row>
    <row r="137" spans="1:14">
      <c r="A137" s="9">
        <v>41873</v>
      </c>
      <c r="B137">
        <v>3.1508216359999999</v>
      </c>
      <c r="C137" s="23">
        <v>-6.0000000000000001E-3</v>
      </c>
      <c r="D137" s="23">
        <v>3.0499999999999999E-2</v>
      </c>
      <c r="E137">
        <v>-1.8891310000000001E-3</v>
      </c>
      <c r="F137" s="23">
        <v>9.4999999999999998E-3</v>
      </c>
      <c r="H137" s="9">
        <v>41873</v>
      </c>
      <c r="I137" s="38">
        <v>3.1463000000000001</v>
      </c>
      <c r="J137" s="38">
        <f t="shared" si="15"/>
        <v>3.1508216359999999</v>
      </c>
      <c r="K137" s="38">
        <f t="shared" si="12"/>
        <v>-8.999999999999897E-3</v>
      </c>
      <c r="L137" s="38">
        <f t="shared" si="13"/>
        <v>3.3209598835310564E-2</v>
      </c>
      <c r="M137" s="38">
        <f t="shared" si="14"/>
        <v>3.0499999999999999E-2</v>
      </c>
      <c r="N137" s="38">
        <f t="shared" si="16"/>
        <v>4.5216359999997735E-3</v>
      </c>
    </row>
    <row r="138" spans="1:14">
      <c r="A138" s="9">
        <v>41872</v>
      </c>
      <c r="B138">
        <v>3.156779577</v>
      </c>
      <c r="C138" s="23">
        <v>-2.6100000000000002E-2</v>
      </c>
      <c r="D138" s="23">
        <v>3.0599999999999999E-2</v>
      </c>
      <c r="E138">
        <v>-8.2353070000000007E-3</v>
      </c>
      <c r="F138" s="23">
        <v>9.5999999999999992E-3</v>
      </c>
      <c r="H138" s="9">
        <v>41872</v>
      </c>
      <c r="I138" s="38">
        <v>3.1553</v>
      </c>
      <c r="J138" s="38">
        <f t="shared" si="15"/>
        <v>3.156779577</v>
      </c>
      <c r="K138" s="38">
        <f t="shared" si="12"/>
        <v>-9.5000000000000639E-3</v>
      </c>
      <c r="L138" s="38">
        <f t="shared" si="13"/>
        <v>3.3388315558278925E-2</v>
      </c>
      <c r="M138" s="38">
        <f t="shared" si="14"/>
        <v>3.0599999999999999E-2</v>
      </c>
      <c r="N138" s="38">
        <f t="shared" si="16"/>
        <v>1.4795770000000097E-3</v>
      </c>
    </row>
    <row r="139" spans="1:14">
      <c r="A139" s="9">
        <v>41871</v>
      </c>
      <c r="B139">
        <v>3.1828839680000001</v>
      </c>
      <c r="C139" s="23">
        <v>1.7999999999999999E-2</v>
      </c>
      <c r="D139" s="23">
        <v>3.2599999999999997E-2</v>
      </c>
      <c r="E139">
        <v>5.6856909999999997E-3</v>
      </c>
      <c r="F139" s="23">
        <v>1.0200000000000001E-2</v>
      </c>
      <c r="H139" s="9">
        <v>41870</v>
      </c>
      <c r="I139" s="38">
        <v>3.1648000000000001</v>
      </c>
      <c r="J139" s="38">
        <f t="shared" si="15"/>
        <v>3.1648384219999999</v>
      </c>
      <c r="K139" s="38">
        <f t="shared" si="12"/>
        <v>3.1000000000000139E-2</v>
      </c>
      <c r="L139" s="38">
        <f t="shared" si="13"/>
        <v>3.3372740152866315E-2</v>
      </c>
      <c r="M139" s="38">
        <f t="shared" si="14"/>
        <v>3.2599999999999997E-2</v>
      </c>
      <c r="N139" s="38">
        <f t="shared" si="16"/>
        <v>3.8421999999815881E-5</v>
      </c>
    </row>
    <row r="140" spans="1:14">
      <c r="A140" s="9">
        <v>41870</v>
      </c>
      <c r="B140">
        <v>3.1648384219999999</v>
      </c>
      <c r="C140" s="23">
        <v>2.4899999999999999E-2</v>
      </c>
      <c r="D140" s="23">
        <v>3.2599999999999997E-2</v>
      </c>
      <c r="E140">
        <v>7.8859989999999994E-3</v>
      </c>
      <c r="F140" s="23">
        <v>1.0200000000000001E-2</v>
      </c>
      <c r="H140" s="9">
        <v>41869</v>
      </c>
      <c r="I140" s="38">
        <v>3.1337999999999999</v>
      </c>
      <c r="J140" s="38">
        <f t="shared" si="15"/>
        <v>3.1399786600000001</v>
      </c>
      <c r="K140" s="38">
        <f t="shared" si="12"/>
        <v>4.2100000000000026E-2</v>
      </c>
      <c r="L140" s="38">
        <f t="shared" si="13"/>
        <v>3.3162059016172252E-2</v>
      </c>
      <c r="M140" s="38">
        <f t="shared" si="14"/>
        <v>3.2500000000000001E-2</v>
      </c>
      <c r="N140" s="38">
        <f t="shared" si="16"/>
        <v>6.1786600000002245E-3</v>
      </c>
    </row>
    <row r="141" spans="1:14">
      <c r="A141" s="9">
        <v>41869</v>
      </c>
      <c r="B141">
        <v>3.1399786600000001</v>
      </c>
      <c r="C141" s="23">
        <v>4.6399999999999997E-2</v>
      </c>
      <c r="D141" s="23">
        <v>3.2500000000000001E-2</v>
      </c>
      <c r="E141">
        <v>1.4888164000000001E-2</v>
      </c>
      <c r="F141" s="23">
        <v>1.0200000000000001E-2</v>
      </c>
      <c r="H141" s="9">
        <v>41866</v>
      </c>
      <c r="I141" s="38">
        <v>3.0916999999999999</v>
      </c>
      <c r="J141" s="38">
        <f t="shared" si="15"/>
        <v>3.0935764219999999</v>
      </c>
      <c r="K141" s="38">
        <f t="shared" si="12"/>
        <v>-4.610000000000003E-2</v>
      </c>
      <c r="L141" s="38">
        <f t="shared" si="13"/>
        <v>3.274617258870173E-2</v>
      </c>
      <c r="M141" s="38">
        <f t="shared" si="14"/>
        <v>3.1899999999999998E-2</v>
      </c>
      <c r="N141" s="38">
        <f t="shared" si="16"/>
        <v>1.8764220000000442E-3</v>
      </c>
    </row>
    <row r="142" spans="1:14">
      <c r="A142" s="9">
        <v>41866</v>
      </c>
      <c r="B142">
        <v>3.0935764219999999</v>
      </c>
      <c r="C142" s="23">
        <v>-4.6399999999999997E-2</v>
      </c>
      <c r="D142" s="23">
        <v>3.1899999999999998E-2</v>
      </c>
      <c r="E142">
        <v>-1.4880681E-2</v>
      </c>
      <c r="F142" s="23">
        <v>0.01</v>
      </c>
      <c r="H142" s="9">
        <v>41865</v>
      </c>
      <c r="I142" s="38">
        <v>3.1377999999999999</v>
      </c>
      <c r="J142" s="38">
        <f t="shared" si="15"/>
        <v>3.1399551639999999</v>
      </c>
      <c r="K142" s="38">
        <f t="shared" si="12"/>
        <v>-2.2600000000000176E-2</v>
      </c>
      <c r="L142" s="38">
        <f t="shared" si="13"/>
        <v>3.261479383402812E-2</v>
      </c>
      <c r="M142" s="38">
        <f t="shared" si="14"/>
        <v>3.1399999999999997E-2</v>
      </c>
      <c r="N142" s="38">
        <f t="shared" si="16"/>
        <v>2.1551639999999317E-3</v>
      </c>
    </row>
    <row r="143" spans="1:14">
      <c r="A143" s="9">
        <v>41865</v>
      </c>
      <c r="B143">
        <v>3.1399551639999999</v>
      </c>
      <c r="C143" s="23">
        <v>-2.12E-2</v>
      </c>
      <c r="D143" s="23">
        <v>3.1399999999999997E-2</v>
      </c>
      <c r="E143">
        <v>-6.7303689999999999E-3</v>
      </c>
      <c r="F143" s="23">
        <v>9.7999999999999997E-3</v>
      </c>
      <c r="H143" s="9">
        <v>41864</v>
      </c>
      <c r="I143" s="38">
        <v>3.1604000000000001</v>
      </c>
      <c r="J143" s="38">
        <f t="shared" si="15"/>
        <v>3.1611594969999999</v>
      </c>
      <c r="K143" s="38">
        <f t="shared" si="12"/>
        <v>-3.180000000000005E-2</v>
      </c>
      <c r="L143" s="38">
        <f t="shared" si="13"/>
        <v>3.2581577928930697E-2</v>
      </c>
      <c r="M143" s="38">
        <f t="shared" si="14"/>
        <v>3.1600000000000003E-2</v>
      </c>
      <c r="N143" s="38">
        <f t="shared" si="16"/>
        <v>7.5949699999977582E-4</v>
      </c>
    </row>
    <row r="144" spans="1:14">
      <c r="A144" s="9">
        <v>41864</v>
      </c>
      <c r="B144">
        <v>3.1611594969999999</v>
      </c>
      <c r="C144" s="23">
        <v>-3.1E-2</v>
      </c>
      <c r="D144" s="23">
        <v>3.1600000000000003E-2</v>
      </c>
      <c r="E144">
        <v>-9.7473950000000007E-3</v>
      </c>
      <c r="F144" s="23">
        <v>9.9000000000000008E-3</v>
      </c>
      <c r="H144" s="9">
        <v>41863</v>
      </c>
      <c r="I144" s="38">
        <v>3.1922000000000001</v>
      </c>
      <c r="J144" s="38">
        <f t="shared" si="15"/>
        <v>3.1921232289999999</v>
      </c>
      <c r="K144" s="38">
        <f t="shared" si="12"/>
        <v>1.0400000000000187E-2</v>
      </c>
      <c r="L144" s="38">
        <f t="shared" si="13"/>
        <v>3.2530683429752599E-2</v>
      </c>
      <c r="M144" s="38">
        <f t="shared" si="14"/>
        <v>3.15E-2</v>
      </c>
      <c r="N144" s="38">
        <f t="shared" si="16"/>
        <v>7.6771000000253053E-5</v>
      </c>
    </row>
    <row r="145" spans="1:14">
      <c r="A145" s="9">
        <v>41863</v>
      </c>
      <c r="B145">
        <v>3.1921232289999999</v>
      </c>
      <c r="C145" s="23">
        <v>9.4999999999999998E-3</v>
      </c>
      <c r="D145" s="23">
        <v>3.15E-2</v>
      </c>
      <c r="E145">
        <v>2.9736900000000002E-3</v>
      </c>
      <c r="F145" s="23">
        <v>9.7999999999999997E-3</v>
      </c>
      <c r="H145" s="9">
        <v>41862</v>
      </c>
      <c r="I145" s="38">
        <v>3.1818</v>
      </c>
      <c r="J145" s="38">
        <f t="shared" si="15"/>
        <v>3.1826449449999998</v>
      </c>
      <c r="K145" s="38">
        <f t="shared" si="12"/>
        <v>1.1400000000000077E-2</v>
      </c>
      <c r="L145" s="38">
        <f t="shared" si="13"/>
        <v>3.2572011962370959E-2</v>
      </c>
      <c r="M145" s="38">
        <f t="shared" si="14"/>
        <v>3.1699999999999999E-2</v>
      </c>
      <c r="N145" s="38">
        <f t="shared" si="16"/>
        <v>8.4494499999987482E-4</v>
      </c>
    </row>
    <row r="146" spans="1:14">
      <c r="A146" s="9">
        <v>41862</v>
      </c>
      <c r="B146">
        <v>3.1826449449999998</v>
      </c>
      <c r="C146" s="23">
        <v>1.0500000000000001E-2</v>
      </c>
      <c r="D146" s="23">
        <v>3.1699999999999999E-2</v>
      </c>
      <c r="E146">
        <v>3.2945240000000001E-3</v>
      </c>
      <c r="F146" s="23">
        <v>9.9000000000000008E-3</v>
      </c>
      <c r="H146" s="9">
        <v>41859</v>
      </c>
      <c r="I146" s="38">
        <v>3.1703999999999999</v>
      </c>
      <c r="J146" s="38">
        <f t="shared" si="15"/>
        <v>3.1721768969999999</v>
      </c>
      <c r="K146" s="38">
        <f t="shared" si="12"/>
        <v>-9.600000000000275E-3</v>
      </c>
      <c r="L146" s="38">
        <f t="shared" si="13"/>
        <v>3.390740777853548E-2</v>
      </c>
      <c r="M146" s="38">
        <f t="shared" si="14"/>
        <v>3.1699999999999999E-2</v>
      </c>
      <c r="N146" s="38">
        <f t="shared" si="16"/>
        <v>1.776897000000055E-3</v>
      </c>
    </row>
    <row r="147" spans="1:14">
      <c r="A147" s="9">
        <v>41859</v>
      </c>
      <c r="B147">
        <v>3.1721768969999999</v>
      </c>
      <c r="C147" s="23">
        <v>-9.1000000000000004E-3</v>
      </c>
      <c r="D147" s="23">
        <v>3.1699999999999999E-2</v>
      </c>
      <c r="E147">
        <v>-2.8703579999999999E-3</v>
      </c>
      <c r="F147" s="23">
        <v>9.9000000000000008E-3</v>
      </c>
      <c r="H147" s="9">
        <v>41858</v>
      </c>
      <c r="I147" s="38">
        <v>3.18</v>
      </c>
      <c r="J147" s="38">
        <f t="shared" si="15"/>
        <v>3.1812952619999999</v>
      </c>
      <c r="K147" s="38">
        <f t="shared" si="12"/>
        <v>-3.6999999999999922E-2</v>
      </c>
      <c r="L147" s="38">
        <f t="shared" si="13"/>
        <v>3.3979619348566095E-2</v>
      </c>
      <c r="M147" s="38">
        <f t="shared" si="14"/>
        <v>3.3099999999999997E-2</v>
      </c>
      <c r="N147" s="38">
        <f t="shared" si="16"/>
        <v>1.2952619999997417E-3</v>
      </c>
    </row>
    <row r="148" spans="1:14">
      <c r="A148" s="9">
        <v>41858</v>
      </c>
      <c r="B148">
        <v>3.1812952619999999</v>
      </c>
      <c r="C148" s="23">
        <v>-3.5499999999999997E-2</v>
      </c>
      <c r="D148" s="23">
        <v>3.3099999999999997E-2</v>
      </c>
      <c r="E148">
        <v>-1.1099962999999999E-2</v>
      </c>
      <c r="F148" s="23">
        <v>1.03E-2</v>
      </c>
      <c r="H148" s="9">
        <v>41857</v>
      </c>
      <c r="I148" s="38">
        <v>3.2170000000000001</v>
      </c>
      <c r="J148" s="38">
        <f t="shared" si="15"/>
        <v>3.2168042300000002</v>
      </c>
      <c r="K148" s="38">
        <f t="shared" si="12"/>
        <v>-2.5999999999997137E-3</v>
      </c>
      <c r="L148" s="38">
        <f t="shared" si="13"/>
        <v>3.3814416199867393E-2</v>
      </c>
      <c r="M148" s="38">
        <f t="shared" si="14"/>
        <v>3.3000000000000002E-2</v>
      </c>
      <c r="N148" s="38">
        <f t="shared" si="16"/>
        <v>1.957699999999285E-4</v>
      </c>
    </row>
    <row r="149" spans="1:14">
      <c r="A149" s="9">
        <v>41857</v>
      </c>
      <c r="B149">
        <v>3.2168042300000002</v>
      </c>
      <c r="C149" s="23">
        <v>5.0000000000000001E-4</v>
      </c>
      <c r="D149" s="23">
        <v>3.3000000000000002E-2</v>
      </c>
      <c r="E149">
        <v>1.4920999999999999E-4</v>
      </c>
      <c r="F149" s="23">
        <v>1.03E-2</v>
      </c>
      <c r="H149" s="9">
        <v>41856</v>
      </c>
      <c r="I149" s="38">
        <v>3.2195999999999998</v>
      </c>
      <c r="J149" s="38">
        <f t="shared" si="15"/>
        <v>3.216324288</v>
      </c>
      <c r="K149" s="38">
        <f t="shared" si="12"/>
        <v>2.3999999999997357E-3</v>
      </c>
      <c r="L149" s="38">
        <f t="shared" si="13"/>
        <v>3.4191003004309183E-2</v>
      </c>
      <c r="M149" s="38">
        <f t="shared" si="14"/>
        <v>3.32E-2</v>
      </c>
      <c r="N149" s="38">
        <f t="shared" si="16"/>
        <v>3.2757119999997641E-3</v>
      </c>
    </row>
    <row r="150" spans="1:14">
      <c r="A150" s="9">
        <v>41856</v>
      </c>
      <c r="B150">
        <v>3.216324288</v>
      </c>
      <c r="C150" s="23">
        <v>-1.5E-3</v>
      </c>
      <c r="D150" s="23">
        <v>3.32E-2</v>
      </c>
      <c r="E150">
        <v>-4.6548599999999998E-4</v>
      </c>
      <c r="F150" s="23">
        <v>1.03E-2</v>
      </c>
      <c r="H150" s="9">
        <v>41855</v>
      </c>
      <c r="I150" s="38">
        <v>3.2172000000000001</v>
      </c>
      <c r="J150" s="38">
        <f t="shared" si="15"/>
        <v>3.2178217899999999</v>
      </c>
      <c r="K150" s="38">
        <f t="shared" si="12"/>
        <v>-1.1699999999999822E-2</v>
      </c>
      <c r="L150" s="38">
        <f t="shared" si="13"/>
        <v>3.4204416406290523E-2</v>
      </c>
      <c r="M150" s="38">
        <f t="shared" si="14"/>
        <v>3.3500000000000002E-2</v>
      </c>
      <c r="N150" s="38">
        <f t="shared" si="16"/>
        <v>6.2178999999984441E-4</v>
      </c>
    </row>
    <row r="151" spans="1:14">
      <c r="A151" s="9">
        <v>41855</v>
      </c>
      <c r="B151">
        <v>3.2178217899999999</v>
      </c>
      <c r="C151" s="23">
        <v>-1.06E-2</v>
      </c>
      <c r="D151" s="23">
        <v>3.3500000000000002E-2</v>
      </c>
      <c r="E151">
        <v>-3.289312E-3</v>
      </c>
      <c r="F151" s="23">
        <v>1.04E-2</v>
      </c>
      <c r="H151" s="9">
        <v>41852</v>
      </c>
      <c r="I151" s="38">
        <v>3.2288999999999999</v>
      </c>
      <c r="J151" s="38">
        <f t="shared" si="15"/>
        <v>3.2284236380000002</v>
      </c>
      <c r="K151" s="38">
        <f t="shared" si="12"/>
        <v>-3.71999999999999E-2</v>
      </c>
      <c r="L151" s="38">
        <f t="shared" si="13"/>
        <v>3.4397105835091854E-2</v>
      </c>
      <c r="M151" s="38">
        <f t="shared" si="14"/>
        <v>3.3500000000000002E-2</v>
      </c>
      <c r="N151" s="38">
        <f t="shared" si="16"/>
        <v>4.7636199999967488E-4</v>
      </c>
    </row>
    <row r="152" spans="1:14">
      <c r="A152" s="9">
        <v>41852</v>
      </c>
      <c r="B152">
        <v>3.2284236380000002</v>
      </c>
      <c r="C152" s="23">
        <v>-4.7699999999999999E-2</v>
      </c>
      <c r="D152" s="23">
        <v>3.3500000000000002E-2</v>
      </c>
      <c r="E152">
        <v>-1.4661723E-2</v>
      </c>
      <c r="F152" s="23">
        <v>1.04E-2</v>
      </c>
      <c r="H152" s="9">
        <v>41851</v>
      </c>
      <c r="I152" s="38">
        <v>3.2660999999999998</v>
      </c>
      <c r="J152" s="38">
        <f t="shared" si="15"/>
        <v>3.2761065930000002</v>
      </c>
      <c r="K152" s="38">
        <f t="shared" si="12"/>
        <v>9.9999999999766942E-5</v>
      </c>
      <c r="L152" s="38">
        <f t="shared" si="13"/>
        <v>3.4183141308509309E-2</v>
      </c>
      <c r="M152" s="38">
        <f t="shared" si="14"/>
        <v>3.32E-2</v>
      </c>
      <c r="N152" s="38">
        <f t="shared" si="16"/>
        <v>1.0006593000000397E-2</v>
      </c>
    </row>
    <row r="153" spans="1:14">
      <c r="A153" s="9">
        <v>41851</v>
      </c>
      <c r="B153">
        <v>3.2761065930000002</v>
      </c>
      <c r="C153" s="23">
        <v>1.03E-2</v>
      </c>
      <c r="D153" s="23">
        <v>3.32E-2</v>
      </c>
      <c r="E153">
        <v>3.1533339999999998E-3</v>
      </c>
      <c r="F153" s="23">
        <v>1.03E-2</v>
      </c>
      <c r="H153" s="9">
        <v>41850</v>
      </c>
      <c r="I153" s="38">
        <v>3.266</v>
      </c>
      <c r="J153" s="38">
        <f t="shared" si="15"/>
        <v>3.2657922039999998</v>
      </c>
      <c r="K153" s="38">
        <f t="shared" si="12"/>
        <v>8.3800000000000097E-2</v>
      </c>
      <c r="L153" s="38">
        <f t="shared" si="13"/>
        <v>3.4249676933607691E-2</v>
      </c>
      <c r="M153" s="38">
        <f t="shared" si="14"/>
        <v>3.3300000000000003E-2</v>
      </c>
      <c r="N153" s="38">
        <f t="shared" si="16"/>
        <v>2.0779600000020437E-4</v>
      </c>
    </row>
    <row r="154" spans="1:14">
      <c r="A154" s="9">
        <v>41850</v>
      </c>
      <c r="B154">
        <v>3.2657922039999998</v>
      </c>
      <c r="C154" s="23">
        <v>8.3400000000000002E-2</v>
      </c>
      <c r="D154" s="23">
        <v>3.3300000000000003E-2</v>
      </c>
      <c r="E154">
        <v>2.5874357000000001E-2</v>
      </c>
      <c r="F154" s="23">
        <v>1.04E-2</v>
      </c>
      <c r="H154" s="9">
        <v>41849</v>
      </c>
      <c r="I154" s="38">
        <v>3.1821999999999999</v>
      </c>
      <c r="J154" s="38">
        <f t="shared" si="15"/>
        <v>3.1823757600000002</v>
      </c>
      <c r="K154" s="38">
        <f t="shared" si="12"/>
        <v>-2.5700000000000056E-2</v>
      </c>
      <c r="L154" s="38">
        <f t="shared" si="13"/>
        <v>3.2461973015982817E-2</v>
      </c>
      <c r="M154" s="38">
        <f t="shared" si="14"/>
        <v>3.15E-2</v>
      </c>
      <c r="N154" s="38">
        <f t="shared" si="16"/>
        <v>1.7576000000030234E-4</v>
      </c>
    </row>
    <row r="155" spans="1:14">
      <c r="A155" s="9">
        <v>41849</v>
      </c>
      <c r="B155">
        <v>3.1823757600000002</v>
      </c>
      <c r="C155" s="23">
        <v>-2.2599999999999999E-2</v>
      </c>
      <c r="D155" s="23">
        <v>3.15E-2</v>
      </c>
      <c r="E155">
        <v>-7.0716609999999999E-3</v>
      </c>
      <c r="F155" s="23">
        <v>9.7999999999999997E-3</v>
      </c>
      <c r="H155" s="9">
        <v>41848</v>
      </c>
      <c r="I155" s="38">
        <v>3.2079</v>
      </c>
      <c r="J155" s="38">
        <f t="shared" si="15"/>
        <v>3.204960201</v>
      </c>
      <c r="K155" s="38">
        <f t="shared" si="12"/>
        <v>1.3500000000000068E-2</v>
      </c>
      <c r="L155" s="38">
        <f t="shared" si="13"/>
        <v>3.2640907533841176E-2</v>
      </c>
      <c r="M155" s="38">
        <f t="shared" si="14"/>
        <v>3.1399999999999997E-2</v>
      </c>
      <c r="N155" s="38">
        <f t="shared" si="16"/>
        <v>2.9397989999999652E-3</v>
      </c>
    </row>
    <row r="156" spans="1:14">
      <c r="A156" s="9">
        <v>41848</v>
      </c>
      <c r="B156">
        <v>3.204960201</v>
      </c>
      <c r="C156" s="23">
        <v>1.34E-2</v>
      </c>
      <c r="D156" s="23">
        <v>3.1399999999999997E-2</v>
      </c>
      <c r="E156">
        <v>4.1990420000000001E-3</v>
      </c>
      <c r="F156" s="23">
        <v>9.7999999999999997E-3</v>
      </c>
      <c r="H156" s="9">
        <v>41845</v>
      </c>
      <c r="I156" s="38">
        <v>3.1943999999999999</v>
      </c>
      <c r="J156" s="38">
        <f t="shared" si="15"/>
        <v>3.1915306559999999</v>
      </c>
      <c r="K156" s="38">
        <f t="shared" si="12"/>
        <v>-4.1600000000000303E-2</v>
      </c>
      <c r="L156" s="38">
        <f t="shared" si="13"/>
        <v>3.309308302452036E-2</v>
      </c>
      <c r="M156" s="38">
        <f t="shared" si="14"/>
        <v>3.1699999999999999E-2</v>
      </c>
      <c r="N156" s="38">
        <f t="shared" si="16"/>
        <v>2.8693440000000514E-3</v>
      </c>
    </row>
    <row r="157" spans="1:14">
      <c r="A157" s="9">
        <v>41845</v>
      </c>
      <c r="B157">
        <v>3.1915306559999999</v>
      </c>
      <c r="C157" s="23">
        <v>-4.4400000000000002E-2</v>
      </c>
      <c r="D157" s="23">
        <v>3.1699999999999999E-2</v>
      </c>
      <c r="E157">
        <v>-1.3814378E-2</v>
      </c>
      <c r="F157" s="23">
        <v>9.9000000000000008E-3</v>
      </c>
      <c r="H157" s="9">
        <v>41844</v>
      </c>
      <c r="I157" s="38">
        <v>3.2360000000000002</v>
      </c>
      <c r="J157" s="38">
        <f t="shared" si="15"/>
        <v>3.2359256059999999</v>
      </c>
      <c r="K157" s="38">
        <f t="shared" si="12"/>
        <v>5.3500000000000103E-2</v>
      </c>
      <c r="L157" s="38">
        <f t="shared" si="13"/>
        <v>3.2877316205918564E-2</v>
      </c>
      <c r="M157" s="38">
        <f t="shared" si="14"/>
        <v>3.1699999999999999E-2</v>
      </c>
      <c r="N157" s="38">
        <f t="shared" si="16"/>
        <v>7.4394000000310712E-5</v>
      </c>
    </row>
    <row r="158" spans="1:14">
      <c r="A158" s="9">
        <v>41844</v>
      </c>
      <c r="B158">
        <v>3.2359256059999999</v>
      </c>
      <c r="C158" s="23">
        <v>5.1499999999999997E-2</v>
      </c>
      <c r="D158" s="23">
        <v>3.1699999999999999E-2</v>
      </c>
      <c r="E158">
        <v>1.6041177E-2</v>
      </c>
      <c r="F158" s="23">
        <v>9.9000000000000008E-3</v>
      </c>
      <c r="H158" s="9">
        <v>41843</v>
      </c>
      <c r="I158" s="38">
        <v>3.1825000000000001</v>
      </c>
      <c r="J158" s="38">
        <f t="shared" si="15"/>
        <v>3.1844316680000002</v>
      </c>
      <c r="K158" s="38">
        <f t="shared" si="12"/>
        <v>1.0000000000000231E-2</v>
      </c>
      <c r="L158" s="38">
        <f t="shared" si="13"/>
        <v>3.207924509868796E-2</v>
      </c>
      <c r="M158" s="38">
        <f t="shared" si="14"/>
        <v>3.1099999999999999E-2</v>
      </c>
      <c r="N158" s="38">
        <f t="shared" si="16"/>
        <v>1.9316680000001085E-3</v>
      </c>
    </row>
    <row r="159" spans="1:14">
      <c r="A159" s="9">
        <v>41843</v>
      </c>
      <c r="B159">
        <v>3.1844316680000002</v>
      </c>
      <c r="C159" s="23">
        <v>1.3100000000000001E-2</v>
      </c>
      <c r="D159" s="23">
        <v>3.1099999999999999E-2</v>
      </c>
      <c r="E159">
        <v>4.1187480000000002E-3</v>
      </c>
      <c r="F159" s="23">
        <v>9.7000000000000003E-3</v>
      </c>
      <c r="H159" s="9">
        <v>41842</v>
      </c>
      <c r="I159" s="38">
        <v>3.1724999999999999</v>
      </c>
      <c r="J159" s="38">
        <f t="shared" si="15"/>
        <v>3.1713427689999998</v>
      </c>
      <c r="K159" s="38">
        <f t="shared" si="12"/>
        <v>-9.7000000000000419E-3</v>
      </c>
      <c r="L159" s="38">
        <f t="shared" si="13"/>
        <v>3.2092694620779336E-2</v>
      </c>
      <c r="M159" s="38">
        <f t="shared" si="14"/>
        <v>3.1099999999999999E-2</v>
      </c>
      <c r="N159" s="38">
        <f t="shared" si="16"/>
        <v>1.1572310000000918E-3</v>
      </c>
    </row>
    <row r="160" spans="1:14">
      <c r="A160" s="9">
        <v>41842</v>
      </c>
      <c r="B160">
        <v>3.1713427689999998</v>
      </c>
      <c r="C160" s="23">
        <v>-8.3999999999999995E-3</v>
      </c>
      <c r="D160" s="23">
        <v>3.1099999999999999E-2</v>
      </c>
      <c r="E160">
        <v>-2.6407959999999999E-3</v>
      </c>
      <c r="F160" s="23">
        <v>9.7000000000000003E-3</v>
      </c>
      <c r="H160" s="9">
        <v>41841</v>
      </c>
      <c r="I160" s="38">
        <v>3.1821999999999999</v>
      </c>
      <c r="J160" s="38">
        <f t="shared" si="15"/>
        <v>3.179728705</v>
      </c>
      <c r="K160" s="38">
        <f t="shared" si="12"/>
        <v>-3.4000000000000696E-3</v>
      </c>
      <c r="L160" s="38">
        <f t="shared" si="13"/>
        <v>3.2085902135037585E-2</v>
      </c>
      <c r="M160" s="38">
        <f t="shared" si="14"/>
        <v>3.1199999999999999E-2</v>
      </c>
      <c r="N160" s="38">
        <f t="shared" si="16"/>
        <v>2.4712949999998735E-3</v>
      </c>
    </row>
    <row r="161" spans="1:14">
      <c r="A161" s="9">
        <v>41841</v>
      </c>
      <c r="B161">
        <v>3.179728705</v>
      </c>
      <c r="C161" s="23">
        <v>-3.7000000000000002E-3</v>
      </c>
      <c r="D161" s="23">
        <v>3.1199999999999999E-2</v>
      </c>
      <c r="E161">
        <v>-1.171283E-3</v>
      </c>
      <c r="F161" s="23">
        <v>9.7000000000000003E-3</v>
      </c>
      <c r="H161" s="9">
        <v>41838</v>
      </c>
      <c r="I161" s="38">
        <v>3.1856</v>
      </c>
      <c r="J161" s="38">
        <f t="shared" si="15"/>
        <v>3.1834552500000002</v>
      </c>
      <c r="K161" s="38">
        <f t="shared" si="12"/>
        <v>5.3000000000000824E-3</v>
      </c>
      <c r="L161" s="38">
        <f t="shared" si="13"/>
        <v>3.2534008759891563E-2</v>
      </c>
      <c r="M161" s="38">
        <f t="shared" si="14"/>
        <v>3.1199999999999999E-2</v>
      </c>
      <c r="N161" s="38">
        <f t="shared" si="16"/>
        <v>2.1447499999998065E-3</v>
      </c>
    </row>
    <row r="162" spans="1:14">
      <c r="A162" s="9">
        <v>41838</v>
      </c>
      <c r="B162">
        <v>3.1834552500000002</v>
      </c>
      <c r="C162" s="23">
        <v>-5.0000000000000001E-4</v>
      </c>
      <c r="D162" s="23">
        <v>3.1199999999999999E-2</v>
      </c>
      <c r="E162">
        <v>-1.7079500000000001E-4</v>
      </c>
      <c r="F162" s="23">
        <v>9.7000000000000003E-3</v>
      </c>
      <c r="H162" s="9">
        <v>41837</v>
      </c>
      <c r="I162" s="38">
        <v>3.1802999999999999</v>
      </c>
      <c r="J162" s="38">
        <f t="shared" si="15"/>
        <v>3.183999016</v>
      </c>
      <c r="K162" s="38">
        <f t="shared" si="12"/>
        <v>-5.4800000000000182E-2</v>
      </c>
      <c r="L162" s="38">
        <f t="shared" si="13"/>
        <v>3.251365445453188E-2</v>
      </c>
      <c r="M162" s="38">
        <f t="shared" si="14"/>
        <v>3.1600000000000003E-2</v>
      </c>
      <c r="N162" s="38">
        <f t="shared" si="16"/>
        <v>3.6990160000001104E-3</v>
      </c>
    </row>
    <row r="163" spans="1:14">
      <c r="A163" s="9">
        <v>41837</v>
      </c>
      <c r="B163">
        <v>3.183999016</v>
      </c>
      <c r="C163" s="23">
        <v>-5.1900000000000002E-2</v>
      </c>
      <c r="D163" s="23">
        <v>3.1600000000000003E-2</v>
      </c>
      <c r="E163">
        <v>-1.6162869E-2</v>
      </c>
      <c r="F163" s="23">
        <v>9.7999999999999997E-3</v>
      </c>
      <c r="H163" s="9">
        <v>41836</v>
      </c>
      <c r="I163" s="38">
        <v>3.2351000000000001</v>
      </c>
      <c r="J163" s="38">
        <f t="shared" si="15"/>
        <v>3.2358797159999999</v>
      </c>
      <c r="K163" s="38">
        <f t="shared" si="12"/>
        <v>1.8000000000002458E-3</v>
      </c>
      <c r="L163" s="38">
        <f t="shared" si="13"/>
        <v>3.1914402598518729E-2</v>
      </c>
      <c r="M163" s="38">
        <f t="shared" si="14"/>
        <v>3.1E-2</v>
      </c>
      <c r="N163" s="38">
        <f t="shared" si="16"/>
        <v>7.7971599999981933E-4</v>
      </c>
    </row>
    <row r="164" spans="1:14">
      <c r="A164" s="9">
        <v>41836</v>
      </c>
      <c r="B164">
        <v>3.2358797159999999</v>
      </c>
      <c r="C164" s="23">
        <v>3.0999999999999999E-3</v>
      </c>
      <c r="D164" s="23">
        <v>3.1E-2</v>
      </c>
      <c r="E164">
        <v>9.6417200000000001E-4</v>
      </c>
      <c r="F164" s="23">
        <v>9.5999999999999992E-3</v>
      </c>
      <c r="H164" s="9">
        <v>41835</v>
      </c>
      <c r="I164" s="38">
        <v>3.2332999999999998</v>
      </c>
      <c r="J164" s="38">
        <f t="shared" si="15"/>
        <v>3.2327612769999998</v>
      </c>
      <c r="K164" s="38">
        <f t="shared" si="12"/>
        <v>1.1499999999999844E-2</v>
      </c>
      <c r="L164" s="38">
        <f t="shared" si="13"/>
        <v>3.2832697762640237E-2</v>
      </c>
      <c r="M164" s="38">
        <f t="shared" si="14"/>
        <v>3.1E-2</v>
      </c>
      <c r="N164" s="38">
        <f t="shared" si="16"/>
        <v>5.3872300000001871E-4</v>
      </c>
    </row>
    <row r="165" spans="1:14">
      <c r="A165" s="9">
        <v>41835</v>
      </c>
      <c r="B165">
        <v>3.2327612769999998</v>
      </c>
      <c r="C165" s="23">
        <v>8.8999999999999999E-3</v>
      </c>
      <c r="D165" s="23">
        <v>3.1E-2</v>
      </c>
      <c r="E165">
        <v>2.771894E-3</v>
      </c>
      <c r="F165" s="23">
        <v>9.5999999999999992E-3</v>
      </c>
      <c r="H165" s="9">
        <v>41834</v>
      </c>
      <c r="I165" s="38">
        <v>3.2218</v>
      </c>
      <c r="J165" s="38">
        <f t="shared" si="15"/>
        <v>3.2238128129999999</v>
      </c>
      <c r="K165" s="38">
        <f t="shared" si="12"/>
        <v>3.6799999999999944E-2</v>
      </c>
      <c r="L165" s="38">
        <f t="shared" si="13"/>
        <v>3.2827974153237807E-2</v>
      </c>
      <c r="M165" s="38">
        <f t="shared" si="14"/>
        <v>3.2000000000000001E-2</v>
      </c>
      <c r="N165" s="38">
        <f t="shared" si="16"/>
        <v>2.0128129999998912E-3</v>
      </c>
    </row>
    <row r="166" spans="1:14">
      <c r="A166" s="9">
        <v>41834</v>
      </c>
      <c r="B166">
        <v>3.2238128129999999</v>
      </c>
      <c r="C166" s="23">
        <v>3.6400000000000002E-2</v>
      </c>
      <c r="D166" s="23">
        <v>3.2000000000000001E-2</v>
      </c>
      <c r="E166">
        <v>1.1357783999999999E-2</v>
      </c>
      <c r="F166" s="23">
        <v>9.9000000000000008E-3</v>
      </c>
      <c r="H166" s="9">
        <v>41831</v>
      </c>
      <c r="I166" s="38">
        <v>3.1850000000000001</v>
      </c>
      <c r="J166" s="38">
        <f t="shared" si="15"/>
        <v>3.1874045930000001</v>
      </c>
      <c r="K166" s="38">
        <f t="shared" si="12"/>
        <v>-1.1400000000000077E-2</v>
      </c>
      <c r="L166" s="38">
        <f t="shared" si="13"/>
        <v>3.243186247180125E-2</v>
      </c>
      <c r="M166" s="38">
        <f t="shared" si="14"/>
        <v>3.1600000000000003E-2</v>
      </c>
      <c r="N166" s="38">
        <f t="shared" si="16"/>
        <v>2.4045930000000659E-3</v>
      </c>
    </row>
    <row r="167" spans="1:14">
      <c r="A167" s="9">
        <v>41831</v>
      </c>
      <c r="B167">
        <v>3.1874045930000001</v>
      </c>
      <c r="C167" s="23">
        <v>-1.3599999999999999E-2</v>
      </c>
      <c r="D167" s="23">
        <v>3.1600000000000003E-2</v>
      </c>
      <c r="E167">
        <v>-4.2520489999999999E-3</v>
      </c>
      <c r="F167" s="23">
        <v>9.7999999999999997E-3</v>
      </c>
      <c r="H167" s="9">
        <v>41830</v>
      </c>
      <c r="I167" s="38">
        <v>3.1964000000000001</v>
      </c>
      <c r="J167" s="38">
        <f t="shared" si="15"/>
        <v>3.200986447</v>
      </c>
      <c r="K167" s="38">
        <f t="shared" si="12"/>
        <v>-2.1599999999999842E-2</v>
      </c>
      <c r="L167" s="38">
        <f t="shared" si="13"/>
        <v>3.2602764778258311E-2</v>
      </c>
      <c r="M167" s="38">
        <f t="shared" si="14"/>
        <v>3.1600000000000003E-2</v>
      </c>
      <c r="N167" s="38">
        <f t="shared" si="16"/>
        <v>4.5864469999998825E-3</v>
      </c>
    </row>
    <row r="168" spans="1:14">
      <c r="A168" s="9">
        <v>41830</v>
      </c>
      <c r="B168">
        <v>3.200986447</v>
      </c>
      <c r="C168" s="23">
        <v>-1.7500000000000002E-2</v>
      </c>
      <c r="D168" s="23">
        <v>3.1600000000000003E-2</v>
      </c>
      <c r="E168">
        <v>-5.4590130000000004E-3</v>
      </c>
      <c r="F168" s="23">
        <v>9.7999999999999997E-3</v>
      </c>
      <c r="H168" s="9">
        <v>41829</v>
      </c>
      <c r="I168" s="38">
        <v>3.218</v>
      </c>
      <c r="J168" s="38">
        <f t="shared" si="15"/>
        <v>3.218508457</v>
      </c>
      <c r="K168" s="38">
        <f t="shared" si="12"/>
        <v>-1.5699999999999825E-2</v>
      </c>
      <c r="L168" s="38">
        <f t="shared" si="13"/>
        <v>3.2500901812781563E-2</v>
      </c>
      <c r="M168" s="38">
        <f t="shared" si="14"/>
        <v>3.1699999999999999E-2</v>
      </c>
      <c r="N168" s="38">
        <f t="shared" si="16"/>
        <v>5.084570000000177E-4</v>
      </c>
    </row>
    <row r="169" spans="1:14">
      <c r="A169" s="9">
        <v>41829</v>
      </c>
      <c r="B169">
        <v>3.218508457</v>
      </c>
      <c r="C169" s="23">
        <v>-1.44E-2</v>
      </c>
      <c r="D169" s="23">
        <v>3.1699999999999999E-2</v>
      </c>
      <c r="E169">
        <v>-4.4744340000000002E-3</v>
      </c>
      <c r="F169" s="23">
        <v>9.7999999999999997E-3</v>
      </c>
      <c r="H169" s="9">
        <v>41828</v>
      </c>
      <c r="I169" s="38">
        <v>3.2336999999999998</v>
      </c>
      <c r="J169" s="38">
        <f t="shared" si="15"/>
        <v>3.2329417249999999</v>
      </c>
      <c r="K169" s="38">
        <f t="shared" si="12"/>
        <v>-3.2200000000000006E-2</v>
      </c>
      <c r="L169" s="38">
        <f t="shared" si="13"/>
        <v>3.3104236846288146E-2</v>
      </c>
      <c r="M169" s="38">
        <f t="shared" si="14"/>
        <v>3.1699999999999999E-2</v>
      </c>
      <c r="N169" s="38">
        <f t="shared" si="16"/>
        <v>7.5827499999991943E-4</v>
      </c>
    </row>
    <row r="170" spans="1:14">
      <c r="A170" s="9">
        <v>41828</v>
      </c>
      <c r="B170">
        <v>3.2329417249999999</v>
      </c>
      <c r="C170" s="23">
        <v>-3.3500000000000002E-2</v>
      </c>
      <c r="D170" s="23">
        <v>3.1699999999999999E-2</v>
      </c>
      <c r="E170">
        <v>-1.0319231999999999E-2</v>
      </c>
      <c r="F170" s="23">
        <v>9.7999999999999997E-3</v>
      </c>
      <c r="H170" s="9">
        <v>41827</v>
      </c>
      <c r="I170" s="38">
        <v>3.2658999999999998</v>
      </c>
      <c r="J170" s="38">
        <f t="shared" si="15"/>
        <v>3.266475926</v>
      </c>
      <c r="K170" s="38">
        <f t="shared" si="12"/>
        <v>-1.8200000000000216E-2</v>
      </c>
      <c r="L170" s="38">
        <f t="shared" si="13"/>
        <v>3.3000980083032053E-2</v>
      </c>
      <c r="M170" s="38">
        <f t="shared" si="14"/>
        <v>3.2300000000000002E-2</v>
      </c>
      <c r="N170" s="38">
        <f t="shared" si="16"/>
        <v>5.7592600000022642E-4</v>
      </c>
    </row>
    <row r="171" spans="1:14">
      <c r="A171" s="9">
        <v>41827</v>
      </c>
      <c r="B171">
        <v>3.266475926</v>
      </c>
      <c r="C171" s="23">
        <v>-1.52E-2</v>
      </c>
      <c r="D171" s="23">
        <v>3.2300000000000002E-2</v>
      </c>
      <c r="E171">
        <v>-4.6490180000000004E-3</v>
      </c>
      <c r="F171" s="23">
        <v>0.01</v>
      </c>
      <c r="H171" s="9">
        <v>41823</v>
      </c>
      <c r="I171" s="38">
        <v>3.2841</v>
      </c>
      <c r="J171" s="38">
        <f t="shared" si="15"/>
        <v>3.2816971850000001</v>
      </c>
      <c r="K171" s="38">
        <f t="shared" si="12"/>
        <v>2.9300000000000104E-2</v>
      </c>
      <c r="L171" s="38">
        <f t="shared" si="13"/>
        <v>3.2934390308183202E-2</v>
      </c>
      <c r="M171" s="38">
        <f t="shared" si="14"/>
        <v>3.2199999999999999E-2</v>
      </c>
      <c r="N171" s="38">
        <f t="shared" si="16"/>
        <v>2.4028149999999471E-3</v>
      </c>
    </row>
    <row r="172" spans="1:14">
      <c r="A172" s="9">
        <v>41823</v>
      </c>
      <c r="B172">
        <v>3.2816971850000001</v>
      </c>
      <c r="C172" s="23">
        <v>2.3599999999999999E-2</v>
      </c>
      <c r="D172" s="23">
        <v>3.2199999999999999E-2</v>
      </c>
      <c r="E172">
        <v>7.2323040000000002E-3</v>
      </c>
      <c r="F172" s="23">
        <v>9.9000000000000008E-3</v>
      </c>
      <c r="H172" s="9">
        <v>41822</v>
      </c>
      <c r="I172" s="38">
        <v>3.2547999999999999</v>
      </c>
      <c r="J172" s="38">
        <f t="shared" si="15"/>
        <v>3.2580485750000001</v>
      </c>
      <c r="K172" s="38">
        <f t="shared" si="12"/>
        <v>4.1799999999999837E-2</v>
      </c>
      <c r="L172" s="38">
        <f t="shared" si="13"/>
        <v>3.2956996633774806E-2</v>
      </c>
      <c r="M172" s="38">
        <f t="shared" si="14"/>
        <v>3.2199999999999999E-2</v>
      </c>
      <c r="N172" s="38">
        <f t="shared" si="16"/>
        <v>3.2485750000001978E-3</v>
      </c>
    </row>
    <row r="173" spans="1:14">
      <c r="A173" s="9">
        <v>41822</v>
      </c>
      <c r="B173">
        <v>3.2580485750000001</v>
      </c>
      <c r="C173" s="23">
        <v>4.7300000000000002E-2</v>
      </c>
      <c r="D173" s="23">
        <v>3.2199999999999999E-2</v>
      </c>
      <c r="E173">
        <v>1.4614266000000001E-2</v>
      </c>
      <c r="F173" s="23">
        <v>9.9000000000000008E-3</v>
      </c>
      <c r="H173" s="9">
        <v>41821</v>
      </c>
      <c r="I173" s="38">
        <v>3.2130000000000001</v>
      </c>
      <c r="J173" s="38">
        <f t="shared" si="15"/>
        <v>3.2107808200000001</v>
      </c>
      <c r="K173" s="38">
        <f t="shared" si="12"/>
        <v>5.7500000000000107E-2</v>
      </c>
      <c r="L173" s="38">
        <f t="shared" si="13"/>
        <v>3.3160948503468922E-2</v>
      </c>
      <c r="M173" s="38">
        <f t="shared" si="14"/>
        <v>3.1800000000000002E-2</v>
      </c>
      <c r="N173" s="38">
        <f t="shared" si="16"/>
        <v>2.2191799999999873E-3</v>
      </c>
    </row>
    <row r="174" spans="1:14">
      <c r="A174" s="9">
        <v>41821</v>
      </c>
      <c r="B174">
        <v>3.2107808200000001</v>
      </c>
      <c r="C174" s="23">
        <v>5.0700000000000002E-2</v>
      </c>
      <c r="D174" s="23">
        <v>3.1800000000000002E-2</v>
      </c>
      <c r="E174">
        <v>1.5923575999999998E-2</v>
      </c>
      <c r="F174" s="23">
        <v>9.7999999999999997E-3</v>
      </c>
      <c r="H174" s="9">
        <v>41820</v>
      </c>
      <c r="I174" s="38">
        <v>3.1555</v>
      </c>
      <c r="J174" s="38">
        <f t="shared" si="15"/>
        <v>3.16005862</v>
      </c>
      <c r="K174" s="38">
        <f t="shared" si="12"/>
        <v>-1.2500000000000178E-2</v>
      </c>
      <c r="L174" s="38">
        <f t="shared" si="13"/>
        <v>3.2188050735785345E-2</v>
      </c>
      <c r="M174" s="38">
        <f t="shared" si="14"/>
        <v>3.1600000000000003E-2</v>
      </c>
      <c r="N174" s="38">
        <f t="shared" si="16"/>
        <v>4.5586200000000687E-3</v>
      </c>
    </row>
    <row r="175" spans="1:14">
      <c r="A175" s="9">
        <v>41820</v>
      </c>
      <c r="B175">
        <v>3.16005862</v>
      </c>
      <c r="C175" s="23">
        <v>-1.23E-2</v>
      </c>
      <c r="D175" s="23">
        <v>3.1600000000000003E-2</v>
      </c>
      <c r="E175">
        <v>-3.8905160000000001E-3</v>
      </c>
      <c r="F175" s="23">
        <v>9.7000000000000003E-3</v>
      </c>
      <c r="H175" s="9">
        <v>41816</v>
      </c>
      <c r="I175" s="38">
        <v>3.1680000000000001</v>
      </c>
      <c r="J175" s="38">
        <f t="shared" si="15"/>
        <v>3.1705026479999998</v>
      </c>
      <c r="K175" s="38">
        <f t="shared" si="12"/>
        <v>-2.970000000000006E-2</v>
      </c>
      <c r="L175" s="38">
        <f t="shared" si="13"/>
        <v>3.2540554619048125E-2</v>
      </c>
      <c r="M175" s="38">
        <f t="shared" si="14"/>
        <v>3.2099999999999997E-2</v>
      </c>
      <c r="N175" s="38">
        <f t="shared" si="16"/>
        <v>2.5026479999996631E-3</v>
      </c>
    </row>
    <row r="176" spans="1:14">
      <c r="A176" s="9">
        <v>41817</v>
      </c>
      <c r="B176">
        <v>3.1723768259999998</v>
      </c>
      <c r="C176" s="23">
        <v>1.9E-3</v>
      </c>
      <c r="D176" s="23">
        <v>3.1699999999999999E-2</v>
      </c>
      <c r="E176">
        <v>5.90955E-4</v>
      </c>
      <c r="F176" s="23">
        <v>9.7000000000000003E-3</v>
      </c>
      <c r="H176" s="9">
        <v>41815</v>
      </c>
      <c r="I176" s="38">
        <v>3.1977000000000002</v>
      </c>
      <c r="J176" s="38">
        <f t="shared" si="15"/>
        <v>3.19489738</v>
      </c>
      <c r="K176" s="38">
        <f t="shared" si="12"/>
        <v>-1.7199999999999882E-2</v>
      </c>
      <c r="L176" s="38">
        <f t="shared" si="13"/>
        <v>3.2617863593799777E-2</v>
      </c>
      <c r="M176" s="38">
        <f t="shared" si="14"/>
        <v>3.2199999999999999E-2</v>
      </c>
      <c r="N176" s="38">
        <f t="shared" si="16"/>
        <v>2.8026200000002E-3</v>
      </c>
    </row>
    <row r="177" spans="1:14">
      <c r="A177" s="9">
        <v>41816</v>
      </c>
      <c r="B177">
        <v>3.1705026479999998</v>
      </c>
      <c r="C177" s="23">
        <v>-2.4400000000000002E-2</v>
      </c>
      <c r="D177" s="23">
        <v>3.2099999999999997E-2</v>
      </c>
      <c r="E177">
        <v>-7.6648289999999997E-3</v>
      </c>
      <c r="F177" s="23">
        <v>9.7999999999999997E-3</v>
      </c>
      <c r="H177" s="9">
        <v>41814</v>
      </c>
      <c r="I177" s="38">
        <v>3.2149000000000001</v>
      </c>
      <c r="J177" s="38">
        <f t="shared" si="15"/>
        <v>3.2180523989999998</v>
      </c>
      <c r="K177" s="38">
        <f t="shared" si="12"/>
        <v>-2.5900000000000034E-2</v>
      </c>
      <c r="L177" s="38">
        <f t="shared" si="13"/>
        <v>3.2686040490366122E-2</v>
      </c>
      <c r="M177" s="38">
        <f t="shared" si="14"/>
        <v>3.2199999999999999E-2</v>
      </c>
      <c r="N177" s="38">
        <f t="shared" si="16"/>
        <v>3.1523989999997504E-3</v>
      </c>
    </row>
    <row r="178" spans="1:14">
      <c r="A178" s="9">
        <v>41815</v>
      </c>
      <c r="B178">
        <v>3.19489738</v>
      </c>
      <c r="C178" s="23">
        <v>-2.3199999999999998E-2</v>
      </c>
      <c r="D178" s="23">
        <v>3.2199999999999999E-2</v>
      </c>
      <c r="E178">
        <v>-7.2213629999999997E-3</v>
      </c>
      <c r="F178" s="23">
        <v>9.9000000000000008E-3</v>
      </c>
      <c r="H178" s="9">
        <v>41813</v>
      </c>
      <c r="I178" s="38">
        <v>3.2408000000000001</v>
      </c>
      <c r="J178" s="38">
        <f t="shared" si="15"/>
        <v>3.2420059349999999</v>
      </c>
      <c r="K178" s="38">
        <f t="shared" si="12"/>
        <v>3.0000000000001137E-3</v>
      </c>
      <c r="L178" s="38">
        <f t="shared" si="13"/>
        <v>3.2701877958825218E-2</v>
      </c>
      <c r="M178" s="38">
        <f t="shared" si="14"/>
        <v>3.2300000000000002E-2</v>
      </c>
      <c r="N178" s="38">
        <f t="shared" si="16"/>
        <v>1.2059349999997693E-3</v>
      </c>
    </row>
    <row r="179" spans="1:14">
      <c r="A179" s="9">
        <v>41814</v>
      </c>
      <c r="B179">
        <v>3.2180523989999998</v>
      </c>
      <c r="C179" s="23">
        <v>-2.4E-2</v>
      </c>
      <c r="D179" s="23">
        <v>3.2199999999999999E-2</v>
      </c>
      <c r="E179">
        <v>-7.4159220000000001E-3</v>
      </c>
      <c r="F179" s="23">
        <v>9.9000000000000008E-3</v>
      </c>
      <c r="H179" s="9">
        <v>41810</v>
      </c>
      <c r="I179" s="38">
        <v>3.2378</v>
      </c>
      <c r="J179" s="38">
        <f t="shared" si="15"/>
        <v>3.2387092669999999</v>
      </c>
      <c r="K179" s="38">
        <f t="shared" si="12"/>
        <v>-4.0000000000000036E-3</v>
      </c>
      <c r="L179" s="38">
        <f t="shared" si="13"/>
        <v>3.2724279545184989E-2</v>
      </c>
      <c r="M179" s="38">
        <f t="shared" si="14"/>
        <v>3.2399999999999998E-2</v>
      </c>
      <c r="N179" s="38">
        <f t="shared" si="16"/>
        <v>9.0926699999993588E-4</v>
      </c>
    </row>
    <row r="180" spans="1:14">
      <c r="A180" s="9">
        <v>41813</v>
      </c>
      <c r="B180">
        <v>3.2420059349999999</v>
      </c>
      <c r="C180" s="23">
        <v>3.3E-3</v>
      </c>
      <c r="D180" s="23">
        <v>3.2300000000000002E-2</v>
      </c>
      <c r="E180">
        <v>1.017378E-3</v>
      </c>
      <c r="F180" s="23">
        <v>9.9000000000000008E-3</v>
      </c>
      <c r="H180" s="9">
        <v>41809</v>
      </c>
      <c r="I180" s="38">
        <v>3.2418</v>
      </c>
      <c r="J180" s="38">
        <f t="shared" si="15"/>
        <v>3.2406996480000001</v>
      </c>
      <c r="K180" s="38">
        <f t="shared" si="12"/>
        <v>-7.6000000000000512E-3</v>
      </c>
      <c r="L180" s="38">
        <f t="shared" si="13"/>
        <v>3.288305421090456E-2</v>
      </c>
      <c r="M180" s="38">
        <f t="shared" si="14"/>
        <v>3.2599999999999997E-2</v>
      </c>
      <c r="N180" s="38">
        <f t="shared" si="16"/>
        <v>1.1003519999999156E-3</v>
      </c>
    </row>
    <row r="181" spans="1:14">
      <c r="A181" s="9">
        <v>41810</v>
      </c>
      <c r="B181">
        <v>3.2387092669999999</v>
      </c>
      <c r="C181" s="23">
        <v>-2E-3</v>
      </c>
      <c r="D181" s="23">
        <v>3.2399999999999998E-2</v>
      </c>
      <c r="E181">
        <v>-6.1437099999999995E-4</v>
      </c>
      <c r="F181" s="23">
        <v>9.9000000000000008E-3</v>
      </c>
      <c r="H181" s="9">
        <v>41808</v>
      </c>
      <c r="I181" s="38">
        <v>3.2494000000000001</v>
      </c>
      <c r="J181" s="38">
        <f t="shared" si="15"/>
        <v>3.2554507350000002</v>
      </c>
      <c r="K181" s="38">
        <f t="shared" si="12"/>
        <v>-4.6799999999999731E-2</v>
      </c>
      <c r="L181" s="38">
        <f t="shared" si="13"/>
        <v>3.2884082320425133E-2</v>
      </c>
      <c r="M181" s="38">
        <f t="shared" si="14"/>
        <v>3.2500000000000001E-2</v>
      </c>
      <c r="N181" s="38">
        <f t="shared" si="16"/>
        <v>6.0507350000000848E-3</v>
      </c>
    </row>
    <row r="182" spans="1:14">
      <c r="A182" s="9">
        <v>41809</v>
      </c>
      <c r="B182">
        <v>3.2406996480000001</v>
      </c>
      <c r="C182" s="23">
        <v>-1.4800000000000001E-2</v>
      </c>
      <c r="D182" s="23">
        <v>3.2599999999999997E-2</v>
      </c>
      <c r="E182">
        <v>-4.5414940000000001E-3</v>
      </c>
      <c r="F182" s="23">
        <v>9.9000000000000008E-3</v>
      </c>
      <c r="H182" s="9">
        <v>41807</v>
      </c>
      <c r="I182" s="38">
        <v>3.2961999999999998</v>
      </c>
      <c r="J182" s="38">
        <f t="shared" si="15"/>
        <v>3.295523701</v>
      </c>
      <c r="K182" s="38">
        <f t="shared" si="12"/>
        <v>6.0199999999999587E-2</v>
      </c>
      <c r="L182" s="38">
        <f t="shared" si="13"/>
        <v>3.2385922300852216E-2</v>
      </c>
      <c r="M182" s="38">
        <f t="shared" si="14"/>
        <v>3.2199999999999999E-2</v>
      </c>
      <c r="N182" s="38">
        <f t="shared" si="16"/>
        <v>6.7629899999976928E-4</v>
      </c>
    </row>
    <row r="183" spans="1:14">
      <c r="A183" s="9">
        <v>41808</v>
      </c>
      <c r="B183">
        <v>3.2554507350000002</v>
      </c>
      <c r="C183" s="23">
        <v>-4.0099999999999997E-2</v>
      </c>
      <c r="D183" s="23">
        <v>3.2500000000000001E-2</v>
      </c>
      <c r="E183">
        <v>-1.2234353E-2</v>
      </c>
      <c r="F183" s="23">
        <v>9.9000000000000008E-3</v>
      </c>
      <c r="H183" s="9">
        <v>41806</v>
      </c>
      <c r="I183" s="38">
        <v>3.2360000000000002</v>
      </c>
      <c r="J183" s="38">
        <f t="shared" si="15"/>
        <v>3.2401980090000002</v>
      </c>
      <c r="K183" s="38">
        <f t="shared" si="12"/>
        <v>-1.839999999999975E-2</v>
      </c>
      <c r="L183" s="38">
        <f t="shared" si="13"/>
        <v>3.1521487783580215E-2</v>
      </c>
      <c r="M183" s="38">
        <f t="shared" si="14"/>
        <v>3.15E-2</v>
      </c>
      <c r="N183" s="38">
        <f t="shared" si="16"/>
        <v>4.1980090000000025E-3</v>
      </c>
    </row>
    <row r="184" spans="1:14">
      <c r="A184" s="9">
        <v>41807</v>
      </c>
      <c r="B184">
        <v>3.295523701</v>
      </c>
      <c r="C184" s="23">
        <v>5.5300000000000002E-2</v>
      </c>
      <c r="D184" s="23">
        <v>3.2199999999999999E-2</v>
      </c>
      <c r="E184">
        <v>1.6930652000000001E-2</v>
      </c>
      <c r="F184" s="23">
        <v>9.7999999999999997E-3</v>
      </c>
      <c r="H184" s="9">
        <v>41803</v>
      </c>
      <c r="I184" s="38">
        <v>3.2544</v>
      </c>
      <c r="J184" s="38">
        <f t="shared" si="15"/>
        <v>3.2532056159999998</v>
      </c>
      <c r="K184" s="38">
        <f t="shared" si="12"/>
        <v>1.7199999999999882E-2</v>
      </c>
      <c r="L184" s="38">
        <f t="shared" si="13"/>
        <v>3.1523522694185825E-2</v>
      </c>
      <c r="M184" s="38">
        <f t="shared" si="14"/>
        <v>3.1600000000000003E-2</v>
      </c>
      <c r="N184" s="38">
        <f t="shared" si="16"/>
        <v>1.1943840000001593E-3</v>
      </c>
    </row>
    <row r="185" spans="1:14">
      <c r="A185" s="9">
        <v>41806</v>
      </c>
      <c r="B185">
        <v>3.2401980090000002</v>
      </c>
      <c r="C185" s="23">
        <v>-1.2999999999999999E-2</v>
      </c>
      <c r="D185" s="23">
        <v>3.15E-2</v>
      </c>
      <c r="E185">
        <v>-4.006412E-3</v>
      </c>
      <c r="F185" s="23">
        <v>9.5999999999999992E-3</v>
      </c>
      <c r="H185" s="9">
        <v>41802</v>
      </c>
      <c r="I185" s="38">
        <v>3.2372000000000001</v>
      </c>
      <c r="J185" s="38">
        <f t="shared" si="15"/>
        <v>3.2368252540000002</v>
      </c>
      <c r="K185" s="38">
        <f t="shared" si="12"/>
        <v>-4.610000000000003E-2</v>
      </c>
      <c r="L185" s="38">
        <f t="shared" si="13"/>
        <v>3.3244863500284431E-2</v>
      </c>
      <c r="M185" s="38">
        <f t="shared" si="14"/>
        <v>3.32E-2</v>
      </c>
      <c r="N185" s="38">
        <f t="shared" si="16"/>
        <v>3.7474599999987035E-4</v>
      </c>
    </row>
    <row r="186" spans="1:14">
      <c r="A186" s="9">
        <v>41803</v>
      </c>
      <c r="B186">
        <v>3.2532056159999998</v>
      </c>
      <c r="C186" s="23">
        <v>1.6400000000000001E-2</v>
      </c>
      <c r="D186" s="23">
        <v>3.1600000000000003E-2</v>
      </c>
      <c r="E186">
        <v>5.047864E-3</v>
      </c>
      <c r="F186" s="23">
        <v>9.5999999999999992E-3</v>
      </c>
      <c r="H186" s="9">
        <v>41801</v>
      </c>
      <c r="I186" s="38">
        <v>3.2833000000000001</v>
      </c>
      <c r="J186" s="38">
        <f t="shared" si="15"/>
        <v>3.283596792</v>
      </c>
      <c r="K186" s="38">
        <f t="shared" si="12"/>
        <v>-5.1999999999998714E-3</v>
      </c>
      <c r="L186" s="38">
        <f t="shared" si="13"/>
        <v>3.2854449431661902E-2</v>
      </c>
      <c r="M186" s="38">
        <f t="shared" si="14"/>
        <v>3.2800000000000003E-2</v>
      </c>
      <c r="N186" s="38">
        <f t="shared" si="16"/>
        <v>2.9679199999987915E-4</v>
      </c>
    </row>
    <row r="187" spans="1:14">
      <c r="A187" s="9">
        <v>41802</v>
      </c>
      <c r="B187">
        <v>3.2368252540000002</v>
      </c>
      <c r="C187" s="23">
        <v>-4.6800000000000001E-2</v>
      </c>
      <c r="D187" s="23">
        <v>3.32E-2</v>
      </c>
      <c r="E187">
        <v>-1.4346415E-2</v>
      </c>
      <c r="F187" s="23">
        <v>1.01E-2</v>
      </c>
      <c r="H187" s="9">
        <v>41800</v>
      </c>
      <c r="I187" s="38">
        <v>3.2885</v>
      </c>
      <c r="J187" s="38">
        <f t="shared" si="15"/>
        <v>3.2863723440000001</v>
      </c>
      <c r="K187" s="38">
        <f t="shared" si="12"/>
        <v>2.6800000000000157E-2</v>
      </c>
      <c r="L187" s="38">
        <f t="shared" si="13"/>
        <v>3.3478437111257621E-2</v>
      </c>
      <c r="M187" s="38">
        <f t="shared" si="14"/>
        <v>3.3599999999999998E-2</v>
      </c>
      <c r="N187" s="38">
        <f t="shared" si="16"/>
        <v>2.1276559999998668E-3</v>
      </c>
    </row>
    <row r="188" spans="1:14">
      <c r="A188" s="9">
        <v>41801</v>
      </c>
      <c r="B188">
        <v>3.283596792</v>
      </c>
      <c r="C188" s="23">
        <v>-2.8E-3</v>
      </c>
      <c r="D188" s="23">
        <v>3.2800000000000003E-2</v>
      </c>
      <c r="E188">
        <v>-8.44921E-4</v>
      </c>
      <c r="F188" s="23">
        <v>0.01</v>
      </c>
      <c r="H188" s="9">
        <v>41799</v>
      </c>
      <c r="I188" s="38">
        <v>3.2616999999999998</v>
      </c>
      <c r="J188" s="38">
        <f t="shared" si="15"/>
        <v>3.2647835349999998</v>
      </c>
      <c r="K188" s="38">
        <f t="shared" si="12"/>
        <v>1.2399999999999967E-2</v>
      </c>
      <c r="L188" s="38">
        <f t="shared" si="13"/>
        <v>3.338042814361207E-2</v>
      </c>
      <c r="M188" s="38">
        <f t="shared" si="14"/>
        <v>3.3500000000000002E-2</v>
      </c>
      <c r="N188" s="38">
        <f t="shared" si="16"/>
        <v>3.0835350000000261E-3</v>
      </c>
    </row>
    <row r="189" spans="1:14">
      <c r="A189" s="9">
        <v>41800</v>
      </c>
      <c r="B189">
        <v>3.2863723440000001</v>
      </c>
      <c r="C189" s="23">
        <v>2.1600000000000001E-2</v>
      </c>
      <c r="D189" s="23">
        <v>3.3599999999999998E-2</v>
      </c>
      <c r="E189">
        <v>6.5908629999999998E-3</v>
      </c>
      <c r="F189" s="23">
        <v>1.0200000000000001E-2</v>
      </c>
      <c r="H189" s="9">
        <v>41796</v>
      </c>
      <c r="I189" s="38">
        <v>3.2492999999999999</v>
      </c>
      <c r="J189" s="38">
        <f t="shared" si="15"/>
        <v>3.2495337759999998</v>
      </c>
      <c r="K189" s="38">
        <f t="shared" si="12"/>
        <v>1.4399999999999746E-2</v>
      </c>
      <c r="L189" s="38">
        <f t="shared" si="13"/>
        <v>3.4276665812313784E-2</v>
      </c>
      <c r="M189" s="38">
        <f t="shared" si="14"/>
        <v>3.4299999999999997E-2</v>
      </c>
      <c r="N189" s="38">
        <f t="shared" si="16"/>
        <v>2.3377599999996335E-4</v>
      </c>
    </row>
    <row r="190" spans="1:14">
      <c r="A190" s="9">
        <v>41799</v>
      </c>
      <c r="B190">
        <v>3.2647835349999998</v>
      </c>
      <c r="C190" s="23">
        <v>1.52E-2</v>
      </c>
      <c r="D190" s="23">
        <v>3.3500000000000002E-2</v>
      </c>
      <c r="E190">
        <v>4.6819289999999996E-3</v>
      </c>
      <c r="F190" s="23">
        <v>1.0200000000000001E-2</v>
      </c>
      <c r="H190" s="9">
        <v>41795</v>
      </c>
      <c r="I190" s="38">
        <v>3.2349000000000001</v>
      </c>
      <c r="J190" s="38">
        <f t="shared" si="15"/>
        <v>3.2377628110000001</v>
      </c>
      <c r="K190" s="38">
        <f t="shared" si="12"/>
        <v>-2.9300000000000104E-2</v>
      </c>
      <c r="L190" s="38">
        <f t="shared" si="13"/>
        <v>3.4427722701269127E-2</v>
      </c>
      <c r="M190" s="38">
        <f t="shared" si="14"/>
        <v>3.4500000000000003E-2</v>
      </c>
      <c r="N190" s="38">
        <f t="shared" si="16"/>
        <v>2.8628109999999651E-3</v>
      </c>
    </row>
    <row r="191" spans="1:14">
      <c r="A191" s="9">
        <v>41796</v>
      </c>
      <c r="B191">
        <v>3.2495337759999998</v>
      </c>
      <c r="C191" s="23">
        <v>1.18E-2</v>
      </c>
      <c r="D191" s="23">
        <v>3.4299999999999997E-2</v>
      </c>
      <c r="E191">
        <v>3.6289320000000001E-3</v>
      </c>
      <c r="F191" s="23">
        <v>1.04E-2</v>
      </c>
      <c r="H191" s="9">
        <v>41794</v>
      </c>
      <c r="I191" s="38">
        <v>3.2642000000000002</v>
      </c>
      <c r="J191" s="38">
        <f t="shared" si="15"/>
        <v>3.2635254659999999</v>
      </c>
      <c r="K191" s="38">
        <f t="shared" ref="K191:K254" si="17">I191-I192</f>
        <v>3.9000000000002366E-3</v>
      </c>
      <c r="L191" s="38">
        <f t="shared" ref="L191:L254" si="18">STDEVA(K191:K250)</f>
        <v>3.4261429945653246E-2</v>
      </c>
      <c r="M191" s="38">
        <f t="shared" si="14"/>
        <v>3.44E-2</v>
      </c>
      <c r="N191" s="38">
        <f t="shared" si="16"/>
        <v>6.7453400000028196E-4</v>
      </c>
    </row>
    <row r="192" spans="1:14">
      <c r="A192" s="9">
        <v>41795</v>
      </c>
      <c r="B192">
        <v>3.2377628110000001</v>
      </c>
      <c r="C192" s="23">
        <v>-2.58E-2</v>
      </c>
      <c r="D192" s="23">
        <v>3.4500000000000003E-2</v>
      </c>
      <c r="E192">
        <v>-7.9254419999999996E-3</v>
      </c>
      <c r="F192" s="23">
        <v>1.04E-2</v>
      </c>
      <c r="H192" s="9">
        <v>41793</v>
      </c>
      <c r="I192" s="38">
        <v>3.2603</v>
      </c>
      <c r="J192" s="38">
        <f t="shared" si="15"/>
        <v>3.2594551209999998</v>
      </c>
      <c r="K192" s="38">
        <f t="shared" si="17"/>
        <v>5.1499999999999879E-2</v>
      </c>
      <c r="L192" s="38">
        <f t="shared" si="18"/>
        <v>3.42538484373415E-2</v>
      </c>
      <c r="M192" s="38">
        <f t="shared" si="14"/>
        <v>3.44E-2</v>
      </c>
      <c r="N192" s="38">
        <f t="shared" si="16"/>
        <v>8.4487900000018712E-4</v>
      </c>
    </row>
    <row r="193" spans="1:14">
      <c r="A193" s="9">
        <v>41794</v>
      </c>
      <c r="B193">
        <v>3.2635254659999999</v>
      </c>
      <c r="C193" s="23">
        <v>4.1000000000000003E-3</v>
      </c>
      <c r="D193" s="23">
        <v>3.44E-2</v>
      </c>
      <c r="E193">
        <v>1.248002E-3</v>
      </c>
      <c r="F193" s="23">
        <v>1.04E-2</v>
      </c>
      <c r="H193" s="9">
        <v>41792</v>
      </c>
      <c r="I193" s="38">
        <v>3.2088000000000001</v>
      </c>
      <c r="J193" s="38">
        <f t="shared" si="15"/>
        <v>3.2077358230000002</v>
      </c>
      <c r="K193" s="38">
        <f t="shared" si="17"/>
        <v>7.5600000000000112E-2</v>
      </c>
      <c r="L193" s="38">
        <f t="shared" si="18"/>
        <v>3.3833087138343369E-2</v>
      </c>
      <c r="M193" s="38">
        <f t="shared" si="14"/>
        <v>3.4099999999999998E-2</v>
      </c>
      <c r="N193" s="38">
        <f t="shared" si="16"/>
        <v>1.064176999999944E-3</v>
      </c>
    </row>
    <row r="194" spans="1:14">
      <c r="A194" s="9">
        <v>41793</v>
      </c>
      <c r="B194">
        <v>3.2594551209999998</v>
      </c>
      <c r="C194" s="23">
        <v>5.1700000000000003E-2</v>
      </c>
      <c r="D194" s="23">
        <v>3.44E-2</v>
      </c>
      <c r="E194">
        <v>1.5994702999999999E-2</v>
      </c>
      <c r="F194" s="23">
        <v>1.04E-2</v>
      </c>
      <c r="H194" s="9">
        <v>41789</v>
      </c>
      <c r="I194" s="38">
        <v>3.1332</v>
      </c>
      <c r="J194" s="38">
        <f t="shared" si="15"/>
        <v>3.132717049</v>
      </c>
      <c r="K194" s="38">
        <f t="shared" si="17"/>
        <v>1.4800000000000146E-2</v>
      </c>
      <c r="L194" s="38">
        <f t="shared" si="18"/>
        <v>3.238754534107733E-2</v>
      </c>
      <c r="M194" s="38">
        <f t="shared" ref="M194:M257" si="19">VLOOKUP(H194,$A$2:$F$1466,4,0)</f>
        <v>3.2599999999999997E-2</v>
      </c>
      <c r="N194" s="38">
        <f t="shared" si="16"/>
        <v>4.8295099999995372E-4</v>
      </c>
    </row>
    <row r="195" spans="1:14">
      <c r="A195" s="9">
        <v>41792</v>
      </c>
      <c r="B195">
        <v>3.2077358230000002</v>
      </c>
      <c r="C195" s="23">
        <v>7.4999999999999997E-2</v>
      </c>
      <c r="D195" s="23">
        <v>3.4099999999999998E-2</v>
      </c>
      <c r="E195">
        <v>2.3664642E-2</v>
      </c>
      <c r="F195" s="23">
        <v>1.03E-2</v>
      </c>
      <c r="H195" s="9">
        <v>41788</v>
      </c>
      <c r="I195" s="38">
        <v>3.1183999999999998</v>
      </c>
      <c r="J195" s="38">
        <f t="shared" ref="J195:J258" si="20">VLOOKUP(H195,A195:F1659,2,0)</f>
        <v>3.1236000380000002</v>
      </c>
      <c r="K195" s="38">
        <f t="shared" si="17"/>
        <v>2.6899999999999924E-2</v>
      </c>
      <c r="L195" s="38">
        <f t="shared" si="18"/>
        <v>3.2297827453128973E-2</v>
      </c>
      <c r="M195" s="38">
        <f t="shared" si="19"/>
        <v>3.2599999999999997E-2</v>
      </c>
      <c r="N195" s="38">
        <f t="shared" ref="N195:N258" si="21">ABS(I195-J195)</f>
        <v>5.200038000000351E-3</v>
      </c>
    </row>
    <row r="196" spans="1:14">
      <c r="A196" s="9">
        <v>41789</v>
      </c>
      <c r="B196">
        <v>3.132717049</v>
      </c>
      <c r="C196" s="23">
        <v>9.1000000000000004E-3</v>
      </c>
      <c r="D196" s="23">
        <v>3.2599999999999997E-2</v>
      </c>
      <c r="E196">
        <v>2.9145E-3</v>
      </c>
      <c r="F196" s="23">
        <v>9.7999999999999997E-3</v>
      </c>
      <c r="H196" s="9">
        <v>41787</v>
      </c>
      <c r="I196" s="38">
        <v>3.0914999999999999</v>
      </c>
      <c r="J196" s="38">
        <f t="shared" si="20"/>
        <v>3.096582454</v>
      </c>
      <c r="K196" s="38">
        <f t="shared" si="17"/>
        <v>-8.9700000000000113E-2</v>
      </c>
      <c r="L196" s="38">
        <f t="shared" si="18"/>
        <v>3.3628009033028178E-2</v>
      </c>
      <c r="M196" s="38">
        <f t="shared" si="19"/>
        <v>3.39E-2</v>
      </c>
      <c r="N196" s="38">
        <f t="shared" si="21"/>
        <v>5.0824540000000695E-3</v>
      </c>
    </row>
    <row r="197" spans="1:14">
      <c r="A197" s="9">
        <v>41788</v>
      </c>
      <c r="B197">
        <v>3.1236000380000002</v>
      </c>
      <c r="C197" s="23">
        <v>2.7E-2</v>
      </c>
      <c r="D197" s="23">
        <v>3.2599999999999997E-2</v>
      </c>
      <c r="E197">
        <v>8.6871259999999999E-3</v>
      </c>
      <c r="F197" s="23">
        <v>9.7999999999999997E-3</v>
      </c>
      <c r="H197" s="9">
        <v>41786</v>
      </c>
      <c r="I197" s="38">
        <v>3.1812</v>
      </c>
      <c r="J197" s="38">
        <f t="shared" si="20"/>
        <v>3.1863361499999998</v>
      </c>
      <c r="K197" s="38">
        <f t="shared" si="17"/>
        <v>-2.8500000000000192E-2</v>
      </c>
      <c r="L197" s="38">
        <f t="shared" si="18"/>
        <v>3.1835053123006309E-2</v>
      </c>
      <c r="M197" s="38">
        <f t="shared" si="19"/>
        <v>3.2099999999999997E-2</v>
      </c>
      <c r="N197" s="38">
        <f t="shared" si="21"/>
        <v>5.1361499999997839E-3</v>
      </c>
    </row>
    <row r="198" spans="1:14">
      <c r="A198" s="9">
        <v>41787</v>
      </c>
      <c r="B198">
        <v>3.096582454</v>
      </c>
      <c r="C198" s="23">
        <v>-8.9800000000000005E-2</v>
      </c>
      <c r="D198" s="23">
        <v>3.39E-2</v>
      </c>
      <c r="E198">
        <v>-2.8572645000000001E-2</v>
      </c>
      <c r="F198" s="23">
        <v>1.0200000000000001E-2</v>
      </c>
      <c r="H198" s="9">
        <v>41782</v>
      </c>
      <c r="I198" s="38">
        <v>3.2097000000000002</v>
      </c>
      <c r="J198" s="38">
        <f t="shared" si="20"/>
        <v>3.2062850310000002</v>
      </c>
      <c r="K198" s="38">
        <f t="shared" si="17"/>
        <v>-4.4999999999997264E-3</v>
      </c>
      <c r="L198" s="38">
        <f t="shared" si="18"/>
        <v>3.1749697449512712E-2</v>
      </c>
      <c r="M198" s="38">
        <f t="shared" si="19"/>
        <v>3.2099999999999997E-2</v>
      </c>
      <c r="N198" s="38">
        <f t="shared" si="21"/>
        <v>3.4149690000000454E-3</v>
      </c>
    </row>
    <row r="199" spans="1:14">
      <c r="A199" s="9">
        <v>41786</v>
      </c>
      <c r="B199">
        <v>3.1863361499999998</v>
      </c>
      <c r="C199" s="23">
        <v>-1.9900000000000001E-2</v>
      </c>
      <c r="D199" s="23">
        <v>3.2099999999999997E-2</v>
      </c>
      <c r="E199">
        <v>-6.2412420000000001E-3</v>
      </c>
      <c r="F199" s="23">
        <v>9.5999999999999992E-3</v>
      </c>
      <c r="H199" s="9">
        <v>41781</v>
      </c>
      <c r="I199" s="38">
        <v>3.2141999999999999</v>
      </c>
      <c r="J199" s="38">
        <f t="shared" si="20"/>
        <v>3.214431211</v>
      </c>
      <c r="K199" s="38">
        <f t="shared" si="17"/>
        <v>1.2999999999999901E-2</v>
      </c>
      <c r="L199" s="38">
        <f t="shared" si="18"/>
        <v>3.1875286461546505E-2</v>
      </c>
      <c r="M199" s="38">
        <f t="shared" si="19"/>
        <v>3.2199999999999999E-2</v>
      </c>
      <c r="N199" s="38">
        <f t="shared" si="21"/>
        <v>2.3121100000000894E-4</v>
      </c>
    </row>
    <row r="200" spans="1:14">
      <c r="A200" s="9">
        <v>41782</v>
      </c>
      <c r="B200">
        <v>3.2062850310000002</v>
      </c>
      <c r="C200" s="23">
        <v>-8.0999999999999996E-3</v>
      </c>
      <c r="D200" s="23">
        <v>3.2099999999999997E-2</v>
      </c>
      <c r="E200">
        <v>-2.5374690000000001E-3</v>
      </c>
      <c r="F200" s="23">
        <v>9.4999999999999998E-3</v>
      </c>
      <c r="H200" s="9">
        <v>41780</v>
      </c>
      <c r="I200" s="38">
        <v>3.2012</v>
      </c>
      <c r="J200" s="38">
        <f t="shared" si="20"/>
        <v>3.2003729320000001</v>
      </c>
      <c r="K200" s="38">
        <f t="shared" si="17"/>
        <v>1.5099999999999891E-2</v>
      </c>
      <c r="L200" s="38">
        <f t="shared" si="18"/>
        <v>3.1864330872009607E-2</v>
      </c>
      <c r="M200" s="38">
        <f t="shared" si="19"/>
        <v>3.2199999999999999E-2</v>
      </c>
      <c r="N200" s="38">
        <f t="shared" si="21"/>
        <v>8.2706799999998637E-4</v>
      </c>
    </row>
    <row r="201" spans="1:14">
      <c r="A201" s="9">
        <v>41781</v>
      </c>
      <c r="B201">
        <v>3.214431211</v>
      </c>
      <c r="C201" s="23">
        <v>1.41E-2</v>
      </c>
      <c r="D201" s="23">
        <v>3.2199999999999999E-2</v>
      </c>
      <c r="E201">
        <v>4.3830809999999996E-3</v>
      </c>
      <c r="F201" s="23">
        <v>9.5999999999999992E-3</v>
      </c>
      <c r="H201" s="9">
        <v>41779</v>
      </c>
      <c r="I201" s="38">
        <v>3.1861000000000002</v>
      </c>
      <c r="J201" s="38">
        <f t="shared" si="20"/>
        <v>3.1906249350000002</v>
      </c>
      <c r="K201" s="38">
        <f t="shared" si="17"/>
        <v>-4.0000000000000036E-2</v>
      </c>
      <c r="L201" s="38">
        <f t="shared" si="18"/>
        <v>3.2388664535535891E-2</v>
      </c>
      <c r="M201" s="38">
        <f t="shared" si="19"/>
        <v>3.2800000000000003E-2</v>
      </c>
      <c r="N201" s="38">
        <f t="shared" si="21"/>
        <v>4.5249350000000632E-3</v>
      </c>
    </row>
    <row r="202" spans="1:14">
      <c r="A202" s="9">
        <v>41780</v>
      </c>
      <c r="B202">
        <v>3.2003729320000001</v>
      </c>
      <c r="C202" s="23">
        <v>9.7000000000000003E-3</v>
      </c>
      <c r="D202" s="23">
        <v>3.2199999999999999E-2</v>
      </c>
      <c r="E202">
        <v>3.0505419999999998E-3</v>
      </c>
      <c r="F202" s="23">
        <v>9.5999999999999992E-3</v>
      </c>
      <c r="H202" s="9">
        <v>41778</v>
      </c>
      <c r="I202" s="38">
        <v>3.2261000000000002</v>
      </c>
      <c r="J202" s="38">
        <f t="shared" si="20"/>
        <v>3.2249711809999999</v>
      </c>
      <c r="K202" s="38">
        <f t="shared" si="17"/>
        <v>1.7100000000000115E-2</v>
      </c>
      <c r="L202" s="38">
        <f t="shared" si="18"/>
        <v>3.2076991551665969E-2</v>
      </c>
      <c r="M202" s="38">
        <f t="shared" si="19"/>
        <v>3.2599999999999997E-2</v>
      </c>
      <c r="N202" s="38">
        <f t="shared" si="21"/>
        <v>1.1288190000002807E-3</v>
      </c>
    </row>
    <row r="203" spans="1:14">
      <c r="A203" s="9">
        <v>41779</v>
      </c>
      <c r="B203">
        <v>3.1906249350000002</v>
      </c>
      <c r="C203" s="23">
        <v>-3.4299999999999997E-2</v>
      </c>
      <c r="D203" s="23">
        <v>3.2800000000000003E-2</v>
      </c>
      <c r="E203">
        <v>-1.0707212000000001E-2</v>
      </c>
      <c r="F203" s="23">
        <v>9.7000000000000003E-3</v>
      </c>
      <c r="H203" s="9">
        <v>41775</v>
      </c>
      <c r="I203" s="38">
        <v>3.2090000000000001</v>
      </c>
      <c r="J203" s="38">
        <f t="shared" si="20"/>
        <v>3.2071722939999998</v>
      </c>
      <c r="K203" s="38">
        <f t="shared" si="17"/>
        <v>2.7900000000000258E-2</v>
      </c>
      <c r="L203" s="38">
        <f t="shared" si="18"/>
        <v>3.2015149309518064E-2</v>
      </c>
      <c r="M203" s="38">
        <f t="shared" si="19"/>
        <v>3.2500000000000001E-2</v>
      </c>
      <c r="N203" s="38">
        <f t="shared" si="21"/>
        <v>1.8277060000002621E-3</v>
      </c>
    </row>
    <row r="204" spans="1:14">
      <c r="A204" s="9">
        <v>41778</v>
      </c>
      <c r="B204">
        <v>3.2249711809999999</v>
      </c>
      <c r="C204" s="23">
        <v>1.78E-2</v>
      </c>
      <c r="D204" s="23">
        <v>3.2599999999999997E-2</v>
      </c>
      <c r="E204">
        <v>5.5343709999999997E-3</v>
      </c>
      <c r="F204" s="23">
        <v>9.7000000000000003E-3</v>
      </c>
      <c r="H204" s="9">
        <v>41774</v>
      </c>
      <c r="I204" s="38">
        <v>3.1810999999999998</v>
      </c>
      <c r="J204" s="38">
        <f t="shared" si="20"/>
        <v>3.1795097729999999</v>
      </c>
      <c r="K204" s="38">
        <f t="shared" si="17"/>
        <v>-1.639999999999997E-2</v>
      </c>
      <c r="L204" s="38">
        <f t="shared" si="18"/>
        <v>3.1899765509295248E-2</v>
      </c>
      <c r="M204" s="38">
        <f t="shared" si="19"/>
        <v>3.2399999999999998E-2</v>
      </c>
      <c r="N204" s="38">
        <f t="shared" si="21"/>
        <v>1.5902269999998886E-3</v>
      </c>
    </row>
    <row r="205" spans="1:14">
      <c r="A205" s="9">
        <v>41775</v>
      </c>
      <c r="B205">
        <v>3.2071722939999998</v>
      </c>
      <c r="C205" s="23">
        <v>2.7699999999999999E-2</v>
      </c>
      <c r="D205" s="23">
        <v>3.2500000000000001E-2</v>
      </c>
      <c r="E205">
        <v>8.6626180000000004E-3</v>
      </c>
      <c r="F205" s="23">
        <v>9.7000000000000003E-3</v>
      </c>
      <c r="H205" s="9">
        <v>41773</v>
      </c>
      <c r="I205" s="38">
        <v>3.1974999999999998</v>
      </c>
      <c r="J205" s="38">
        <f t="shared" si="20"/>
        <v>3.1970892270000002</v>
      </c>
      <c r="K205" s="38">
        <f t="shared" si="17"/>
        <v>-7.4400000000000244E-2</v>
      </c>
      <c r="L205" s="38">
        <f t="shared" si="18"/>
        <v>3.1957682824720321E-2</v>
      </c>
      <c r="M205" s="38">
        <f t="shared" si="19"/>
        <v>3.2500000000000001E-2</v>
      </c>
      <c r="N205" s="38">
        <f t="shared" si="21"/>
        <v>4.1077299999958683E-4</v>
      </c>
    </row>
    <row r="206" spans="1:14">
      <c r="A206" s="9">
        <v>41774</v>
      </c>
      <c r="B206">
        <v>3.1795097729999999</v>
      </c>
      <c r="C206" s="23">
        <v>-1.7600000000000001E-2</v>
      </c>
      <c r="D206" s="23">
        <v>3.2399999999999998E-2</v>
      </c>
      <c r="E206">
        <v>-5.5137540000000001E-3</v>
      </c>
      <c r="F206" s="23">
        <v>9.5999999999999992E-3</v>
      </c>
      <c r="H206" s="9">
        <v>41772</v>
      </c>
      <c r="I206" s="38">
        <v>3.2719</v>
      </c>
      <c r="J206" s="38">
        <f t="shared" si="20"/>
        <v>3.2728026620000001</v>
      </c>
      <c r="K206" s="38">
        <f t="shared" si="17"/>
        <v>-2.0500000000000185E-2</v>
      </c>
      <c r="L206" s="38">
        <f t="shared" si="18"/>
        <v>3.0689768027502597E-2</v>
      </c>
      <c r="M206" s="38">
        <f t="shared" si="19"/>
        <v>3.1199999999999999E-2</v>
      </c>
      <c r="N206" s="38">
        <f t="shared" si="21"/>
        <v>9.0266200000010954E-4</v>
      </c>
    </row>
    <row r="207" spans="1:14">
      <c r="A207" s="9">
        <v>41773</v>
      </c>
      <c r="B207">
        <v>3.1970892270000002</v>
      </c>
      <c r="C207" s="23">
        <v>-7.5700000000000003E-2</v>
      </c>
      <c r="D207" s="23">
        <v>3.2500000000000001E-2</v>
      </c>
      <c r="E207">
        <v>-2.3405921999999999E-2</v>
      </c>
      <c r="F207" s="23">
        <v>9.5999999999999992E-3</v>
      </c>
      <c r="H207" s="9">
        <v>41771</v>
      </c>
      <c r="I207" s="38">
        <v>3.2924000000000002</v>
      </c>
      <c r="J207" s="38">
        <f t="shared" si="20"/>
        <v>3.2957313799999999</v>
      </c>
      <c r="K207" s="38">
        <f t="shared" si="17"/>
        <v>2.330000000000032E-2</v>
      </c>
      <c r="L207" s="38">
        <f t="shared" si="18"/>
        <v>3.0830109054198713E-2</v>
      </c>
      <c r="M207" s="38">
        <f t="shared" si="19"/>
        <v>3.1300000000000001E-2</v>
      </c>
      <c r="N207" s="38">
        <f t="shared" si="21"/>
        <v>3.3313799999996618E-3</v>
      </c>
    </row>
    <row r="208" spans="1:14">
      <c r="A208" s="9">
        <v>41772</v>
      </c>
      <c r="B208">
        <v>3.2728026620000001</v>
      </c>
      <c r="C208" s="23">
        <v>-2.29E-2</v>
      </c>
      <c r="D208" s="23">
        <v>3.1199999999999999E-2</v>
      </c>
      <c r="E208">
        <v>-6.9814090000000001E-3</v>
      </c>
      <c r="F208" s="23">
        <v>9.1999999999999998E-3</v>
      </c>
      <c r="H208" s="9">
        <v>41768</v>
      </c>
      <c r="I208" s="38">
        <v>3.2690999999999999</v>
      </c>
      <c r="J208" s="38">
        <f t="shared" si="20"/>
        <v>3.2679344160000001</v>
      </c>
      <c r="K208" s="38">
        <f t="shared" si="17"/>
        <v>3.8399999999999768E-2</v>
      </c>
      <c r="L208" s="38">
        <f t="shared" si="18"/>
        <v>3.1000191360809046E-2</v>
      </c>
      <c r="M208" s="38">
        <f t="shared" si="19"/>
        <v>3.1399999999999997E-2</v>
      </c>
      <c r="N208" s="38">
        <f t="shared" si="21"/>
        <v>1.1655839999997752E-3</v>
      </c>
    </row>
    <row r="209" spans="1:14">
      <c r="A209" s="9">
        <v>41771</v>
      </c>
      <c r="B209">
        <v>3.2957313799999999</v>
      </c>
      <c r="C209" s="23">
        <v>2.7799999999999998E-2</v>
      </c>
      <c r="D209" s="23">
        <v>3.1300000000000001E-2</v>
      </c>
      <c r="E209">
        <v>8.4700009999999996E-3</v>
      </c>
      <c r="F209" s="23">
        <v>9.1999999999999998E-3</v>
      </c>
      <c r="H209" s="9">
        <v>41767</v>
      </c>
      <c r="I209" s="38">
        <v>3.2307000000000001</v>
      </c>
      <c r="J209" s="38">
        <f t="shared" si="20"/>
        <v>3.2302009300000001</v>
      </c>
      <c r="K209" s="38">
        <f t="shared" si="17"/>
        <v>-8.099999999999774E-3</v>
      </c>
      <c r="L209" s="38">
        <f t="shared" si="18"/>
        <v>3.1287724845196097E-2</v>
      </c>
      <c r="M209" s="38">
        <f t="shared" si="19"/>
        <v>3.1699999999999999E-2</v>
      </c>
      <c r="N209" s="38">
        <f t="shared" si="21"/>
        <v>4.9907000000004587E-4</v>
      </c>
    </row>
    <row r="210" spans="1:14">
      <c r="A210" s="9">
        <v>41768</v>
      </c>
      <c r="B210">
        <v>3.2679344160000001</v>
      </c>
      <c r="C210" s="23">
        <v>3.7699999999999997E-2</v>
      </c>
      <c r="D210" s="23">
        <v>3.1399999999999997E-2</v>
      </c>
      <c r="E210">
        <v>1.1613765999999999E-2</v>
      </c>
      <c r="F210" s="23">
        <v>9.2999999999999992E-3</v>
      </c>
      <c r="H210" s="9">
        <v>41766</v>
      </c>
      <c r="I210" s="38">
        <v>3.2387999999999999</v>
      </c>
      <c r="J210" s="38">
        <f t="shared" si="20"/>
        <v>3.2365593110000002</v>
      </c>
      <c r="K210" s="38">
        <f t="shared" si="17"/>
        <v>-3.0600000000000183E-2</v>
      </c>
      <c r="L210" s="38">
        <f t="shared" si="18"/>
        <v>3.1692763436426442E-2</v>
      </c>
      <c r="M210" s="38">
        <f t="shared" si="19"/>
        <v>3.2199999999999999E-2</v>
      </c>
      <c r="N210" s="38">
        <f t="shared" si="21"/>
        <v>2.2406889999997404E-3</v>
      </c>
    </row>
    <row r="211" spans="1:14">
      <c r="A211" s="9">
        <v>41767</v>
      </c>
      <c r="B211">
        <v>3.2302009300000001</v>
      </c>
      <c r="C211" s="23">
        <v>-6.4000000000000003E-3</v>
      </c>
      <c r="D211" s="23">
        <v>3.1699999999999999E-2</v>
      </c>
      <c r="E211">
        <v>-1.9664819999999999E-3</v>
      </c>
      <c r="F211" s="23">
        <v>9.2999999999999992E-3</v>
      </c>
      <c r="H211" s="9">
        <v>41765</v>
      </c>
      <c r="I211" s="38">
        <v>3.2694000000000001</v>
      </c>
      <c r="J211" s="38">
        <f t="shared" si="20"/>
        <v>3.2676928759999999</v>
      </c>
      <c r="K211" s="38">
        <f t="shared" si="17"/>
        <v>-2.2399999999999753E-2</v>
      </c>
      <c r="L211" s="38">
        <f t="shared" si="18"/>
        <v>3.148022444445793E-2</v>
      </c>
      <c r="M211" s="38">
        <f t="shared" si="19"/>
        <v>3.2000000000000001E-2</v>
      </c>
      <c r="N211" s="38">
        <f t="shared" si="21"/>
        <v>1.7071240000001708E-3</v>
      </c>
    </row>
    <row r="212" spans="1:14">
      <c r="A212" s="9">
        <v>41766</v>
      </c>
      <c r="B212">
        <v>3.2365593110000002</v>
      </c>
      <c r="C212" s="23">
        <v>-3.1099999999999999E-2</v>
      </c>
      <c r="D212" s="23">
        <v>3.2199999999999999E-2</v>
      </c>
      <c r="E212">
        <v>-9.573369E-3</v>
      </c>
      <c r="F212" s="23">
        <v>9.4999999999999998E-3</v>
      </c>
      <c r="H212" s="9">
        <v>41764</v>
      </c>
      <c r="I212" s="38">
        <v>3.2917999999999998</v>
      </c>
      <c r="J212" s="38">
        <f t="shared" si="20"/>
        <v>3.2884994189999999</v>
      </c>
      <c r="K212" s="38">
        <f t="shared" si="17"/>
        <v>1.6099999999999781E-2</v>
      </c>
      <c r="L212" s="38">
        <f t="shared" si="18"/>
        <v>3.1620221842652077E-2</v>
      </c>
      <c r="M212" s="38">
        <f t="shared" si="19"/>
        <v>3.2199999999999999E-2</v>
      </c>
      <c r="N212" s="38">
        <f t="shared" si="21"/>
        <v>3.3005809999999691E-3</v>
      </c>
    </row>
    <row r="213" spans="1:14">
      <c r="A213" s="9">
        <v>41765</v>
      </c>
      <c r="B213">
        <v>3.2676928759999999</v>
      </c>
      <c r="C213" s="23">
        <v>-2.0799999999999999E-2</v>
      </c>
      <c r="D213" s="23">
        <v>3.2000000000000001E-2</v>
      </c>
      <c r="E213">
        <v>-6.3471639999999998E-3</v>
      </c>
      <c r="F213" s="23">
        <v>9.4000000000000004E-3</v>
      </c>
      <c r="H213" s="9">
        <v>41761</v>
      </c>
      <c r="I213" s="38">
        <v>3.2757000000000001</v>
      </c>
      <c r="J213" s="38">
        <f t="shared" si="20"/>
        <v>3.2758212279999999</v>
      </c>
      <c r="K213" s="38">
        <f t="shared" si="17"/>
        <v>-1.3199999999999878E-2</v>
      </c>
      <c r="L213" s="38">
        <f t="shared" si="18"/>
        <v>3.1663133805308691E-2</v>
      </c>
      <c r="M213" s="38">
        <f t="shared" si="19"/>
        <v>3.2300000000000002E-2</v>
      </c>
      <c r="N213" s="38">
        <f t="shared" si="21"/>
        <v>1.2122799999980671E-4</v>
      </c>
    </row>
    <row r="214" spans="1:14">
      <c r="A214" s="9">
        <v>41764</v>
      </c>
      <c r="B214">
        <v>3.2884994189999999</v>
      </c>
      <c r="C214" s="23">
        <v>1.2699999999999999E-2</v>
      </c>
      <c r="D214" s="23">
        <v>3.2199999999999999E-2</v>
      </c>
      <c r="E214">
        <v>3.862763E-3</v>
      </c>
      <c r="F214" s="23">
        <v>9.4999999999999998E-3</v>
      </c>
      <c r="H214" s="9">
        <v>41760</v>
      </c>
      <c r="I214" s="38">
        <v>3.2888999999999999</v>
      </c>
      <c r="J214" s="38">
        <f t="shared" si="20"/>
        <v>3.2875255330000002</v>
      </c>
      <c r="K214" s="38">
        <f t="shared" si="17"/>
        <v>-3.7300000000000111E-2</v>
      </c>
      <c r="L214" s="38">
        <f t="shared" si="18"/>
        <v>3.2227667167721706E-2</v>
      </c>
      <c r="M214" s="38">
        <f t="shared" si="19"/>
        <v>3.2800000000000003E-2</v>
      </c>
      <c r="N214" s="38">
        <f t="shared" si="21"/>
        <v>1.3744669999997683E-3</v>
      </c>
    </row>
    <row r="215" spans="1:14">
      <c r="A215" s="9">
        <v>41761</v>
      </c>
      <c r="B215">
        <v>3.2758212279999999</v>
      </c>
      <c r="C215" s="23">
        <v>-1.17E-2</v>
      </c>
      <c r="D215" s="23">
        <v>3.2300000000000002E-2</v>
      </c>
      <c r="E215">
        <v>-3.5665699999999998E-3</v>
      </c>
      <c r="F215" s="23">
        <v>9.4999999999999998E-3</v>
      </c>
      <c r="H215" s="9">
        <v>41759</v>
      </c>
      <c r="I215" s="38">
        <v>3.3262</v>
      </c>
      <c r="J215" s="38">
        <f t="shared" si="20"/>
        <v>3.3274269649999999</v>
      </c>
      <c r="K215" s="38">
        <f t="shared" si="17"/>
        <v>-4.7299999999999898E-2</v>
      </c>
      <c r="L215" s="38">
        <f t="shared" si="18"/>
        <v>3.2209516262327015E-2</v>
      </c>
      <c r="M215" s="38">
        <f t="shared" si="19"/>
        <v>3.2800000000000003E-2</v>
      </c>
      <c r="N215" s="38">
        <f t="shared" si="21"/>
        <v>1.2269649999998578E-3</v>
      </c>
    </row>
    <row r="216" spans="1:14">
      <c r="A216" s="9">
        <v>41760</v>
      </c>
      <c r="B216">
        <v>3.2875255330000002</v>
      </c>
      <c r="C216" s="23">
        <v>-3.9899999999999998E-2</v>
      </c>
      <c r="D216" s="23">
        <v>3.2800000000000003E-2</v>
      </c>
      <c r="E216">
        <v>-1.2064158E-2</v>
      </c>
      <c r="F216" s="23">
        <v>9.7000000000000003E-3</v>
      </c>
      <c r="H216" s="9">
        <v>41758</v>
      </c>
      <c r="I216" s="38">
        <v>3.3734999999999999</v>
      </c>
      <c r="J216" s="38">
        <f t="shared" si="20"/>
        <v>3.3733743390000002</v>
      </c>
      <c r="K216" s="38">
        <f t="shared" si="17"/>
        <v>2.389999999999981E-2</v>
      </c>
      <c r="L216" s="38">
        <f t="shared" si="18"/>
        <v>3.304828191983826E-2</v>
      </c>
      <c r="M216" s="38">
        <f t="shared" si="19"/>
        <v>3.3500000000000002E-2</v>
      </c>
      <c r="N216" s="38">
        <f t="shared" si="21"/>
        <v>1.2566099999977709E-4</v>
      </c>
    </row>
    <row r="217" spans="1:14">
      <c r="A217" s="9">
        <v>41759</v>
      </c>
      <c r="B217">
        <v>3.3274269649999999</v>
      </c>
      <c r="C217" s="23">
        <v>-4.5900000000000003E-2</v>
      </c>
      <c r="D217" s="23">
        <v>3.2800000000000003E-2</v>
      </c>
      <c r="E217">
        <v>-1.3714209E-2</v>
      </c>
      <c r="F217" s="23">
        <v>9.7000000000000003E-3</v>
      </c>
      <c r="H217" s="9">
        <v>41757</v>
      </c>
      <c r="I217" s="38">
        <v>3.3496000000000001</v>
      </c>
      <c r="J217" s="38">
        <f t="shared" si="20"/>
        <v>3.3514611410000001</v>
      </c>
      <c r="K217" s="38">
        <f t="shared" si="17"/>
        <v>5.1000000000001044E-3</v>
      </c>
      <c r="L217" s="38">
        <f t="shared" si="18"/>
        <v>3.3051810210517847E-2</v>
      </c>
      <c r="M217" s="38">
        <f t="shared" si="19"/>
        <v>3.3700000000000001E-2</v>
      </c>
      <c r="N217" s="38">
        <f t="shared" si="21"/>
        <v>1.8611410000000106E-3</v>
      </c>
    </row>
    <row r="218" spans="1:14">
      <c r="A218" s="9">
        <v>41758</v>
      </c>
      <c r="B218">
        <v>3.3733743390000002</v>
      </c>
      <c r="C218" s="23">
        <v>2.1899999999999999E-2</v>
      </c>
      <c r="D218" s="23">
        <v>3.3500000000000002E-2</v>
      </c>
      <c r="E218">
        <v>6.517119E-3</v>
      </c>
      <c r="F218" s="23">
        <v>9.9000000000000008E-3</v>
      </c>
      <c r="H218" s="9">
        <v>41754</v>
      </c>
      <c r="I218" s="38">
        <v>3.3445</v>
      </c>
      <c r="J218" s="38">
        <f t="shared" si="20"/>
        <v>3.3440723289999998</v>
      </c>
      <c r="K218" s="38">
        <f t="shared" si="17"/>
        <v>-1.7700000000000049E-2</v>
      </c>
      <c r="L218" s="38">
        <f t="shared" si="18"/>
        <v>3.3065148668910839E-2</v>
      </c>
      <c r="M218" s="38">
        <f t="shared" si="19"/>
        <v>3.3700000000000001E-2</v>
      </c>
      <c r="N218" s="38">
        <f t="shared" si="21"/>
        <v>4.2767100000018488E-4</v>
      </c>
    </row>
    <row r="219" spans="1:14">
      <c r="A219" s="9">
        <v>41757</v>
      </c>
      <c r="B219">
        <v>3.3514611410000001</v>
      </c>
      <c r="C219" s="23">
        <v>7.4000000000000003E-3</v>
      </c>
      <c r="D219" s="23">
        <v>3.3700000000000001E-2</v>
      </c>
      <c r="E219">
        <v>2.2070879999999998E-3</v>
      </c>
      <c r="F219" s="23">
        <v>9.9000000000000008E-3</v>
      </c>
      <c r="H219" s="9">
        <v>41753</v>
      </c>
      <c r="I219" s="38">
        <v>3.3622000000000001</v>
      </c>
      <c r="J219" s="38">
        <f t="shared" si="20"/>
        <v>3.3653149180000002</v>
      </c>
      <c r="K219" s="38">
        <f t="shared" si="17"/>
        <v>-7.2999999999998622E-3</v>
      </c>
      <c r="L219" s="38">
        <f t="shared" si="18"/>
        <v>3.3611715194334944E-2</v>
      </c>
      <c r="M219" s="38">
        <f t="shared" si="19"/>
        <v>3.4299999999999997E-2</v>
      </c>
      <c r="N219" s="38">
        <f t="shared" si="21"/>
        <v>3.1149180000000776E-3</v>
      </c>
    </row>
    <row r="220" spans="1:14">
      <c r="A220" s="9">
        <v>41754</v>
      </c>
      <c r="B220">
        <v>3.3440723289999998</v>
      </c>
      <c r="C220" s="23">
        <v>-2.12E-2</v>
      </c>
      <c r="D220" s="23">
        <v>3.3700000000000001E-2</v>
      </c>
      <c r="E220">
        <v>-6.3322200000000004E-3</v>
      </c>
      <c r="F220" s="23">
        <v>9.9000000000000008E-3</v>
      </c>
      <c r="H220" s="9">
        <v>41752</v>
      </c>
      <c r="I220" s="38">
        <v>3.3694999999999999</v>
      </c>
      <c r="J220" s="38">
        <f t="shared" si="20"/>
        <v>3.3712594560000002</v>
      </c>
      <c r="K220" s="38">
        <f t="shared" si="17"/>
        <v>-4.4799999999999951E-2</v>
      </c>
      <c r="L220" s="38">
        <f t="shared" si="18"/>
        <v>3.3638342227235454E-2</v>
      </c>
      <c r="M220" s="38">
        <f t="shared" si="19"/>
        <v>3.4299999999999997E-2</v>
      </c>
      <c r="N220" s="38">
        <f t="shared" si="21"/>
        <v>1.7594560000002701E-3</v>
      </c>
    </row>
    <row r="221" spans="1:14">
      <c r="A221" s="9">
        <v>41753</v>
      </c>
      <c r="B221">
        <v>3.3653149180000002</v>
      </c>
      <c r="C221" s="23">
        <v>-5.8999999999999999E-3</v>
      </c>
      <c r="D221" s="23">
        <v>3.4299999999999997E-2</v>
      </c>
      <c r="E221">
        <v>-1.7648550000000001E-3</v>
      </c>
      <c r="F221" s="23">
        <v>1.01E-2</v>
      </c>
      <c r="H221" s="9">
        <v>41751</v>
      </c>
      <c r="I221" s="38">
        <v>3.4142999999999999</v>
      </c>
      <c r="J221" s="38">
        <f t="shared" si="20"/>
        <v>3.4158115499999999</v>
      </c>
      <c r="K221" s="38">
        <f t="shared" si="17"/>
        <v>-6.4999999999999503E-3</v>
      </c>
      <c r="L221" s="38">
        <f t="shared" si="18"/>
        <v>3.3609430804211082E-2</v>
      </c>
      <c r="M221" s="38">
        <f t="shared" si="19"/>
        <v>3.4200000000000001E-2</v>
      </c>
      <c r="N221" s="38">
        <f t="shared" si="21"/>
        <v>1.5115500000000281E-3</v>
      </c>
    </row>
    <row r="222" spans="1:14">
      <c r="A222" s="9">
        <v>41752</v>
      </c>
      <c r="B222">
        <v>3.3712594560000002</v>
      </c>
      <c r="C222" s="23">
        <v>-4.4600000000000001E-2</v>
      </c>
      <c r="D222" s="23">
        <v>3.4299999999999997E-2</v>
      </c>
      <c r="E222">
        <v>-1.3128707E-2</v>
      </c>
      <c r="F222" s="23">
        <v>1.01E-2</v>
      </c>
      <c r="H222" s="9">
        <v>41750</v>
      </c>
      <c r="I222" s="38">
        <v>3.4207999999999998</v>
      </c>
      <c r="J222" s="38">
        <f t="shared" si="20"/>
        <v>3.4214944699999998</v>
      </c>
      <c r="K222" s="38">
        <f t="shared" si="17"/>
        <v>1.5600000000000058E-2</v>
      </c>
      <c r="L222" s="38">
        <f t="shared" si="18"/>
        <v>3.4092117815928406E-2</v>
      </c>
      <c r="M222" s="38">
        <f t="shared" si="19"/>
        <v>3.4700000000000002E-2</v>
      </c>
      <c r="N222" s="38">
        <f t="shared" si="21"/>
        <v>6.9447000000000259E-4</v>
      </c>
    </row>
    <row r="223" spans="1:14">
      <c r="A223" s="9">
        <v>41751</v>
      </c>
      <c r="B223">
        <v>3.4158115499999999</v>
      </c>
      <c r="C223" s="23">
        <v>-5.7000000000000002E-3</v>
      </c>
      <c r="D223" s="23">
        <v>3.4200000000000001E-2</v>
      </c>
      <c r="E223">
        <v>-1.6623269999999999E-3</v>
      </c>
      <c r="F223" s="23">
        <v>1.01E-2</v>
      </c>
      <c r="H223" s="9">
        <v>41746</v>
      </c>
      <c r="I223" s="38">
        <v>3.4051999999999998</v>
      </c>
      <c r="J223" s="38">
        <f t="shared" si="20"/>
        <v>3.4080209319999999</v>
      </c>
      <c r="K223" s="38">
        <f t="shared" si="17"/>
        <v>5.699999999999994E-2</v>
      </c>
      <c r="L223" s="38">
        <f t="shared" si="18"/>
        <v>3.4578838888401936E-2</v>
      </c>
      <c r="M223" s="38">
        <f t="shared" si="19"/>
        <v>3.5400000000000001E-2</v>
      </c>
      <c r="N223" s="38">
        <f t="shared" si="21"/>
        <v>2.8209320000001092E-3</v>
      </c>
    </row>
    <row r="224" spans="1:14">
      <c r="A224" s="9">
        <v>41750</v>
      </c>
      <c r="B224">
        <v>3.4214944699999998</v>
      </c>
      <c r="C224" s="23">
        <v>1.35E-2</v>
      </c>
      <c r="D224" s="23">
        <v>3.4700000000000002E-2</v>
      </c>
      <c r="E224">
        <v>3.9456839999999996E-3</v>
      </c>
      <c r="F224" s="23">
        <v>1.0200000000000001E-2</v>
      </c>
      <c r="H224" s="9">
        <v>41745</v>
      </c>
      <c r="I224" s="38">
        <v>3.3481999999999998</v>
      </c>
      <c r="J224" s="38">
        <f t="shared" si="20"/>
        <v>3.3508010220000002</v>
      </c>
      <c r="K224" s="38">
        <f t="shared" si="17"/>
        <v>1.0799999999999699E-2</v>
      </c>
      <c r="L224" s="38">
        <f t="shared" si="18"/>
        <v>3.4242950983967443E-2</v>
      </c>
      <c r="M224" s="38">
        <f t="shared" si="19"/>
        <v>3.5200000000000002E-2</v>
      </c>
      <c r="N224" s="38">
        <f t="shared" si="21"/>
        <v>2.6010220000003414E-3</v>
      </c>
    </row>
    <row r="225" spans="1:14">
      <c r="A225" s="9">
        <v>41746</v>
      </c>
      <c r="B225">
        <v>3.4080209319999999</v>
      </c>
      <c r="C225" s="23">
        <v>5.7200000000000001E-2</v>
      </c>
      <c r="D225" s="23">
        <v>3.5400000000000001E-2</v>
      </c>
      <c r="E225">
        <v>1.6932322999999999E-2</v>
      </c>
      <c r="F225" s="23">
        <v>1.04E-2</v>
      </c>
      <c r="H225" s="9">
        <v>41744</v>
      </c>
      <c r="I225" s="38">
        <v>3.3374000000000001</v>
      </c>
      <c r="J225" s="38">
        <f t="shared" si="20"/>
        <v>3.3379312959999998</v>
      </c>
      <c r="K225" s="38">
        <f t="shared" si="17"/>
        <v>-2.6999999999999247E-3</v>
      </c>
      <c r="L225" s="38">
        <f t="shared" si="18"/>
        <v>3.4208497432804193E-2</v>
      </c>
      <c r="M225" s="38">
        <f t="shared" si="19"/>
        <v>3.5200000000000002E-2</v>
      </c>
      <c r="N225" s="38">
        <f t="shared" si="21"/>
        <v>5.3129599999968136E-4</v>
      </c>
    </row>
    <row r="226" spans="1:14">
      <c r="A226" s="9">
        <v>41745</v>
      </c>
      <c r="B226">
        <v>3.3508010220000002</v>
      </c>
      <c r="C226" s="23">
        <v>1.29E-2</v>
      </c>
      <c r="D226" s="23">
        <v>3.5200000000000002E-2</v>
      </c>
      <c r="E226">
        <v>3.848186E-3</v>
      </c>
      <c r="F226" s="23">
        <v>1.04E-2</v>
      </c>
      <c r="H226" s="9">
        <v>41743</v>
      </c>
      <c r="I226" s="38">
        <v>3.3401000000000001</v>
      </c>
      <c r="J226" s="38">
        <f t="shared" si="20"/>
        <v>3.340827242</v>
      </c>
      <c r="K226" s="38">
        <f t="shared" si="17"/>
        <v>2.4900000000000144E-2</v>
      </c>
      <c r="L226" s="38">
        <f t="shared" si="18"/>
        <v>3.4296809284810235E-2</v>
      </c>
      <c r="M226" s="38">
        <f t="shared" si="19"/>
        <v>3.5299999999999998E-2</v>
      </c>
      <c r="N226" s="38">
        <f t="shared" si="21"/>
        <v>7.2724199999996131E-4</v>
      </c>
    </row>
    <row r="227" spans="1:14">
      <c r="A227" s="9">
        <v>41744</v>
      </c>
      <c r="B227">
        <v>3.3379312959999998</v>
      </c>
      <c r="C227" s="23">
        <v>-2.8999999999999998E-3</v>
      </c>
      <c r="D227" s="23">
        <v>3.5200000000000002E-2</v>
      </c>
      <c r="E227">
        <v>-8.67211E-4</v>
      </c>
      <c r="F227" s="23">
        <v>1.04E-2</v>
      </c>
      <c r="H227" s="9">
        <v>41740</v>
      </c>
      <c r="I227" s="38">
        <v>3.3151999999999999</v>
      </c>
      <c r="J227" s="38">
        <f t="shared" si="20"/>
        <v>3.3161727650000001</v>
      </c>
      <c r="K227" s="38">
        <f t="shared" si="17"/>
        <v>-2.0999999999999908E-3</v>
      </c>
      <c r="L227" s="38">
        <f t="shared" si="18"/>
        <v>3.4428929950175997E-2</v>
      </c>
      <c r="M227" s="38">
        <f t="shared" si="19"/>
        <v>3.5400000000000001E-2</v>
      </c>
      <c r="N227" s="38">
        <f t="shared" si="21"/>
        <v>9.727650000002086E-4</v>
      </c>
    </row>
    <row r="228" spans="1:14">
      <c r="A228" s="9">
        <v>41743</v>
      </c>
      <c r="B228">
        <v>3.340827242</v>
      </c>
      <c r="C228" s="23">
        <v>2.47E-2</v>
      </c>
      <c r="D228" s="23">
        <v>3.5299999999999998E-2</v>
      </c>
      <c r="E228">
        <v>7.4071170000000004E-3</v>
      </c>
      <c r="F228" s="23">
        <v>1.04E-2</v>
      </c>
      <c r="H228" s="9">
        <v>41739</v>
      </c>
      <c r="I228" s="38">
        <v>3.3172999999999999</v>
      </c>
      <c r="J228" s="38">
        <f t="shared" si="20"/>
        <v>3.3155243250000002</v>
      </c>
      <c r="K228" s="38">
        <f t="shared" si="17"/>
        <v>-5.2200000000000024E-2</v>
      </c>
      <c r="L228" s="38">
        <f t="shared" si="18"/>
        <v>3.4481020530665263E-2</v>
      </c>
      <c r="M228" s="38">
        <f t="shared" si="19"/>
        <v>3.5400000000000001E-2</v>
      </c>
      <c r="N228" s="38">
        <f t="shared" si="21"/>
        <v>1.7756749999997545E-3</v>
      </c>
    </row>
    <row r="229" spans="1:14">
      <c r="A229" s="9">
        <v>41740</v>
      </c>
      <c r="B229">
        <v>3.3161727650000001</v>
      </c>
      <c r="C229" s="23">
        <v>5.9999999999999995E-4</v>
      </c>
      <c r="D229" s="23">
        <v>3.5400000000000001E-2</v>
      </c>
      <c r="E229">
        <v>1.95558E-4</v>
      </c>
      <c r="F229" s="23">
        <v>1.04E-2</v>
      </c>
      <c r="H229" s="9">
        <v>41738</v>
      </c>
      <c r="I229" s="38">
        <v>3.3694999999999999</v>
      </c>
      <c r="J229" s="38">
        <f t="shared" si="20"/>
        <v>3.3750941769999998</v>
      </c>
      <c r="K229" s="38">
        <f t="shared" si="17"/>
        <v>-2.4500000000000188E-2</v>
      </c>
      <c r="L229" s="38">
        <f t="shared" si="18"/>
        <v>3.4639009067127531E-2</v>
      </c>
      <c r="M229" s="38">
        <f t="shared" si="19"/>
        <v>3.5400000000000001E-2</v>
      </c>
      <c r="N229" s="38">
        <f t="shared" si="21"/>
        <v>5.594176999999867E-3</v>
      </c>
    </row>
    <row r="230" spans="1:14">
      <c r="A230" s="9">
        <v>41739</v>
      </c>
      <c r="B230">
        <v>3.3155243250000002</v>
      </c>
      <c r="C230" s="23">
        <v>-5.96E-2</v>
      </c>
      <c r="D230" s="23">
        <v>3.5400000000000001E-2</v>
      </c>
      <c r="E230">
        <v>-1.7807449999999999E-2</v>
      </c>
      <c r="F230" s="23">
        <v>1.04E-2</v>
      </c>
      <c r="H230" s="9">
        <v>41737</v>
      </c>
      <c r="I230" s="38">
        <v>3.3940000000000001</v>
      </c>
      <c r="J230" s="38">
        <f t="shared" si="20"/>
        <v>3.3731827619999999</v>
      </c>
      <c r="K230" s="38">
        <f t="shared" si="17"/>
        <v>0</v>
      </c>
      <c r="L230" s="38">
        <f t="shared" si="18"/>
        <v>3.4899274918406387E-2</v>
      </c>
      <c r="M230" s="38">
        <f t="shared" si="19"/>
        <v>3.5900000000000001E-2</v>
      </c>
      <c r="N230" s="38">
        <f t="shared" si="21"/>
        <v>2.0817238000000238E-2</v>
      </c>
    </row>
    <row r="231" spans="1:14">
      <c r="A231" s="9">
        <v>41738</v>
      </c>
      <c r="B231">
        <v>3.3750941769999998</v>
      </c>
      <c r="C231" s="23">
        <v>1.9E-3</v>
      </c>
      <c r="D231" s="23">
        <v>3.5400000000000001E-2</v>
      </c>
      <c r="E231">
        <v>5.6649000000000001E-4</v>
      </c>
      <c r="F231" s="23">
        <v>1.04E-2</v>
      </c>
      <c r="H231" s="9">
        <v>41736</v>
      </c>
      <c r="I231" s="38">
        <v>3.3940000000000001</v>
      </c>
      <c r="J231" s="38">
        <f t="shared" si="20"/>
        <v>3.3950962790000001</v>
      </c>
      <c r="K231" s="38">
        <f t="shared" si="17"/>
        <v>-3.5399999999999654E-2</v>
      </c>
      <c r="L231" s="38">
        <f t="shared" si="18"/>
        <v>3.7193143580215596E-2</v>
      </c>
      <c r="M231" s="38">
        <f t="shared" si="19"/>
        <v>3.8100000000000002E-2</v>
      </c>
      <c r="N231" s="38">
        <f t="shared" si="21"/>
        <v>1.0962789999999778E-3</v>
      </c>
    </row>
    <row r="232" spans="1:14">
      <c r="A232" s="9">
        <v>41737</v>
      </c>
      <c r="B232">
        <v>3.3731827619999999</v>
      </c>
      <c r="C232" s="23">
        <v>-2.1899999999999999E-2</v>
      </c>
      <c r="D232" s="23">
        <v>3.5900000000000001E-2</v>
      </c>
      <c r="E232">
        <v>-6.4753809999999997E-3</v>
      </c>
      <c r="F232" s="23">
        <v>1.06E-2</v>
      </c>
      <c r="H232" s="9">
        <v>41733</v>
      </c>
      <c r="I232" s="38">
        <v>3.4293999999999998</v>
      </c>
      <c r="J232" s="38">
        <f t="shared" si="20"/>
        <v>3.4295560530000002</v>
      </c>
      <c r="K232" s="38">
        <f t="shared" si="17"/>
        <v>-5.7300000000000129E-2</v>
      </c>
      <c r="L232" s="38">
        <f t="shared" si="18"/>
        <v>3.7138825071394183E-2</v>
      </c>
      <c r="M232" s="38">
        <f t="shared" si="19"/>
        <v>3.7999999999999999E-2</v>
      </c>
      <c r="N232" s="38">
        <f t="shared" si="21"/>
        <v>1.5605300000043343E-4</v>
      </c>
    </row>
    <row r="233" spans="1:14">
      <c r="A233" s="9">
        <v>41736</v>
      </c>
      <c r="B233">
        <v>3.3950962790000001</v>
      </c>
      <c r="C233" s="23">
        <v>-3.4500000000000003E-2</v>
      </c>
      <c r="D233" s="23">
        <v>3.8100000000000002E-2</v>
      </c>
      <c r="E233">
        <v>-1.0098701999999999E-2</v>
      </c>
      <c r="F233" s="23">
        <v>1.12E-2</v>
      </c>
      <c r="H233" s="9">
        <v>41732</v>
      </c>
      <c r="I233" s="38">
        <v>3.4866999999999999</v>
      </c>
      <c r="J233" s="38">
        <f t="shared" si="20"/>
        <v>3.4840318130000001</v>
      </c>
      <c r="K233" s="38">
        <f t="shared" si="17"/>
        <v>-1.8600000000000172E-2</v>
      </c>
      <c r="L233" s="38">
        <f t="shared" si="18"/>
        <v>3.7293088679765281E-2</v>
      </c>
      <c r="M233" s="38">
        <f t="shared" si="19"/>
        <v>3.8100000000000002E-2</v>
      </c>
      <c r="N233" s="38">
        <f t="shared" si="21"/>
        <v>2.668186999999822E-3</v>
      </c>
    </row>
    <row r="234" spans="1:14">
      <c r="A234" s="9">
        <v>41733</v>
      </c>
      <c r="B234">
        <v>3.4295560530000002</v>
      </c>
      <c r="C234" s="23">
        <v>-5.45E-2</v>
      </c>
      <c r="D234" s="23">
        <v>3.7999999999999999E-2</v>
      </c>
      <c r="E234">
        <v>-1.5759367999999999E-2</v>
      </c>
      <c r="F234" s="23">
        <v>1.11E-2</v>
      </c>
      <c r="H234" s="9">
        <v>41731</v>
      </c>
      <c r="I234" s="38">
        <v>3.5053000000000001</v>
      </c>
      <c r="J234" s="38">
        <f t="shared" si="20"/>
        <v>3.506626942</v>
      </c>
      <c r="K234" s="38">
        <f t="shared" si="17"/>
        <v>3.1900000000000261E-2</v>
      </c>
      <c r="L234" s="38">
        <f t="shared" si="18"/>
        <v>3.7507791243351074E-2</v>
      </c>
      <c r="M234" s="38">
        <f t="shared" si="19"/>
        <v>3.8199999999999998E-2</v>
      </c>
      <c r="N234" s="38">
        <f t="shared" si="21"/>
        <v>1.3269419999999421E-3</v>
      </c>
    </row>
    <row r="235" spans="1:14">
      <c r="A235" s="9">
        <v>41732</v>
      </c>
      <c r="B235">
        <v>3.4840318130000001</v>
      </c>
      <c r="C235" s="23">
        <v>-2.2599999999999999E-2</v>
      </c>
      <c r="D235" s="23">
        <v>3.8100000000000002E-2</v>
      </c>
      <c r="E235">
        <v>-6.4644000000000004E-3</v>
      </c>
      <c r="F235" s="23">
        <v>1.11E-2</v>
      </c>
      <c r="H235" s="9">
        <v>41730</v>
      </c>
      <c r="I235" s="38">
        <v>3.4733999999999998</v>
      </c>
      <c r="J235" s="38">
        <f t="shared" si="20"/>
        <v>3.4727016329999998</v>
      </c>
      <c r="K235" s="38">
        <f t="shared" si="17"/>
        <v>2.5799999999999823E-2</v>
      </c>
      <c r="L235" s="38">
        <f t="shared" si="18"/>
        <v>3.7364861434996628E-2</v>
      </c>
      <c r="M235" s="38">
        <f t="shared" si="19"/>
        <v>3.8100000000000002E-2</v>
      </c>
      <c r="N235" s="38">
        <f t="shared" si="21"/>
        <v>6.9836700000003304E-4</v>
      </c>
    </row>
    <row r="236" spans="1:14">
      <c r="A236" s="9">
        <v>41731</v>
      </c>
      <c r="B236">
        <v>3.506626942</v>
      </c>
      <c r="C236" s="23">
        <v>3.39E-2</v>
      </c>
      <c r="D236" s="23">
        <v>3.8199999999999998E-2</v>
      </c>
      <c r="E236">
        <v>9.7217310000000008E-3</v>
      </c>
      <c r="F236" s="23">
        <v>1.12E-2</v>
      </c>
      <c r="H236" s="9">
        <v>41729</v>
      </c>
      <c r="I236" s="38">
        <v>3.4476</v>
      </c>
      <c r="J236" s="38">
        <f t="shared" si="20"/>
        <v>3.4468593510000001</v>
      </c>
      <c r="K236" s="38">
        <f t="shared" si="17"/>
        <v>1.7100000000000115E-2</v>
      </c>
      <c r="L236" s="38">
        <f t="shared" si="18"/>
        <v>3.7194542914235025E-2</v>
      </c>
      <c r="M236" s="38">
        <f t="shared" si="19"/>
        <v>3.7900000000000003E-2</v>
      </c>
      <c r="N236" s="38">
        <f t="shared" si="21"/>
        <v>7.4064899999992662E-4</v>
      </c>
    </row>
    <row r="237" spans="1:14">
      <c r="A237" s="9">
        <v>41730</v>
      </c>
      <c r="B237">
        <v>3.4727016329999998</v>
      </c>
      <c r="C237" s="23">
        <v>2.58E-2</v>
      </c>
      <c r="D237" s="23">
        <v>3.8100000000000002E-2</v>
      </c>
      <c r="E237">
        <v>7.4693759999999998E-3</v>
      </c>
      <c r="F237" s="23">
        <v>1.11E-2</v>
      </c>
      <c r="H237" s="9">
        <v>41726</v>
      </c>
      <c r="I237" s="38">
        <v>3.4304999999999999</v>
      </c>
      <c r="J237" s="38">
        <f t="shared" si="20"/>
        <v>3.4306094279999999</v>
      </c>
      <c r="K237" s="38">
        <f t="shared" si="17"/>
        <v>2.079999999999993E-2</v>
      </c>
      <c r="L237" s="38">
        <f t="shared" si="18"/>
        <v>3.7107308545051176E-2</v>
      </c>
      <c r="M237" s="38">
        <f t="shared" si="19"/>
        <v>3.78E-2</v>
      </c>
      <c r="N237" s="38">
        <f t="shared" si="21"/>
        <v>1.0942800000002251E-4</v>
      </c>
    </row>
    <row r="238" spans="1:14">
      <c r="A238" s="9">
        <v>41729</v>
      </c>
      <c r="B238">
        <v>3.4468593510000001</v>
      </c>
      <c r="C238" s="23">
        <v>1.6199999999999999E-2</v>
      </c>
      <c r="D238" s="23">
        <v>3.7900000000000003E-2</v>
      </c>
      <c r="E238">
        <v>4.725562E-3</v>
      </c>
      <c r="F238" s="23">
        <v>1.11E-2</v>
      </c>
      <c r="H238" s="9">
        <v>41725</v>
      </c>
      <c r="I238" s="38">
        <v>3.4097</v>
      </c>
      <c r="J238" s="38">
        <f t="shared" si="20"/>
        <v>3.4052671980000002</v>
      </c>
      <c r="K238" s="38">
        <f t="shared" si="17"/>
        <v>-1.4000000000000234E-2</v>
      </c>
      <c r="L238" s="38">
        <f t="shared" si="18"/>
        <v>3.721356971840302E-2</v>
      </c>
      <c r="M238" s="38">
        <f t="shared" si="19"/>
        <v>3.78E-2</v>
      </c>
      <c r="N238" s="38">
        <f t="shared" si="21"/>
        <v>4.4328019999997359E-3</v>
      </c>
    </row>
    <row r="239" spans="1:14">
      <c r="A239" s="9">
        <v>41726</v>
      </c>
      <c r="B239">
        <v>3.4306094279999999</v>
      </c>
      <c r="C239" s="23">
        <v>2.53E-2</v>
      </c>
      <c r="D239" s="23">
        <v>3.78E-2</v>
      </c>
      <c r="E239">
        <v>7.4145119999999998E-3</v>
      </c>
      <c r="F239" s="23">
        <v>1.11E-2</v>
      </c>
      <c r="H239" s="9">
        <v>41724</v>
      </c>
      <c r="I239" s="38">
        <v>3.4237000000000002</v>
      </c>
      <c r="J239" s="38">
        <f t="shared" si="20"/>
        <v>3.4217405539999999</v>
      </c>
      <c r="K239" s="38">
        <f t="shared" si="17"/>
        <v>-2.8099999999999792E-2</v>
      </c>
      <c r="L239" s="38">
        <f t="shared" si="18"/>
        <v>3.7443907389119707E-2</v>
      </c>
      <c r="M239" s="38">
        <f t="shared" si="19"/>
        <v>3.7900000000000003E-2</v>
      </c>
      <c r="N239" s="38">
        <f t="shared" si="21"/>
        <v>1.9594460000003089E-3</v>
      </c>
    </row>
    <row r="240" spans="1:14">
      <c r="A240" s="9">
        <v>41725</v>
      </c>
      <c r="B240">
        <v>3.4052671980000002</v>
      </c>
      <c r="C240" s="23">
        <v>-1.6500000000000001E-2</v>
      </c>
      <c r="D240" s="23">
        <v>3.78E-2</v>
      </c>
      <c r="E240">
        <v>-4.8259469999999997E-3</v>
      </c>
      <c r="F240" s="23">
        <v>1.0999999999999999E-2</v>
      </c>
      <c r="H240" s="9">
        <v>41723</v>
      </c>
      <c r="I240" s="38">
        <v>3.4518</v>
      </c>
      <c r="J240" s="38">
        <f t="shared" si="20"/>
        <v>3.4519694259999998</v>
      </c>
      <c r="K240" s="38">
        <f t="shared" si="17"/>
        <v>1.1999999999998678E-3</v>
      </c>
      <c r="L240" s="38">
        <f t="shared" si="18"/>
        <v>3.7302827743042756E-2</v>
      </c>
      <c r="M240" s="38">
        <f t="shared" si="19"/>
        <v>3.78E-2</v>
      </c>
      <c r="N240" s="38">
        <f t="shared" si="21"/>
        <v>1.6942599999980601E-4</v>
      </c>
    </row>
    <row r="241" spans="1:14">
      <c r="A241" s="9">
        <v>41724</v>
      </c>
      <c r="B241">
        <v>3.4217405539999999</v>
      </c>
      <c r="C241" s="23">
        <v>-3.0200000000000001E-2</v>
      </c>
      <c r="D241" s="23">
        <v>3.7900000000000003E-2</v>
      </c>
      <c r="E241">
        <v>-8.7955610000000004E-3</v>
      </c>
      <c r="F241" s="23">
        <v>1.11E-2</v>
      </c>
      <c r="H241" s="9">
        <v>41722</v>
      </c>
      <c r="I241" s="38">
        <v>3.4506000000000001</v>
      </c>
      <c r="J241" s="38">
        <f t="shared" si="20"/>
        <v>3.4526675490000001</v>
      </c>
      <c r="K241" s="38">
        <f t="shared" si="17"/>
        <v>-1.5000000000000568E-3</v>
      </c>
      <c r="L241" s="38">
        <f t="shared" si="18"/>
        <v>3.7304382855449986E-2</v>
      </c>
      <c r="M241" s="38">
        <f t="shared" si="19"/>
        <v>3.78E-2</v>
      </c>
      <c r="N241" s="38">
        <f t="shared" si="21"/>
        <v>2.0675489999999463E-3</v>
      </c>
    </row>
    <row r="242" spans="1:14">
      <c r="A242" s="9">
        <v>41723</v>
      </c>
      <c r="B242">
        <v>3.4519694259999998</v>
      </c>
      <c r="C242" s="23">
        <v>-6.9999999999999999E-4</v>
      </c>
      <c r="D242" s="23">
        <v>3.78E-2</v>
      </c>
      <c r="E242">
        <v>-2.0221900000000001E-4</v>
      </c>
      <c r="F242" s="23">
        <v>1.0999999999999999E-2</v>
      </c>
      <c r="H242" s="9">
        <v>41719</v>
      </c>
      <c r="I242" s="38">
        <v>3.4521000000000002</v>
      </c>
      <c r="J242" s="38">
        <f t="shared" si="20"/>
        <v>3.452353622</v>
      </c>
      <c r="K242" s="38">
        <f t="shared" si="17"/>
        <v>-3.1299999999999883E-2</v>
      </c>
      <c r="L242" s="38">
        <f t="shared" si="18"/>
        <v>3.840112032705404E-2</v>
      </c>
      <c r="M242" s="38">
        <f t="shared" si="19"/>
        <v>3.8899999999999997E-2</v>
      </c>
      <c r="N242" s="38">
        <f t="shared" si="21"/>
        <v>2.5362199999978685E-4</v>
      </c>
    </row>
    <row r="243" spans="1:14">
      <c r="A243" s="9">
        <v>41722</v>
      </c>
      <c r="B243">
        <v>3.4526675490000001</v>
      </c>
      <c r="C243" s="23">
        <v>2.9999999999999997E-4</v>
      </c>
      <c r="D243" s="23">
        <v>3.78E-2</v>
      </c>
      <c r="E243" s="24">
        <v>9.0927099999999999E-5</v>
      </c>
      <c r="F243" s="23">
        <v>1.0999999999999999E-2</v>
      </c>
      <c r="H243" s="9">
        <v>41718</v>
      </c>
      <c r="I243" s="38">
        <v>3.4834000000000001</v>
      </c>
      <c r="J243" s="38">
        <f t="shared" si="20"/>
        <v>3.4858096999999999</v>
      </c>
      <c r="K243" s="38">
        <f t="shared" si="17"/>
        <v>1.089999999999991E-2</v>
      </c>
      <c r="L243" s="38">
        <f t="shared" si="18"/>
        <v>3.8262365860502398E-2</v>
      </c>
      <c r="M243" s="38">
        <f t="shared" si="19"/>
        <v>3.8699999999999998E-2</v>
      </c>
      <c r="N243" s="38">
        <f t="shared" si="21"/>
        <v>2.4096999999998481E-3</v>
      </c>
    </row>
    <row r="244" spans="1:14">
      <c r="A244" s="9">
        <v>41719</v>
      </c>
      <c r="B244">
        <v>3.452353622</v>
      </c>
      <c r="C244" s="23">
        <v>-3.3500000000000002E-2</v>
      </c>
      <c r="D244" s="23">
        <v>3.8899999999999997E-2</v>
      </c>
      <c r="E244">
        <v>-9.644148E-3</v>
      </c>
      <c r="F244" s="23">
        <v>1.1299999999999999E-2</v>
      </c>
      <c r="H244" s="9">
        <v>41717</v>
      </c>
      <c r="I244" s="38">
        <v>3.4725000000000001</v>
      </c>
      <c r="J244" s="38">
        <f t="shared" si="20"/>
        <v>3.47240963</v>
      </c>
      <c r="K244" s="38">
        <f t="shared" si="17"/>
        <v>8.0500000000000238E-2</v>
      </c>
      <c r="L244" s="38">
        <f t="shared" si="18"/>
        <v>3.8877914954205589E-2</v>
      </c>
      <c r="M244" s="38">
        <f t="shared" si="19"/>
        <v>3.9699999999999999E-2</v>
      </c>
      <c r="N244" s="38">
        <f t="shared" si="21"/>
        <v>9.0370000000117301E-5</v>
      </c>
    </row>
    <row r="245" spans="1:14">
      <c r="A245" s="9">
        <v>41718</v>
      </c>
      <c r="B245">
        <v>3.4858096999999999</v>
      </c>
      <c r="C245" s="23">
        <v>1.34E-2</v>
      </c>
      <c r="D245" s="23">
        <v>3.8699999999999998E-2</v>
      </c>
      <c r="E245">
        <v>3.8515849999999998E-3</v>
      </c>
      <c r="F245" s="23">
        <v>1.1299999999999999E-2</v>
      </c>
      <c r="H245" s="9">
        <v>41716</v>
      </c>
      <c r="I245" s="38">
        <v>3.3919999999999999</v>
      </c>
      <c r="J245" s="38">
        <f t="shared" si="20"/>
        <v>3.3942283450000001</v>
      </c>
      <c r="K245" s="38">
        <f t="shared" si="17"/>
        <v>-2.2100000000000009E-2</v>
      </c>
      <c r="L245" s="38">
        <f t="shared" si="18"/>
        <v>3.7559085617588986E-2</v>
      </c>
      <c r="M245" s="38">
        <f t="shared" si="19"/>
        <v>3.8800000000000001E-2</v>
      </c>
      <c r="N245" s="38">
        <f t="shared" si="21"/>
        <v>2.2283450000002425E-3</v>
      </c>
    </row>
    <row r="246" spans="1:14">
      <c r="A246" s="9">
        <v>41717</v>
      </c>
      <c r="B246">
        <v>3.47240963</v>
      </c>
      <c r="C246" s="23">
        <v>7.8200000000000006E-2</v>
      </c>
      <c r="D246" s="23">
        <v>3.9699999999999999E-2</v>
      </c>
      <c r="E246">
        <v>2.2772326999999998E-2</v>
      </c>
      <c r="F246" s="23">
        <v>1.15E-2</v>
      </c>
      <c r="H246" s="9">
        <v>41715</v>
      </c>
      <c r="I246" s="38">
        <v>3.4140999999999999</v>
      </c>
      <c r="J246" s="38">
        <f t="shared" si="20"/>
        <v>3.4174617230000002</v>
      </c>
      <c r="K246" s="38">
        <f t="shared" si="17"/>
        <v>4.7800000000000065E-2</v>
      </c>
      <c r="L246" s="38">
        <f t="shared" si="18"/>
        <v>3.8301722166293718E-2</v>
      </c>
      <c r="M246" s="38">
        <f t="shared" si="19"/>
        <v>3.9100000000000003E-2</v>
      </c>
      <c r="N246" s="38">
        <f t="shared" si="21"/>
        <v>3.3617230000002607E-3</v>
      </c>
    </row>
    <row r="247" spans="1:14">
      <c r="A247" s="9">
        <v>41716</v>
      </c>
      <c r="B247">
        <v>3.3942283450000001</v>
      </c>
      <c r="C247" s="23">
        <v>-2.3199999999999998E-2</v>
      </c>
      <c r="D247" s="23">
        <v>3.8800000000000001E-2</v>
      </c>
      <c r="E247">
        <v>-6.8216459999999998E-3</v>
      </c>
      <c r="F247" s="23">
        <v>1.1299999999999999E-2</v>
      </c>
      <c r="H247" s="9">
        <v>41712</v>
      </c>
      <c r="I247" s="38">
        <v>3.3662999999999998</v>
      </c>
      <c r="J247" s="38">
        <f t="shared" si="20"/>
        <v>3.36348753</v>
      </c>
      <c r="K247" s="38">
        <f t="shared" si="17"/>
        <v>1.8799999999999706E-2</v>
      </c>
      <c r="L247" s="38">
        <f t="shared" si="18"/>
        <v>3.801569089517233E-2</v>
      </c>
      <c r="M247" s="38">
        <f t="shared" si="19"/>
        <v>3.8600000000000002E-2</v>
      </c>
      <c r="N247" s="38">
        <f t="shared" si="21"/>
        <v>2.8124699999998448E-3</v>
      </c>
    </row>
    <row r="248" spans="1:14">
      <c r="A248" s="9">
        <v>41715</v>
      </c>
      <c r="B248">
        <v>3.4174617230000002</v>
      </c>
      <c r="C248" s="23">
        <v>5.3999999999999999E-2</v>
      </c>
      <c r="D248" s="23">
        <v>3.9100000000000003E-2</v>
      </c>
      <c r="E248">
        <v>1.5919697999999999E-2</v>
      </c>
      <c r="F248" s="23">
        <v>1.14E-2</v>
      </c>
      <c r="H248" s="9">
        <v>41711</v>
      </c>
      <c r="I248" s="38">
        <v>3.3475000000000001</v>
      </c>
      <c r="J248" s="38">
        <f t="shared" si="20"/>
        <v>3.3484387600000001</v>
      </c>
      <c r="K248" s="38">
        <f t="shared" si="17"/>
        <v>-6.3599999999999657E-2</v>
      </c>
      <c r="L248" s="38">
        <f t="shared" si="18"/>
        <v>3.7921225627705453E-2</v>
      </c>
      <c r="M248" s="38">
        <f t="shared" si="19"/>
        <v>3.8600000000000002E-2</v>
      </c>
      <c r="N248" s="38">
        <f t="shared" si="21"/>
        <v>9.3875999999992743E-4</v>
      </c>
    </row>
    <row r="249" spans="1:14">
      <c r="A249" s="9">
        <v>41712</v>
      </c>
      <c r="B249">
        <v>3.36348753</v>
      </c>
      <c r="C249" s="23">
        <v>1.4999999999999999E-2</v>
      </c>
      <c r="D249" s="23">
        <v>3.8600000000000002E-2</v>
      </c>
      <c r="E249">
        <v>4.4841960000000002E-3</v>
      </c>
      <c r="F249" s="23">
        <v>1.12E-2</v>
      </c>
      <c r="H249" s="9">
        <v>41710</v>
      </c>
      <c r="I249" s="38">
        <v>3.4110999999999998</v>
      </c>
      <c r="J249" s="38">
        <f t="shared" si="20"/>
        <v>3.408589337</v>
      </c>
      <c r="K249" s="38">
        <f t="shared" si="17"/>
        <v>-3.3400000000000318E-2</v>
      </c>
      <c r="L249" s="38">
        <f t="shared" si="18"/>
        <v>3.7109148635200193E-2</v>
      </c>
      <c r="M249" s="38">
        <f t="shared" si="19"/>
        <v>3.7900000000000003E-2</v>
      </c>
      <c r="N249" s="38">
        <f t="shared" si="21"/>
        <v>2.510662999999802E-3</v>
      </c>
    </row>
    <row r="250" spans="1:14">
      <c r="A250" s="9">
        <v>41711</v>
      </c>
      <c r="B250">
        <v>3.3484387600000001</v>
      </c>
      <c r="C250" s="23">
        <v>-6.0199999999999997E-2</v>
      </c>
      <c r="D250" s="23">
        <v>3.8600000000000002E-2</v>
      </c>
      <c r="E250">
        <v>-1.7804325999999999E-2</v>
      </c>
      <c r="F250" s="23">
        <v>1.12E-2</v>
      </c>
      <c r="H250" s="9">
        <v>41709</v>
      </c>
      <c r="I250" s="38">
        <v>3.4445000000000001</v>
      </c>
      <c r="J250" s="38">
        <f t="shared" si="20"/>
        <v>3.4438493659999998</v>
      </c>
      <c r="K250" s="38">
        <f t="shared" si="17"/>
        <v>-4.8999999999996824E-3</v>
      </c>
      <c r="L250" s="38">
        <f t="shared" si="18"/>
        <v>3.7049816631521675E-2</v>
      </c>
      <c r="M250" s="38">
        <f t="shared" si="19"/>
        <v>3.78E-2</v>
      </c>
      <c r="N250" s="38">
        <f t="shared" si="21"/>
        <v>6.5063400000031635E-4</v>
      </c>
    </row>
    <row r="251" spans="1:14">
      <c r="A251" s="9">
        <v>41710</v>
      </c>
      <c r="B251">
        <v>3.408589337</v>
      </c>
      <c r="C251" s="23">
        <v>-3.5299999999999998E-2</v>
      </c>
      <c r="D251" s="23">
        <v>3.7900000000000003E-2</v>
      </c>
      <c r="E251">
        <v>-1.0291326E-2</v>
      </c>
      <c r="F251" s="23">
        <v>1.0999999999999999E-2</v>
      </c>
      <c r="H251" s="9">
        <v>41708</v>
      </c>
      <c r="I251" s="38">
        <v>3.4493999999999998</v>
      </c>
      <c r="J251" s="38">
        <f t="shared" si="20"/>
        <v>3.44656714</v>
      </c>
      <c r="K251" s="38">
        <f t="shared" si="17"/>
        <v>-7.6000000000000512E-3</v>
      </c>
      <c r="L251" s="38">
        <f t="shared" si="18"/>
        <v>3.7674282428430891E-2</v>
      </c>
      <c r="M251" s="38">
        <f t="shared" si="19"/>
        <v>3.8399999999999997E-2</v>
      </c>
      <c r="N251" s="38">
        <f t="shared" si="21"/>
        <v>2.8328599999998261E-3</v>
      </c>
    </row>
    <row r="252" spans="1:14">
      <c r="A252" s="9">
        <v>41709</v>
      </c>
      <c r="B252">
        <v>3.4438493659999998</v>
      </c>
      <c r="C252" s="23">
        <v>-2.7000000000000001E-3</v>
      </c>
      <c r="D252" s="23">
        <v>3.78E-2</v>
      </c>
      <c r="E252">
        <v>-7.88856E-4</v>
      </c>
      <c r="F252" s="23">
        <v>1.09E-2</v>
      </c>
      <c r="H252" s="9">
        <v>41705</v>
      </c>
      <c r="I252" s="38">
        <v>3.4569999999999999</v>
      </c>
      <c r="J252" s="38">
        <f t="shared" si="20"/>
        <v>3.4613667709999998</v>
      </c>
      <c r="K252" s="38">
        <f t="shared" si="17"/>
        <v>3.2999999999999918E-2</v>
      </c>
      <c r="L252" s="38">
        <f t="shared" si="18"/>
        <v>3.8055121892590069E-2</v>
      </c>
      <c r="M252" s="38">
        <f t="shared" si="19"/>
        <v>3.8699999999999998E-2</v>
      </c>
      <c r="N252" s="38">
        <f t="shared" si="21"/>
        <v>4.366770999999936E-3</v>
      </c>
    </row>
    <row r="253" spans="1:14">
      <c r="A253" s="9">
        <v>41708</v>
      </c>
      <c r="B253">
        <v>3.44656714</v>
      </c>
      <c r="C253" s="23">
        <v>-1.4800000000000001E-2</v>
      </c>
      <c r="D253" s="23">
        <v>3.8399999999999997E-2</v>
      </c>
      <c r="E253">
        <v>-4.2848280000000001E-3</v>
      </c>
      <c r="F253" s="23">
        <v>1.11E-2</v>
      </c>
      <c r="H253" s="9">
        <v>41704</v>
      </c>
      <c r="I253" s="38">
        <v>3.4239999999999999</v>
      </c>
      <c r="J253" s="38">
        <f t="shared" si="20"/>
        <v>3.4237035730000001</v>
      </c>
      <c r="K253" s="38">
        <f t="shared" si="17"/>
        <v>2.2299999999999986E-2</v>
      </c>
      <c r="L253" s="38">
        <f t="shared" si="18"/>
        <v>3.7999221074383728E-2</v>
      </c>
      <c r="M253" s="38">
        <f t="shared" si="19"/>
        <v>3.85E-2</v>
      </c>
      <c r="N253" s="38">
        <f t="shared" si="21"/>
        <v>2.9642699999987698E-4</v>
      </c>
    </row>
    <row r="254" spans="1:14">
      <c r="A254" s="9">
        <v>41705</v>
      </c>
      <c r="B254">
        <v>3.4613667709999998</v>
      </c>
      <c r="C254" s="23">
        <v>3.7699999999999997E-2</v>
      </c>
      <c r="D254" s="23">
        <v>3.8699999999999998E-2</v>
      </c>
      <c r="E254">
        <v>1.094065E-2</v>
      </c>
      <c r="F254" s="23">
        <v>1.12E-2</v>
      </c>
      <c r="H254" s="9">
        <v>41703</v>
      </c>
      <c r="I254" s="38">
        <v>3.4016999999999999</v>
      </c>
      <c r="J254" s="38">
        <f t="shared" si="20"/>
        <v>3.401518512</v>
      </c>
      <c r="K254" s="38">
        <f t="shared" si="17"/>
        <v>1.1999999999998678E-3</v>
      </c>
      <c r="L254" s="38">
        <f t="shared" si="18"/>
        <v>3.7895336981899931E-2</v>
      </c>
      <c r="M254" s="38">
        <f t="shared" si="19"/>
        <v>3.8399999999999997E-2</v>
      </c>
      <c r="N254" s="38">
        <f t="shared" si="21"/>
        <v>1.8148799999995191E-4</v>
      </c>
    </row>
    <row r="255" spans="1:14">
      <c r="A255" s="9">
        <v>41704</v>
      </c>
      <c r="B255">
        <v>3.4237035730000001</v>
      </c>
      <c r="C255" s="23">
        <v>2.2200000000000001E-2</v>
      </c>
      <c r="D255" s="23">
        <v>3.85E-2</v>
      </c>
      <c r="E255">
        <v>6.5009279999999996E-3</v>
      </c>
      <c r="F255" s="23">
        <v>1.12E-2</v>
      </c>
      <c r="H255" s="9">
        <v>41702</v>
      </c>
      <c r="I255" s="38">
        <v>3.4005000000000001</v>
      </c>
      <c r="J255" s="38">
        <f t="shared" si="20"/>
        <v>3.398313259</v>
      </c>
      <c r="K255" s="38">
        <f t="shared" ref="K255:K318" si="22">I255-I256</f>
        <v>7.4100000000000055E-2</v>
      </c>
      <c r="L255" s="38">
        <f t="shared" ref="L255:L318" si="23">STDEVA(K255:K314)</f>
        <v>3.7951931350332362E-2</v>
      </c>
      <c r="M255" s="38">
        <f t="shared" si="19"/>
        <v>3.85E-2</v>
      </c>
      <c r="N255" s="38">
        <f t="shared" si="21"/>
        <v>2.1867410000000476E-3</v>
      </c>
    </row>
    <row r="256" spans="1:14">
      <c r="A256" s="9">
        <v>41703</v>
      </c>
      <c r="B256">
        <v>3.401518512</v>
      </c>
      <c r="C256" s="23">
        <v>3.2000000000000002E-3</v>
      </c>
      <c r="D256" s="23">
        <v>3.8399999999999997E-2</v>
      </c>
      <c r="E256">
        <v>9.4274500000000004E-4</v>
      </c>
      <c r="F256" s="23">
        <v>1.11E-2</v>
      </c>
      <c r="H256" s="9">
        <v>41701</v>
      </c>
      <c r="I256" s="38">
        <v>3.3264</v>
      </c>
      <c r="J256" s="38">
        <f t="shared" si="20"/>
        <v>3.3252988179999998</v>
      </c>
      <c r="K256" s="38">
        <f t="shared" si="22"/>
        <v>-2.629999999999999E-2</v>
      </c>
      <c r="L256" s="38">
        <f t="shared" si="23"/>
        <v>3.7439799663861142E-2</v>
      </c>
      <c r="M256" s="38">
        <f t="shared" si="19"/>
        <v>3.7999999999999999E-2</v>
      </c>
      <c r="N256" s="38">
        <f t="shared" si="21"/>
        <v>1.1011820000002004E-3</v>
      </c>
    </row>
    <row r="257" spans="1:14">
      <c r="A257" s="9">
        <v>41702</v>
      </c>
      <c r="B257">
        <v>3.398313259</v>
      </c>
      <c r="C257" s="23">
        <v>7.2999999999999995E-2</v>
      </c>
      <c r="D257" s="23">
        <v>3.85E-2</v>
      </c>
      <c r="E257">
        <v>2.1719668000000001E-2</v>
      </c>
      <c r="F257" s="23">
        <v>1.11E-2</v>
      </c>
      <c r="H257" s="9">
        <v>41698</v>
      </c>
      <c r="I257" s="38">
        <v>3.3527</v>
      </c>
      <c r="J257" s="38">
        <f t="shared" si="20"/>
        <v>3.3514861850000002</v>
      </c>
      <c r="K257" s="38">
        <f t="shared" si="22"/>
        <v>1.639999999999997E-2</v>
      </c>
      <c r="L257" s="38">
        <f t="shared" si="23"/>
        <v>3.7310640512864778E-2</v>
      </c>
      <c r="M257" s="38">
        <f t="shared" si="19"/>
        <v>3.7900000000000003E-2</v>
      </c>
      <c r="N257" s="38">
        <f t="shared" si="21"/>
        <v>1.2138149999998404E-3</v>
      </c>
    </row>
    <row r="258" spans="1:14">
      <c r="A258" s="9">
        <v>41701</v>
      </c>
      <c r="B258">
        <v>3.3252988179999998</v>
      </c>
      <c r="C258" s="23">
        <v>-2.6200000000000001E-2</v>
      </c>
      <c r="D258" s="23">
        <v>3.7999999999999999E-2</v>
      </c>
      <c r="E258">
        <v>-7.8443450000000008E-3</v>
      </c>
      <c r="F258" s="23">
        <v>1.0999999999999999E-2</v>
      </c>
      <c r="H258" s="9">
        <v>41697</v>
      </c>
      <c r="I258" s="38">
        <v>3.3363</v>
      </c>
      <c r="J258" s="38">
        <f t="shared" si="20"/>
        <v>3.3370205660000001</v>
      </c>
      <c r="K258" s="38">
        <f t="shared" si="22"/>
        <v>-2.4099999999999788E-2</v>
      </c>
      <c r="L258" s="38">
        <f t="shared" si="23"/>
        <v>3.8468801652312652E-2</v>
      </c>
      <c r="M258" s="38">
        <f t="shared" ref="M258:M321" si="24">VLOOKUP(H258,$A$2:$F$1466,4,0)</f>
        <v>3.8899999999999997E-2</v>
      </c>
      <c r="N258" s="38">
        <f t="shared" si="21"/>
        <v>7.2056600000003357E-4</v>
      </c>
    </row>
    <row r="259" spans="1:14">
      <c r="A259" s="9">
        <v>41698</v>
      </c>
      <c r="B259">
        <v>3.3514861850000002</v>
      </c>
      <c r="C259" s="23">
        <v>1.4500000000000001E-2</v>
      </c>
      <c r="D259" s="23">
        <v>3.7900000000000003E-2</v>
      </c>
      <c r="E259">
        <v>4.325522E-3</v>
      </c>
      <c r="F259" s="23">
        <v>1.09E-2</v>
      </c>
      <c r="H259" s="9">
        <v>41696</v>
      </c>
      <c r="I259" s="38">
        <v>3.3603999999999998</v>
      </c>
      <c r="J259" s="38">
        <f t="shared" ref="J259:J322" si="25">VLOOKUP(H259,A259:F1723,2,0)</f>
        <v>3.3618556169999998</v>
      </c>
      <c r="K259" s="38">
        <f t="shared" si="22"/>
        <v>-1.7000000000000348E-2</v>
      </c>
      <c r="L259" s="38">
        <f t="shared" si="23"/>
        <v>3.835176978657847E-2</v>
      </c>
      <c r="M259" s="38">
        <f t="shared" si="24"/>
        <v>3.8800000000000001E-2</v>
      </c>
      <c r="N259" s="38">
        <f t="shared" ref="N259:N322" si="26">ABS(I259-J259)</f>
        <v>1.4556169999999646E-3</v>
      </c>
    </row>
    <row r="260" spans="1:14">
      <c r="A260" s="9">
        <v>41697</v>
      </c>
      <c r="B260">
        <v>3.3370205660000001</v>
      </c>
      <c r="C260" s="23">
        <v>-2.4799999999999999E-2</v>
      </c>
      <c r="D260" s="23">
        <v>3.8899999999999997E-2</v>
      </c>
      <c r="E260">
        <v>-7.414726E-3</v>
      </c>
      <c r="F260" s="23">
        <v>1.12E-2</v>
      </c>
      <c r="H260" s="9">
        <v>41695</v>
      </c>
      <c r="I260" s="38">
        <v>3.3774000000000002</v>
      </c>
      <c r="J260" s="38">
        <f t="shared" si="25"/>
        <v>3.3762483730000001</v>
      </c>
      <c r="K260" s="38">
        <f t="shared" si="22"/>
        <v>-5.1799999999999624E-2</v>
      </c>
      <c r="L260" s="38">
        <f t="shared" si="23"/>
        <v>3.8814137153076772E-2</v>
      </c>
      <c r="M260" s="38">
        <f t="shared" si="24"/>
        <v>3.9199999999999999E-2</v>
      </c>
      <c r="N260" s="38">
        <f t="shared" si="26"/>
        <v>1.1516270000000439E-3</v>
      </c>
    </row>
    <row r="261" spans="1:14">
      <c r="A261" s="9">
        <v>41696</v>
      </c>
      <c r="B261">
        <v>3.3618556169999998</v>
      </c>
      <c r="C261" s="23">
        <v>-1.44E-2</v>
      </c>
      <c r="D261" s="23">
        <v>3.8800000000000001E-2</v>
      </c>
      <c r="E261">
        <v>-4.2720559999999998E-3</v>
      </c>
      <c r="F261" s="23">
        <v>1.12E-2</v>
      </c>
      <c r="H261" s="9">
        <v>41694</v>
      </c>
      <c r="I261" s="38">
        <v>3.4291999999999998</v>
      </c>
      <c r="J261" s="38">
        <f t="shared" si="25"/>
        <v>3.4298763220000001</v>
      </c>
      <c r="K261" s="38">
        <f t="shared" si="22"/>
        <v>8.0000000000000071E-3</v>
      </c>
      <c r="L261" s="38">
        <f t="shared" si="23"/>
        <v>3.8288791525682521E-2</v>
      </c>
      <c r="M261" s="38">
        <f t="shared" si="24"/>
        <v>3.8600000000000002E-2</v>
      </c>
      <c r="N261" s="38">
        <f t="shared" si="26"/>
        <v>6.7632200000034004E-4</v>
      </c>
    </row>
    <row r="262" spans="1:14">
      <c r="A262" s="9">
        <v>41695</v>
      </c>
      <c r="B262">
        <v>3.3762483730000001</v>
      </c>
      <c r="C262" s="23">
        <v>-5.3600000000000002E-2</v>
      </c>
      <c r="D262" s="23">
        <v>3.9199999999999999E-2</v>
      </c>
      <c r="E262">
        <v>-1.5759058999999999E-2</v>
      </c>
      <c r="F262" s="23">
        <v>1.1299999999999999E-2</v>
      </c>
      <c r="H262" s="9">
        <v>41691</v>
      </c>
      <c r="I262" s="38">
        <v>3.4211999999999998</v>
      </c>
      <c r="J262" s="38">
        <f t="shared" si="25"/>
        <v>3.4238152469999998</v>
      </c>
      <c r="K262" s="38">
        <f t="shared" si="22"/>
        <v>-1.7400000000000304E-2</v>
      </c>
      <c r="L262" s="38">
        <f t="shared" si="23"/>
        <v>3.8282599932960674E-2</v>
      </c>
      <c r="M262" s="38">
        <f t="shared" si="24"/>
        <v>3.8600000000000002E-2</v>
      </c>
      <c r="N262" s="38">
        <f t="shared" si="26"/>
        <v>2.6152470000000427E-3</v>
      </c>
    </row>
    <row r="263" spans="1:14">
      <c r="A263" s="9">
        <v>41694</v>
      </c>
      <c r="B263">
        <v>3.4298763220000001</v>
      </c>
      <c r="C263" s="23">
        <v>6.1000000000000004E-3</v>
      </c>
      <c r="D263" s="23">
        <v>3.8600000000000002E-2</v>
      </c>
      <c r="E263">
        <v>1.7687040000000001E-3</v>
      </c>
      <c r="F263" s="23">
        <v>1.11E-2</v>
      </c>
      <c r="H263" s="9">
        <v>41690</v>
      </c>
      <c r="I263" s="38">
        <v>3.4386000000000001</v>
      </c>
      <c r="J263" s="38">
        <f t="shared" si="25"/>
        <v>3.4409874970000001</v>
      </c>
      <c r="K263" s="38">
        <f t="shared" si="22"/>
        <v>2.0100000000000229E-2</v>
      </c>
      <c r="L263" s="38">
        <f t="shared" si="23"/>
        <v>3.8255197793137768E-2</v>
      </c>
      <c r="M263" s="38">
        <f t="shared" si="24"/>
        <v>3.8600000000000002E-2</v>
      </c>
      <c r="N263" s="38">
        <f t="shared" si="26"/>
        <v>2.3874969999999607E-3</v>
      </c>
    </row>
    <row r="264" spans="1:14">
      <c r="A264" s="9">
        <v>41691</v>
      </c>
      <c r="B264">
        <v>3.4238152469999998</v>
      </c>
      <c r="C264" s="23">
        <v>-1.72E-2</v>
      </c>
      <c r="D264" s="23">
        <v>3.8600000000000002E-2</v>
      </c>
      <c r="E264">
        <v>-5.0029949999999997E-3</v>
      </c>
      <c r="F264" s="23">
        <v>1.11E-2</v>
      </c>
      <c r="H264" s="9">
        <v>41689</v>
      </c>
      <c r="I264" s="38">
        <v>3.4184999999999999</v>
      </c>
      <c r="J264" s="38">
        <f t="shared" si="25"/>
        <v>3.4208462339999999</v>
      </c>
      <c r="K264" s="38">
        <f t="shared" si="22"/>
        <v>1.5800000000000036E-2</v>
      </c>
      <c r="L264" s="38">
        <f t="shared" si="23"/>
        <v>3.8171417524362532E-2</v>
      </c>
      <c r="M264" s="38">
        <f t="shared" si="24"/>
        <v>3.85E-2</v>
      </c>
      <c r="N264" s="38">
        <f t="shared" si="26"/>
        <v>2.3462340000000026E-3</v>
      </c>
    </row>
    <row r="265" spans="1:14">
      <c r="A265" s="9">
        <v>41690</v>
      </c>
      <c r="B265">
        <v>3.4409874970000001</v>
      </c>
      <c r="C265" s="23">
        <v>2.01E-2</v>
      </c>
      <c r="D265" s="23">
        <v>3.8600000000000002E-2</v>
      </c>
      <c r="E265">
        <v>5.870536E-3</v>
      </c>
      <c r="F265" s="23">
        <v>1.11E-2</v>
      </c>
      <c r="H265" s="9">
        <v>41688</v>
      </c>
      <c r="I265" s="38">
        <v>3.4026999999999998</v>
      </c>
      <c r="J265" s="38">
        <f t="shared" si="25"/>
        <v>3.4022510540000002</v>
      </c>
      <c r="K265" s="38">
        <f t="shared" si="22"/>
        <v>-2.330000000000032E-2</v>
      </c>
      <c r="L265" s="38">
        <f t="shared" si="23"/>
        <v>3.8980891849450194E-2</v>
      </c>
      <c r="M265" s="38">
        <f t="shared" si="24"/>
        <v>3.95E-2</v>
      </c>
      <c r="N265" s="38">
        <f t="shared" si="26"/>
        <v>4.4894599999967255E-4</v>
      </c>
    </row>
    <row r="266" spans="1:14">
      <c r="A266" s="9">
        <v>41689</v>
      </c>
      <c r="B266">
        <v>3.4208462339999999</v>
      </c>
      <c r="C266" s="23">
        <v>1.8599999999999998E-2</v>
      </c>
      <c r="D266" s="23">
        <v>3.85E-2</v>
      </c>
      <c r="E266">
        <v>5.4506700000000003E-3</v>
      </c>
      <c r="F266" s="23">
        <v>1.11E-2</v>
      </c>
      <c r="H266" s="9">
        <v>41684</v>
      </c>
      <c r="I266" s="38">
        <v>3.4260000000000002</v>
      </c>
      <c r="J266" s="38">
        <f t="shared" si="25"/>
        <v>3.4240468750000002</v>
      </c>
      <c r="K266" s="38">
        <f t="shared" si="22"/>
        <v>2.6900000000000368E-2</v>
      </c>
      <c r="L266" s="38">
        <f t="shared" si="23"/>
        <v>3.9085412012711228E-2</v>
      </c>
      <c r="M266" s="38">
        <f t="shared" si="24"/>
        <v>3.9600000000000003E-2</v>
      </c>
      <c r="N266" s="38">
        <f t="shared" si="26"/>
        <v>1.953125E-3</v>
      </c>
    </row>
    <row r="267" spans="1:14">
      <c r="A267" s="9">
        <v>41688</v>
      </c>
      <c r="B267">
        <v>3.4022510540000002</v>
      </c>
      <c r="C267" s="23">
        <v>-2.18E-2</v>
      </c>
      <c r="D267" s="23">
        <v>3.95E-2</v>
      </c>
      <c r="E267">
        <v>-6.3858609999999996E-3</v>
      </c>
      <c r="F267" s="23">
        <v>1.14E-2</v>
      </c>
      <c r="H267" s="9">
        <v>41683</v>
      </c>
      <c r="I267" s="38">
        <v>3.3990999999999998</v>
      </c>
      <c r="J267" s="38">
        <f t="shared" si="25"/>
        <v>3.396382059</v>
      </c>
      <c r="K267" s="38">
        <f t="shared" si="22"/>
        <v>-3.8000000000000256E-2</v>
      </c>
      <c r="L267" s="38">
        <f t="shared" si="23"/>
        <v>3.928622679539498E-2</v>
      </c>
      <c r="M267" s="38">
        <f t="shared" si="24"/>
        <v>3.9800000000000002E-2</v>
      </c>
      <c r="N267" s="38">
        <f t="shared" si="26"/>
        <v>2.7179409999997795E-3</v>
      </c>
    </row>
    <row r="268" spans="1:14">
      <c r="A268" s="9">
        <v>41684</v>
      </c>
      <c r="B268">
        <v>3.4240468750000002</v>
      </c>
      <c r="C268" s="23">
        <v>2.7699999999999999E-2</v>
      </c>
      <c r="D268" s="23">
        <v>3.9600000000000003E-2</v>
      </c>
      <c r="E268">
        <v>8.1123840000000003E-3</v>
      </c>
      <c r="F268" s="23">
        <v>1.15E-2</v>
      </c>
      <c r="H268" s="9">
        <v>41682</v>
      </c>
      <c r="I268" s="38">
        <v>3.4371</v>
      </c>
      <c r="J268" s="38">
        <f t="shared" si="25"/>
        <v>3.4367814239999999</v>
      </c>
      <c r="K268" s="38">
        <f t="shared" si="22"/>
        <v>4.9700000000000077E-2</v>
      </c>
      <c r="L268" s="38">
        <f t="shared" si="23"/>
        <v>3.8963915799920291E-2</v>
      </c>
      <c r="M268" s="38">
        <f t="shared" si="24"/>
        <v>3.9399999999999998E-2</v>
      </c>
      <c r="N268" s="38">
        <f t="shared" si="26"/>
        <v>3.1857600000018138E-4</v>
      </c>
    </row>
    <row r="269" spans="1:14">
      <c r="A269" s="9">
        <v>41683</v>
      </c>
      <c r="B269">
        <v>3.396382059</v>
      </c>
      <c r="C269" s="23">
        <v>-4.0399999999999998E-2</v>
      </c>
      <c r="D269" s="23">
        <v>3.9800000000000002E-2</v>
      </c>
      <c r="E269">
        <v>-1.1824635999999999E-2</v>
      </c>
      <c r="F269" s="23">
        <v>1.15E-2</v>
      </c>
      <c r="H269" s="9">
        <v>41681</v>
      </c>
      <c r="I269" s="38">
        <v>3.3874</v>
      </c>
      <c r="J269" s="38">
        <f t="shared" si="25"/>
        <v>3.3874003689999999</v>
      </c>
      <c r="K269" s="38">
        <f t="shared" si="22"/>
        <v>3.6999999999999922E-2</v>
      </c>
      <c r="L269" s="38">
        <f t="shared" si="23"/>
        <v>3.8995407921741908E-2</v>
      </c>
      <c r="M269" s="38">
        <f t="shared" si="24"/>
        <v>3.95E-2</v>
      </c>
      <c r="N269" s="38">
        <f t="shared" si="26"/>
        <v>3.6899999988904142E-7</v>
      </c>
    </row>
    <row r="270" spans="1:14">
      <c r="A270" s="9">
        <v>41682</v>
      </c>
      <c r="B270">
        <v>3.4367814239999999</v>
      </c>
      <c r="C270" s="23">
        <v>4.9399999999999999E-2</v>
      </c>
      <c r="D270" s="23">
        <v>3.9399999999999998E-2</v>
      </c>
      <c r="E270">
        <v>1.4472626000000001E-2</v>
      </c>
      <c r="F270" s="23">
        <v>1.14E-2</v>
      </c>
      <c r="H270" s="9">
        <v>41680</v>
      </c>
      <c r="I270" s="38">
        <v>3.3504</v>
      </c>
      <c r="J270" s="38">
        <f t="shared" si="25"/>
        <v>3.347610543</v>
      </c>
      <c r="K270" s="38">
        <f t="shared" si="22"/>
        <v>5.5999999999998273E-3</v>
      </c>
      <c r="L270" s="38">
        <f t="shared" si="23"/>
        <v>3.8989934779687617E-2</v>
      </c>
      <c r="M270" s="38">
        <f t="shared" si="24"/>
        <v>3.95E-2</v>
      </c>
      <c r="N270" s="38">
        <f t="shared" si="26"/>
        <v>2.7894569999999952E-3</v>
      </c>
    </row>
    <row r="271" spans="1:14">
      <c r="A271" s="9">
        <v>41681</v>
      </c>
      <c r="B271">
        <v>3.3874003689999999</v>
      </c>
      <c r="C271" s="23">
        <v>3.9800000000000002E-2</v>
      </c>
      <c r="D271" s="23">
        <v>3.95E-2</v>
      </c>
      <c r="E271">
        <v>1.1815954E-2</v>
      </c>
      <c r="F271" s="23">
        <v>1.14E-2</v>
      </c>
      <c r="H271" s="9">
        <v>41677</v>
      </c>
      <c r="I271" s="38">
        <v>3.3448000000000002</v>
      </c>
      <c r="J271" s="38">
        <f t="shared" si="25"/>
        <v>3.343001702</v>
      </c>
      <c r="K271" s="38">
        <f t="shared" si="22"/>
        <v>-3.2399999999999984E-2</v>
      </c>
      <c r="L271" s="38">
        <f t="shared" si="23"/>
        <v>3.8985757902201157E-2</v>
      </c>
      <c r="M271" s="38">
        <f t="shared" si="24"/>
        <v>3.95E-2</v>
      </c>
      <c r="N271" s="38">
        <f t="shared" si="26"/>
        <v>1.798298000000198E-3</v>
      </c>
    </row>
    <row r="272" spans="1:14">
      <c r="A272" s="9">
        <v>41680</v>
      </c>
      <c r="B272">
        <v>3.347610543</v>
      </c>
      <c r="C272" s="23">
        <v>4.5999999999999999E-3</v>
      </c>
      <c r="D272" s="23">
        <v>3.95E-2</v>
      </c>
      <c r="E272">
        <v>1.377704E-3</v>
      </c>
      <c r="F272" s="23">
        <v>1.14E-2</v>
      </c>
      <c r="H272" s="9">
        <v>41676</v>
      </c>
      <c r="I272" s="38">
        <v>3.3772000000000002</v>
      </c>
      <c r="J272" s="38">
        <f t="shared" si="25"/>
        <v>3.379929647</v>
      </c>
      <c r="K272" s="38">
        <f t="shared" si="22"/>
        <v>2.0199999999999996E-2</v>
      </c>
      <c r="L272" s="38">
        <f t="shared" si="23"/>
        <v>4.2139378466158277E-2</v>
      </c>
      <c r="M272" s="38">
        <f t="shared" si="24"/>
        <v>4.2500000000000003E-2</v>
      </c>
      <c r="N272" s="38">
        <f t="shared" si="26"/>
        <v>2.7296469999997797E-3</v>
      </c>
    </row>
    <row r="273" spans="1:14">
      <c r="A273" s="9">
        <v>41677</v>
      </c>
      <c r="B273">
        <v>3.343001702</v>
      </c>
      <c r="C273" s="23">
        <v>-3.6900000000000002E-2</v>
      </c>
      <c r="D273" s="23">
        <v>3.95E-2</v>
      </c>
      <c r="E273">
        <v>-1.0985778E-2</v>
      </c>
      <c r="F273" s="23">
        <v>1.14E-2</v>
      </c>
      <c r="H273" s="9">
        <v>41675</v>
      </c>
      <c r="I273" s="38">
        <v>3.3570000000000002</v>
      </c>
      <c r="J273" s="38">
        <f t="shared" si="25"/>
        <v>3.3584090080000002</v>
      </c>
      <c r="K273" s="38">
        <f t="shared" si="22"/>
        <v>4.6900000000000386E-2</v>
      </c>
      <c r="L273" s="38">
        <f t="shared" si="23"/>
        <v>4.2092299576238626E-2</v>
      </c>
      <c r="M273" s="38">
        <f t="shared" si="24"/>
        <v>4.24E-2</v>
      </c>
      <c r="N273" s="38">
        <f t="shared" si="26"/>
        <v>1.4090079999999894E-3</v>
      </c>
    </row>
    <row r="274" spans="1:14">
      <c r="A274" s="9">
        <v>41676</v>
      </c>
      <c r="B274">
        <v>3.379929647</v>
      </c>
      <c r="C274" s="23">
        <v>2.1499999999999998E-2</v>
      </c>
      <c r="D274" s="23">
        <v>4.2500000000000003E-2</v>
      </c>
      <c r="E274">
        <v>6.3875429999999999E-3</v>
      </c>
      <c r="F274" s="23">
        <v>1.24E-2</v>
      </c>
      <c r="H274" s="9">
        <v>41674</v>
      </c>
      <c r="I274" s="38">
        <v>3.3100999999999998</v>
      </c>
      <c r="J274" s="38">
        <f t="shared" si="25"/>
        <v>3.3111616480000001</v>
      </c>
      <c r="K274" s="38">
        <f t="shared" si="22"/>
        <v>3.6899999999999711E-2</v>
      </c>
      <c r="L274" s="38">
        <f t="shared" si="23"/>
        <v>4.1682847344103824E-2</v>
      </c>
      <c r="M274" s="38">
        <f t="shared" si="24"/>
        <v>4.2000000000000003E-2</v>
      </c>
      <c r="N274" s="38">
        <f t="shared" si="26"/>
        <v>1.0616480000003037E-3</v>
      </c>
    </row>
    <row r="275" spans="1:14">
      <c r="A275" s="9">
        <v>41675</v>
      </c>
      <c r="B275">
        <v>3.3584090080000002</v>
      </c>
      <c r="C275" s="23">
        <v>4.7199999999999999E-2</v>
      </c>
      <c r="D275" s="23">
        <v>4.24E-2</v>
      </c>
      <c r="E275">
        <v>1.4168273E-2</v>
      </c>
      <c r="F275" s="23">
        <v>1.23E-2</v>
      </c>
      <c r="H275" s="9">
        <v>41673</v>
      </c>
      <c r="I275" s="38">
        <v>3.2732000000000001</v>
      </c>
      <c r="J275" s="38">
        <f t="shared" si="25"/>
        <v>3.271099204</v>
      </c>
      <c r="K275" s="38">
        <f t="shared" si="22"/>
        <v>-7.3700000000000099E-2</v>
      </c>
      <c r="L275" s="38">
        <f t="shared" si="23"/>
        <v>4.2390108376077464E-2</v>
      </c>
      <c r="M275" s="38">
        <f t="shared" si="24"/>
        <v>4.2799999999999998E-2</v>
      </c>
      <c r="N275" s="38">
        <f t="shared" si="26"/>
        <v>2.1007960000001269E-3</v>
      </c>
    </row>
    <row r="276" spans="1:14">
      <c r="A276" s="9">
        <v>41674</v>
      </c>
      <c r="B276">
        <v>3.3111616480000001</v>
      </c>
      <c r="C276" s="23">
        <v>4.0099999999999997E-2</v>
      </c>
      <c r="D276" s="23">
        <v>4.2000000000000003E-2</v>
      </c>
      <c r="E276">
        <v>1.2173002E-2</v>
      </c>
      <c r="F276" s="23">
        <v>1.2200000000000001E-2</v>
      </c>
      <c r="H276" s="9">
        <v>41670</v>
      </c>
      <c r="I276" s="38">
        <v>3.3469000000000002</v>
      </c>
      <c r="J276" s="38">
        <f t="shared" si="25"/>
        <v>3.340675257</v>
      </c>
      <c r="K276" s="38">
        <f t="shared" si="22"/>
        <v>-2.4099999999999788E-2</v>
      </c>
      <c r="L276" s="38">
        <f t="shared" si="23"/>
        <v>4.1329196359854513E-2</v>
      </c>
      <c r="M276" s="38">
        <f t="shared" si="24"/>
        <v>4.19E-2</v>
      </c>
      <c r="N276" s="38">
        <f t="shared" si="26"/>
        <v>6.2247430000001991E-3</v>
      </c>
    </row>
    <row r="277" spans="1:14">
      <c r="A277" s="9">
        <v>41673</v>
      </c>
      <c r="B277">
        <v>3.271099204</v>
      </c>
      <c r="C277" s="23">
        <v>-6.9599999999999995E-2</v>
      </c>
      <c r="D277" s="23">
        <v>4.2799999999999998E-2</v>
      </c>
      <c r="E277">
        <v>-2.1046882999999999E-2</v>
      </c>
      <c r="F277" s="23">
        <v>1.2500000000000001E-2</v>
      </c>
      <c r="H277" s="9">
        <v>41669</v>
      </c>
      <c r="I277" s="38">
        <v>3.371</v>
      </c>
      <c r="J277" s="38">
        <f t="shared" si="25"/>
        <v>3.371025087</v>
      </c>
      <c r="K277" s="38">
        <f t="shared" si="22"/>
        <v>8.7000000000001521E-3</v>
      </c>
      <c r="L277" s="38">
        <f t="shared" si="23"/>
        <v>4.2458613148670714E-2</v>
      </c>
      <c r="M277" s="38">
        <f t="shared" si="24"/>
        <v>4.2799999999999998E-2</v>
      </c>
      <c r="N277" s="38">
        <f t="shared" si="26"/>
        <v>2.508700000003472E-5</v>
      </c>
    </row>
    <row r="278" spans="1:14">
      <c r="A278" s="9">
        <v>41670</v>
      </c>
      <c r="B278">
        <v>3.340675257</v>
      </c>
      <c r="C278" s="23">
        <v>-3.0300000000000001E-2</v>
      </c>
      <c r="D278" s="23">
        <v>4.19E-2</v>
      </c>
      <c r="E278">
        <v>-9.0439189999999992E-3</v>
      </c>
      <c r="F278" s="23">
        <v>1.2200000000000001E-2</v>
      </c>
      <c r="H278" s="9">
        <v>41668</v>
      </c>
      <c r="I278" s="38">
        <v>3.3622999999999998</v>
      </c>
      <c r="J278" s="38">
        <f t="shared" si="25"/>
        <v>3.3611475089999998</v>
      </c>
      <c r="K278" s="38">
        <f t="shared" si="22"/>
        <v>-5.0000000000000266E-2</v>
      </c>
      <c r="L278" s="38">
        <f t="shared" si="23"/>
        <v>4.2500708236039672E-2</v>
      </c>
      <c r="M278" s="38">
        <f t="shared" si="24"/>
        <v>4.2900000000000001E-2</v>
      </c>
      <c r="N278" s="38">
        <f t="shared" si="26"/>
        <v>1.1524910000000332E-3</v>
      </c>
    </row>
    <row r="279" spans="1:14">
      <c r="A279" s="9">
        <v>41669</v>
      </c>
      <c r="B279">
        <v>3.371025087</v>
      </c>
      <c r="C279" s="23">
        <v>9.9000000000000008E-3</v>
      </c>
      <c r="D279" s="23">
        <v>4.2799999999999998E-2</v>
      </c>
      <c r="E279">
        <v>2.9344420000000002E-3</v>
      </c>
      <c r="F279" s="23">
        <v>1.2500000000000001E-2</v>
      </c>
      <c r="H279" s="9">
        <v>41667</v>
      </c>
      <c r="I279" s="38">
        <v>3.4123000000000001</v>
      </c>
      <c r="J279" s="38">
        <f t="shared" si="25"/>
        <v>3.414669913</v>
      </c>
      <c r="K279" s="38">
        <f t="shared" si="22"/>
        <v>-1.2999999999999901E-2</v>
      </c>
      <c r="L279" s="38">
        <f t="shared" si="23"/>
        <v>4.1918744745244318E-2</v>
      </c>
      <c r="M279" s="38">
        <f t="shared" si="24"/>
        <v>4.2200000000000001E-2</v>
      </c>
      <c r="N279" s="38">
        <f t="shared" si="26"/>
        <v>2.3699129999998902E-3</v>
      </c>
    </row>
    <row r="280" spans="1:14">
      <c r="A280" s="9">
        <v>41668</v>
      </c>
      <c r="B280">
        <v>3.3611475089999998</v>
      </c>
      <c r="C280" s="23">
        <v>-5.3499999999999999E-2</v>
      </c>
      <c r="D280" s="23">
        <v>4.2900000000000001E-2</v>
      </c>
      <c r="E280">
        <v>-1.5798394E-2</v>
      </c>
      <c r="F280" s="23">
        <v>1.2500000000000001E-2</v>
      </c>
      <c r="H280" s="9">
        <v>41666</v>
      </c>
      <c r="I280" s="38">
        <v>3.4253</v>
      </c>
      <c r="J280" s="38">
        <f t="shared" si="25"/>
        <v>3.4248929819999998</v>
      </c>
      <c r="K280" s="38">
        <f t="shared" si="22"/>
        <v>4.3099999999999916E-2</v>
      </c>
      <c r="L280" s="38">
        <f t="shared" si="23"/>
        <v>4.1874746613619063E-2</v>
      </c>
      <c r="M280" s="38">
        <f t="shared" si="24"/>
        <v>4.2200000000000001E-2</v>
      </c>
      <c r="N280" s="38">
        <f t="shared" si="26"/>
        <v>4.0701800000020327E-4</v>
      </c>
    </row>
    <row r="281" spans="1:14">
      <c r="A281" s="9">
        <v>41667</v>
      </c>
      <c r="B281">
        <v>3.414669913</v>
      </c>
      <c r="C281" s="23">
        <v>-1.0200000000000001E-2</v>
      </c>
      <c r="D281" s="23">
        <v>4.2200000000000001E-2</v>
      </c>
      <c r="E281">
        <v>-2.9893950000000002E-3</v>
      </c>
      <c r="F281" s="23">
        <v>1.23E-2</v>
      </c>
      <c r="H281" s="9">
        <v>41663</v>
      </c>
      <c r="I281" s="38">
        <v>3.3822000000000001</v>
      </c>
      <c r="J281" s="38">
        <f t="shared" si="25"/>
        <v>3.3821795350000001</v>
      </c>
      <c r="K281" s="38">
        <f t="shared" si="22"/>
        <v>-4.4200000000000017E-2</v>
      </c>
      <c r="L281" s="38">
        <f t="shared" si="23"/>
        <v>4.1566064222094121E-2</v>
      </c>
      <c r="M281" s="38">
        <f t="shared" si="24"/>
        <v>4.19E-2</v>
      </c>
      <c r="N281" s="38">
        <f t="shared" si="26"/>
        <v>2.0464999999969535E-5</v>
      </c>
    </row>
    <row r="282" spans="1:14">
      <c r="A282" s="9">
        <v>41666</v>
      </c>
      <c r="B282">
        <v>3.4248929819999998</v>
      </c>
      <c r="C282" s="23">
        <v>4.2700000000000002E-2</v>
      </c>
      <c r="D282" s="23">
        <v>4.2200000000000001E-2</v>
      </c>
      <c r="E282">
        <v>1.2549891000000001E-2</v>
      </c>
      <c r="F282" s="23">
        <v>1.23E-2</v>
      </c>
      <c r="H282" s="9">
        <v>41662</v>
      </c>
      <c r="I282" s="38">
        <v>3.4264000000000001</v>
      </c>
      <c r="J282" s="38">
        <f t="shared" si="25"/>
        <v>3.425984878</v>
      </c>
      <c r="K282" s="38">
        <f t="shared" si="22"/>
        <v>-4.7899999999999832E-2</v>
      </c>
      <c r="L282" s="38">
        <f t="shared" si="23"/>
        <v>4.1271845747584732E-2</v>
      </c>
      <c r="M282" s="38">
        <f t="shared" si="24"/>
        <v>4.1599999999999998E-2</v>
      </c>
      <c r="N282" s="38">
        <f t="shared" si="26"/>
        <v>4.1512200000015653E-4</v>
      </c>
    </row>
    <row r="283" spans="1:14">
      <c r="A283" s="9">
        <v>41663</v>
      </c>
      <c r="B283">
        <v>3.3821795350000001</v>
      </c>
      <c r="C283" s="23">
        <v>-4.3799999999999999E-2</v>
      </c>
      <c r="D283" s="23">
        <v>4.19E-2</v>
      </c>
      <c r="E283">
        <v>-1.2868652E-2</v>
      </c>
      <c r="F283" s="23">
        <v>1.2200000000000001E-2</v>
      </c>
      <c r="H283" s="9">
        <v>41661</v>
      </c>
      <c r="I283" s="38">
        <v>3.4742999999999999</v>
      </c>
      <c r="J283" s="38">
        <f t="shared" si="25"/>
        <v>3.4813003409999999</v>
      </c>
      <c r="K283" s="38">
        <f t="shared" si="22"/>
        <v>4.3800000000000061E-2</v>
      </c>
      <c r="L283" s="38">
        <f t="shared" si="23"/>
        <v>4.0857971720428599E-2</v>
      </c>
      <c r="M283" s="38">
        <f t="shared" si="24"/>
        <v>4.0899999999999999E-2</v>
      </c>
      <c r="N283" s="38">
        <f t="shared" si="26"/>
        <v>7.00034099999991E-3</v>
      </c>
    </row>
    <row r="284" spans="1:14">
      <c r="A284" s="9">
        <v>41662</v>
      </c>
      <c r="B284">
        <v>3.425984878</v>
      </c>
      <c r="C284" s="23">
        <v>-5.5300000000000002E-2</v>
      </c>
      <c r="D284" s="23">
        <v>4.1599999999999998E-2</v>
      </c>
      <c r="E284">
        <v>-1.6016899000000001E-2</v>
      </c>
      <c r="F284" s="23">
        <v>1.21E-2</v>
      </c>
      <c r="H284" s="9">
        <v>41660</v>
      </c>
      <c r="I284" s="38">
        <v>3.4304999999999999</v>
      </c>
      <c r="J284" s="38">
        <f t="shared" si="25"/>
        <v>3.4306167460000001</v>
      </c>
      <c r="K284" s="38">
        <f t="shared" si="22"/>
        <v>-5.0000000000003375E-3</v>
      </c>
      <c r="L284" s="38">
        <f t="shared" si="23"/>
        <v>4.0887487725982517E-2</v>
      </c>
      <c r="M284" s="38">
        <f t="shared" si="24"/>
        <v>4.0800000000000003E-2</v>
      </c>
      <c r="N284" s="38">
        <f t="shared" si="26"/>
        <v>1.1674600000022295E-4</v>
      </c>
    </row>
    <row r="285" spans="1:14">
      <c r="A285" s="9">
        <v>41661</v>
      </c>
      <c r="B285">
        <v>3.4813003409999999</v>
      </c>
      <c r="C285" s="23">
        <v>5.0700000000000002E-2</v>
      </c>
      <c r="D285" s="23">
        <v>4.0899999999999999E-2</v>
      </c>
      <c r="E285">
        <v>1.4665831000000001E-2</v>
      </c>
      <c r="F285" s="23">
        <v>1.2E-2</v>
      </c>
      <c r="H285" s="9">
        <v>41656</v>
      </c>
      <c r="I285" s="38">
        <v>3.4355000000000002</v>
      </c>
      <c r="J285" s="38">
        <f t="shared" si="25"/>
        <v>3.4370844049999998</v>
      </c>
      <c r="K285" s="38">
        <f t="shared" si="22"/>
        <v>-2.0699999999999719E-2</v>
      </c>
      <c r="L285" s="38">
        <f t="shared" si="23"/>
        <v>4.2932337350713598E-2</v>
      </c>
      <c r="M285" s="38">
        <f t="shared" si="24"/>
        <v>4.2799999999999998E-2</v>
      </c>
      <c r="N285" s="38">
        <f t="shared" si="26"/>
        <v>1.5844049999995669E-3</v>
      </c>
    </row>
    <row r="286" spans="1:14">
      <c r="A286" s="9">
        <v>41660</v>
      </c>
      <c r="B286">
        <v>3.4306167460000001</v>
      </c>
      <c r="C286" s="23">
        <v>-6.4999999999999997E-3</v>
      </c>
      <c r="D286" s="23">
        <v>4.0800000000000003E-2</v>
      </c>
      <c r="E286">
        <v>-1.8835010000000001E-3</v>
      </c>
      <c r="F286" s="23">
        <v>1.1900000000000001E-2</v>
      </c>
      <c r="H286" s="9">
        <v>41655</v>
      </c>
      <c r="I286" s="38">
        <v>3.4561999999999999</v>
      </c>
      <c r="J286" s="38">
        <f t="shared" si="25"/>
        <v>3.4570560239999999</v>
      </c>
      <c r="K286" s="38">
        <f t="shared" si="22"/>
        <v>-3.8300000000000001E-2</v>
      </c>
      <c r="L286" s="38">
        <f t="shared" si="23"/>
        <v>4.2899118819390965E-2</v>
      </c>
      <c r="M286" s="38">
        <f t="shared" si="24"/>
        <v>4.2799999999999998E-2</v>
      </c>
      <c r="N286" s="38">
        <f t="shared" si="26"/>
        <v>8.5602399999995527E-4</v>
      </c>
    </row>
    <row r="287" spans="1:14">
      <c r="A287" s="9">
        <v>41656</v>
      </c>
      <c r="B287">
        <v>3.4370844049999998</v>
      </c>
      <c r="C287" s="23">
        <v>-0.02</v>
      </c>
      <c r="D287" s="23">
        <v>4.2799999999999998E-2</v>
      </c>
      <c r="E287">
        <v>-5.7938119999999997E-3</v>
      </c>
      <c r="F287" s="23">
        <v>1.26E-2</v>
      </c>
      <c r="H287" s="9">
        <v>41654</v>
      </c>
      <c r="I287" s="38">
        <v>3.4944999999999999</v>
      </c>
      <c r="J287" s="38">
        <f t="shared" si="25"/>
        <v>3.4947799470000001</v>
      </c>
      <c r="K287" s="38">
        <f t="shared" si="22"/>
        <v>1.1699999999999822E-2</v>
      </c>
      <c r="L287" s="38">
        <f t="shared" si="23"/>
        <v>4.2550931794852247E-2</v>
      </c>
      <c r="M287" s="38">
        <f t="shared" si="24"/>
        <v>4.24E-2</v>
      </c>
      <c r="N287" s="38">
        <f t="shared" si="26"/>
        <v>2.7994700000011363E-4</v>
      </c>
    </row>
    <row r="288" spans="1:14">
      <c r="A288" s="9">
        <v>41655</v>
      </c>
      <c r="B288">
        <v>3.4570560239999999</v>
      </c>
      <c r="C288" s="23">
        <v>-3.7699999999999997E-2</v>
      </c>
      <c r="D288" s="23">
        <v>4.2799999999999998E-2</v>
      </c>
      <c r="E288">
        <v>-1.0853043999999999E-2</v>
      </c>
      <c r="F288" s="23">
        <v>1.26E-2</v>
      </c>
      <c r="H288" s="9">
        <v>41653</v>
      </c>
      <c r="I288" s="38">
        <v>3.4828000000000001</v>
      </c>
      <c r="J288" s="38">
        <f t="shared" si="25"/>
        <v>3.4834111889999999</v>
      </c>
      <c r="K288" s="38">
        <f t="shared" si="22"/>
        <v>5.4499999999999993E-2</v>
      </c>
      <c r="L288" s="38">
        <f t="shared" si="23"/>
        <v>4.3994601748974224E-2</v>
      </c>
      <c r="M288" s="38">
        <f t="shared" si="24"/>
        <v>4.41E-2</v>
      </c>
      <c r="N288" s="38">
        <f t="shared" si="26"/>
        <v>6.1118899999978993E-4</v>
      </c>
    </row>
    <row r="289" spans="1:14">
      <c r="A289" s="9">
        <v>41654</v>
      </c>
      <c r="B289">
        <v>3.4947799470000001</v>
      </c>
      <c r="C289" s="23">
        <v>1.14E-2</v>
      </c>
      <c r="D289" s="23">
        <v>4.24E-2</v>
      </c>
      <c r="E289">
        <v>3.2583709999999999E-3</v>
      </c>
      <c r="F289" s="23">
        <v>1.2500000000000001E-2</v>
      </c>
      <c r="H289" s="9">
        <v>41652</v>
      </c>
      <c r="I289" s="38">
        <v>3.4283000000000001</v>
      </c>
      <c r="J289" s="38">
        <f t="shared" si="25"/>
        <v>3.4264575979999998</v>
      </c>
      <c r="K289" s="38">
        <f t="shared" si="22"/>
        <v>-4.129999999999967E-2</v>
      </c>
      <c r="L289" s="38">
        <f t="shared" si="23"/>
        <v>4.3971043502135182E-2</v>
      </c>
      <c r="M289" s="38">
        <f t="shared" si="24"/>
        <v>4.3900000000000002E-2</v>
      </c>
      <c r="N289" s="38">
        <f t="shared" si="26"/>
        <v>1.8424020000002983E-3</v>
      </c>
    </row>
    <row r="290" spans="1:14">
      <c r="A290" s="9">
        <v>41653</v>
      </c>
      <c r="B290">
        <v>3.4834111889999999</v>
      </c>
      <c r="C290" s="23">
        <v>5.7000000000000002E-2</v>
      </c>
      <c r="D290" s="23">
        <v>4.41E-2</v>
      </c>
      <c r="E290">
        <v>1.6485083000000001E-2</v>
      </c>
      <c r="F290" s="23">
        <v>1.2999999999999999E-2</v>
      </c>
      <c r="H290" s="9">
        <v>41649</v>
      </c>
      <c r="I290" s="38">
        <v>3.4695999999999998</v>
      </c>
      <c r="J290" s="38">
        <f t="shared" si="25"/>
        <v>3.4718387270000002</v>
      </c>
      <c r="K290" s="38">
        <f t="shared" si="22"/>
        <v>-0.10090000000000021</v>
      </c>
      <c r="L290" s="38">
        <f t="shared" si="23"/>
        <v>4.3951777986056394E-2</v>
      </c>
      <c r="M290" s="38">
        <f t="shared" si="24"/>
        <v>4.3799999999999999E-2</v>
      </c>
      <c r="N290" s="38">
        <f t="shared" si="26"/>
        <v>2.2387270000003845E-3</v>
      </c>
    </row>
    <row r="291" spans="1:14">
      <c r="A291" s="9">
        <v>41652</v>
      </c>
      <c r="B291">
        <v>3.4264575979999998</v>
      </c>
      <c r="C291" s="23">
        <v>-4.5400000000000003E-2</v>
      </c>
      <c r="D291" s="23">
        <v>4.3900000000000002E-2</v>
      </c>
      <c r="E291">
        <v>-1.3157389E-2</v>
      </c>
      <c r="F291" s="23">
        <v>1.2999999999999999E-2</v>
      </c>
      <c r="H291" s="9">
        <v>41648</v>
      </c>
      <c r="I291" s="38">
        <v>3.5705</v>
      </c>
      <c r="J291" s="38">
        <f t="shared" si="25"/>
        <v>3.5749416799999998</v>
      </c>
      <c r="K291" s="38">
        <f t="shared" si="22"/>
        <v>-3.1499999999999861E-2</v>
      </c>
      <c r="L291" s="38">
        <f t="shared" si="23"/>
        <v>4.1826173076642881E-2</v>
      </c>
      <c r="M291" s="38">
        <f t="shared" si="24"/>
        <v>4.1599999999999998E-2</v>
      </c>
      <c r="N291" s="38">
        <f t="shared" si="26"/>
        <v>4.4416799999997814E-3</v>
      </c>
    </row>
    <row r="292" spans="1:14">
      <c r="A292" s="9">
        <v>41649</v>
      </c>
      <c r="B292">
        <v>3.4718387270000002</v>
      </c>
      <c r="C292" s="23">
        <v>-0.1031</v>
      </c>
      <c r="D292" s="23">
        <v>4.3799999999999999E-2</v>
      </c>
      <c r="E292">
        <v>-2.9264517E-2</v>
      </c>
      <c r="F292" s="23">
        <v>1.29E-2</v>
      </c>
      <c r="H292" s="9">
        <v>41647</v>
      </c>
      <c r="I292" s="38">
        <v>3.6019999999999999</v>
      </c>
      <c r="J292" s="38">
        <f t="shared" si="25"/>
        <v>3.5963712540000001</v>
      </c>
      <c r="K292" s="38">
        <f t="shared" si="22"/>
        <v>5.9299999999999908E-2</v>
      </c>
      <c r="L292" s="38">
        <f t="shared" si="23"/>
        <v>4.161487711354124E-2</v>
      </c>
      <c r="M292" s="38">
        <f t="shared" si="24"/>
        <v>4.1500000000000002E-2</v>
      </c>
      <c r="N292" s="38">
        <f t="shared" si="26"/>
        <v>5.6287459999997402E-3</v>
      </c>
    </row>
    <row r="293" spans="1:14">
      <c r="A293" s="9">
        <v>41648</v>
      </c>
      <c r="B293">
        <v>3.5749416799999998</v>
      </c>
      <c r="C293" s="23">
        <v>-2.1399999999999999E-2</v>
      </c>
      <c r="D293" s="23">
        <v>4.1599999999999998E-2</v>
      </c>
      <c r="E293">
        <v>-5.9764889999999998E-3</v>
      </c>
      <c r="F293" s="23">
        <v>1.23E-2</v>
      </c>
      <c r="H293" s="9">
        <v>41646</v>
      </c>
      <c r="I293" s="38">
        <v>3.5427</v>
      </c>
      <c r="J293" s="38">
        <f t="shared" si="25"/>
        <v>3.5428500409999999</v>
      </c>
      <c r="K293" s="38">
        <f t="shared" si="22"/>
        <v>-3.6500000000000199E-2</v>
      </c>
      <c r="L293" s="38">
        <f t="shared" si="23"/>
        <v>4.0995891863911338E-2</v>
      </c>
      <c r="M293" s="38">
        <f t="shared" si="24"/>
        <v>4.1000000000000002E-2</v>
      </c>
      <c r="N293" s="38">
        <f t="shared" si="26"/>
        <v>1.5004099999993414E-4</v>
      </c>
    </row>
    <row r="294" spans="1:14">
      <c r="A294" s="9">
        <v>41647</v>
      </c>
      <c r="B294">
        <v>3.5963712540000001</v>
      </c>
      <c r="C294" s="23">
        <v>5.3499999999999999E-2</v>
      </c>
      <c r="D294" s="23">
        <v>4.1500000000000002E-2</v>
      </c>
      <c r="E294">
        <v>1.4993853E-2</v>
      </c>
      <c r="F294" s="23">
        <v>1.23E-2</v>
      </c>
      <c r="H294" s="9">
        <v>41645</v>
      </c>
      <c r="I294" s="38">
        <v>3.5792000000000002</v>
      </c>
      <c r="J294" s="38">
        <f t="shared" si="25"/>
        <v>3.5763485949999998</v>
      </c>
      <c r="K294" s="38">
        <f t="shared" si="22"/>
        <v>-2.4000000000000021E-2</v>
      </c>
      <c r="L294" s="38">
        <f t="shared" si="23"/>
        <v>4.06803745073284E-2</v>
      </c>
      <c r="M294" s="38">
        <f t="shared" si="24"/>
        <v>4.07E-2</v>
      </c>
      <c r="N294" s="38">
        <f t="shared" si="26"/>
        <v>2.8514050000003621E-3</v>
      </c>
    </row>
    <row r="295" spans="1:14">
      <c r="A295" s="9">
        <v>41646</v>
      </c>
      <c r="B295">
        <v>3.5428500409999999</v>
      </c>
      <c r="C295" s="23">
        <v>-3.3500000000000002E-2</v>
      </c>
      <c r="D295" s="23">
        <v>4.1000000000000002E-2</v>
      </c>
      <c r="E295">
        <v>-9.4108349999999993E-3</v>
      </c>
      <c r="F295" s="23">
        <v>1.2200000000000001E-2</v>
      </c>
      <c r="H295" s="9">
        <v>41642</v>
      </c>
      <c r="I295" s="38">
        <v>3.6032000000000002</v>
      </c>
      <c r="J295" s="38">
        <f t="shared" si="25"/>
        <v>3.6032550849999998</v>
      </c>
      <c r="K295" s="38">
        <f t="shared" si="22"/>
        <v>4.1999999999999815E-3</v>
      </c>
      <c r="L295" s="38">
        <f t="shared" si="23"/>
        <v>4.0515814726324463E-2</v>
      </c>
      <c r="M295" s="38">
        <f t="shared" si="24"/>
        <v>4.0500000000000001E-2</v>
      </c>
      <c r="N295" s="38">
        <f t="shared" si="26"/>
        <v>5.5084999999621687E-5</v>
      </c>
    </row>
    <row r="296" spans="1:14">
      <c r="A296" s="9">
        <v>41645</v>
      </c>
      <c r="B296">
        <v>3.5763485949999998</v>
      </c>
      <c r="C296" s="23">
        <v>-2.69E-2</v>
      </c>
      <c r="D296" s="23">
        <v>4.07E-2</v>
      </c>
      <c r="E296">
        <v>-7.4952930000000001E-3</v>
      </c>
      <c r="F296" s="23">
        <v>1.21E-2</v>
      </c>
      <c r="H296" s="9">
        <v>41641</v>
      </c>
      <c r="I296" s="38">
        <v>3.5990000000000002</v>
      </c>
      <c r="J296" s="38">
        <f t="shared" si="25"/>
        <v>3.5996964230000001</v>
      </c>
      <c r="K296" s="38">
        <f t="shared" si="22"/>
        <v>1.9999999999997797E-4</v>
      </c>
      <c r="L296" s="38">
        <f t="shared" si="23"/>
        <v>4.0673330390868442E-2</v>
      </c>
      <c r="M296" s="38">
        <f t="shared" si="24"/>
        <v>4.0599999999999997E-2</v>
      </c>
      <c r="N296" s="38">
        <f t="shared" si="26"/>
        <v>6.9642299999994606E-4</v>
      </c>
    </row>
    <row r="297" spans="1:14">
      <c r="A297" s="9">
        <v>41642</v>
      </c>
      <c r="B297">
        <v>3.6032550849999998</v>
      </c>
      <c r="C297" s="23">
        <v>3.5999999999999999E-3</v>
      </c>
      <c r="D297" s="23">
        <v>4.0500000000000001E-2</v>
      </c>
      <c r="E297">
        <v>9.8811199999999997E-4</v>
      </c>
      <c r="F297" s="23">
        <v>1.2E-2</v>
      </c>
      <c r="H297" s="9">
        <v>41639</v>
      </c>
      <c r="I297" s="38">
        <v>3.5988000000000002</v>
      </c>
      <c r="J297" s="38">
        <f t="shared" si="25"/>
        <v>3.5930254960000001</v>
      </c>
      <c r="K297" s="38">
        <f t="shared" si="22"/>
        <v>2.9200000000000337E-2</v>
      </c>
      <c r="L297" s="38">
        <f t="shared" si="23"/>
        <v>4.0820802377950112E-2</v>
      </c>
      <c r="M297" s="38">
        <f t="shared" si="24"/>
        <v>4.0800000000000003E-2</v>
      </c>
      <c r="N297" s="38">
        <f t="shared" si="26"/>
        <v>5.7745040000001246E-3</v>
      </c>
    </row>
    <row r="298" spans="1:14">
      <c r="A298" s="9">
        <v>41641</v>
      </c>
      <c r="B298">
        <v>3.5996964230000001</v>
      </c>
      <c r="C298" s="23">
        <v>6.7000000000000002E-3</v>
      </c>
      <c r="D298" s="23">
        <v>4.0599999999999997E-2</v>
      </c>
      <c r="E298">
        <v>1.8549110000000001E-3</v>
      </c>
      <c r="F298" s="23">
        <v>1.21E-2</v>
      </c>
      <c r="H298" s="9">
        <v>41638</v>
      </c>
      <c r="I298" s="38">
        <v>3.5695999999999999</v>
      </c>
      <c r="J298" s="38">
        <f t="shared" si="25"/>
        <v>3.574674339</v>
      </c>
      <c r="K298" s="38">
        <f t="shared" si="22"/>
        <v>-3.6599999999999966E-2</v>
      </c>
      <c r="L298" s="38">
        <f t="shared" si="23"/>
        <v>4.073294378067395E-2</v>
      </c>
      <c r="M298" s="38">
        <f t="shared" si="24"/>
        <v>4.0800000000000003E-2</v>
      </c>
      <c r="N298" s="38">
        <f t="shared" si="26"/>
        <v>5.0743390000000943E-3</v>
      </c>
    </row>
    <row r="299" spans="1:14">
      <c r="A299" s="9">
        <v>41639</v>
      </c>
      <c r="B299">
        <v>3.5930254960000001</v>
      </c>
      <c r="C299" s="23">
        <v>1.84E-2</v>
      </c>
      <c r="D299" s="23">
        <v>4.0800000000000003E-2</v>
      </c>
      <c r="E299">
        <v>5.1205260000000002E-3</v>
      </c>
      <c r="F299" s="23">
        <v>1.21E-2</v>
      </c>
      <c r="H299" s="9">
        <v>41635</v>
      </c>
      <c r="I299" s="38">
        <v>3.6061999999999999</v>
      </c>
      <c r="J299" s="38">
        <f t="shared" si="25"/>
        <v>3.6093804660000002</v>
      </c>
      <c r="K299" s="38">
        <f t="shared" si="22"/>
        <v>-6.6999999999999282E-3</v>
      </c>
      <c r="L299" s="38">
        <f t="shared" si="23"/>
        <v>4.0451701374204188E-2</v>
      </c>
      <c r="M299" s="38">
        <f t="shared" si="24"/>
        <v>4.0500000000000001E-2</v>
      </c>
      <c r="N299" s="38">
        <f t="shared" si="26"/>
        <v>3.180466000000326E-3</v>
      </c>
    </row>
    <row r="300" spans="1:14">
      <c r="A300" s="9">
        <v>41638</v>
      </c>
      <c r="B300">
        <v>3.574674339</v>
      </c>
      <c r="C300" s="23">
        <v>-3.4700000000000002E-2</v>
      </c>
      <c r="D300" s="23">
        <v>4.0800000000000003E-2</v>
      </c>
      <c r="E300">
        <v>-9.6620639999999997E-3</v>
      </c>
      <c r="F300" s="23">
        <v>1.21E-2</v>
      </c>
      <c r="H300" s="9">
        <v>41634</v>
      </c>
      <c r="I300" s="38">
        <v>3.6128999999999998</v>
      </c>
      <c r="J300" s="38">
        <f t="shared" si="25"/>
        <v>3.6110841840000001</v>
      </c>
      <c r="K300" s="38">
        <f t="shared" si="22"/>
        <v>1.9999999999997797E-3</v>
      </c>
      <c r="L300" s="38">
        <f t="shared" si="23"/>
        <v>4.0514295307875987E-2</v>
      </c>
      <c r="M300" s="38">
        <f t="shared" si="24"/>
        <v>4.0500000000000001E-2</v>
      </c>
      <c r="N300" s="38">
        <f t="shared" si="26"/>
        <v>1.8158159999996926E-3</v>
      </c>
    </row>
    <row r="301" spans="1:14">
      <c r="A301" s="9">
        <v>41635</v>
      </c>
      <c r="B301">
        <v>3.6093804660000002</v>
      </c>
      <c r="C301" s="23">
        <v>-1.6999999999999999E-3</v>
      </c>
      <c r="D301" s="23">
        <v>4.0500000000000001E-2</v>
      </c>
      <c r="E301">
        <v>-4.7191399999999998E-4</v>
      </c>
      <c r="F301" s="23">
        <v>1.2E-2</v>
      </c>
      <c r="H301" s="9">
        <v>41632</v>
      </c>
      <c r="I301" s="38">
        <v>3.6109</v>
      </c>
      <c r="J301" s="38">
        <f t="shared" si="25"/>
        <v>3.6100621369999999</v>
      </c>
      <c r="K301" s="38">
        <f t="shared" si="22"/>
        <v>6.7899999999999849E-2</v>
      </c>
      <c r="L301" s="38">
        <f t="shared" si="23"/>
        <v>4.0612188583994305E-2</v>
      </c>
      <c r="M301" s="38">
        <f t="shared" si="24"/>
        <v>4.07E-2</v>
      </c>
      <c r="N301" s="38">
        <f t="shared" si="26"/>
        <v>8.3786300000010527E-4</v>
      </c>
    </row>
    <row r="302" spans="1:14">
      <c r="A302" s="9">
        <v>41634</v>
      </c>
      <c r="B302">
        <v>3.6110841840000001</v>
      </c>
      <c r="C302" s="23">
        <v>1E-3</v>
      </c>
      <c r="D302" s="23">
        <v>4.0500000000000001E-2</v>
      </c>
      <c r="E302">
        <v>2.8307000000000001E-4</v>
      </c>
      <c r="F302" s="23">
        <v>1.2E-2</v>
      </c>
      <c r="H302" s="9">
        <v>41631</v>
      </c>
      <c r="I302" s="38">
        <v>3.5430000000000001</v>
      </c>
      <c r="J302" s="38">
        <f t="shared" si="25"/>
        <v>3.542252049</v>
      </c>
      <c r="K302" s="38">
        <f t="shared" si="22"/>
        <v>1.5700000000000269E-2</v>
      </c>
      <c r="L302" s="38">
        <f t="shared" si="23"/>
        <v>3.9880338351193138E-2</v>
      </c>
      <c r="M302" s="38">
        <f t="shared" si="24"/>
        <v>0.04</v>
      </c>
      <c r="N302" s="38">
        <f t="shared" si="26"/>
        <v>7.4795100000013548E-4</v>
      </c>
    </row>
    <row r="303" spans="1:14">
      <c r="A303" s="9">
        <v>41632</v>
      </c>
      <c r="B303">
        <v>3.6100621369999999</v>
      </c>
      <c r="C303" s="23">
        <v>6.7799999999999999E-2</v>
      </c>
      <c r="D303" s="23">
        <v>4.07E-2</v>
      </c>
      <c r="E303">
        <v>1.8962288000000001E-2</v>
      </c>
      <c r="F303" s="23">
        <v>1.21E-2</v>
      </c>
      <c r="H303" s="9">
        <v>41628</v>
      </c>
      <c r="I303" s="38">
        <v>3.5272999999999999</v>
      </c>
      <c r="J303" s="38">
        <f t="shared" si="25"/>
        <v>3.5207189290000001</v>
      </c>
      <c r="K303" s="38">
        <f t="shared" si="22"/>
        <v>-5.5600000000000094E-2</v>
      </c>
      <c r="L303" s="38">
        <f t="shared" si="23"/>
        <v>4.0356915970706474E-2</v>
      </c>
      <c r="M303" s="38">
        <f t="shared" si="24"/>
        <v>4.0399999999999998E-2</v>
      </c>
      <c r="N303" s="38">
        <f t="shared" si="26"/>
        <v>6.5810709999998274E-3</v>
      </c>
    </row>
    <row r="304" spans="1:14">
      <c r="A304" s="9">
        <v>41631</v>
      </c>
      <c r="B304">
        <v>3.542252049</v>
      </c>
      <c r="C304" s="23">
        <v>2.1499999999999998E-2</v>
      </c>
      <c r="D304" s="23">
        <v>0.04</v>
      </c>
      <c r="E304">
        <v>6.0974870000000004E-3</v>
      </c>
      <c r="F304" s="23">
        <v>1.1900000000000001E-2</v>
      </c>
      <c r="H304" s="9">
        <v>41627</v>
      </c>
      <c r="I304" s="38">
        <v>3.5829</v>
      </c>
      <c r="J304" s="38">
        <f t="shared" si="25"/>
        <v>3.5894558660000002</v>
      </c>
      <c r="K304" s="38">
        <f t="shared" si="22"/>
        <v>2.7800000000000047E-2</v>
      </c>
      <c r="L304" s="38">
        <f t="shared" si="23"/>
        <v>4.0608980492129645E-2</v>
      </c>
      <c r="M304" s="38">
        <f t="shared" si="24"/>
        <v>4.02E-2</v>
      </c>
      <c r="N304" s="38">
        <f t="shared" si="26"/>
        <v>6.5558660000002433E-3</v>
      </c>
    </row>
    <row r="305" spans="1:14">
      <c r="A305" s="9">
        <v>41628</v>
      </c>
      <c r="B305">
        <v>3.5207189290000001</v>
      </c>
      <c r="C305" s="23">
        <v>-6.8699999999999997E-2</v>
      </c>
      <c r="D305" s="23">
        <v>4.0399999999999998E-2</v>
      </c>
      <c r="E305">
        <v>-1.9335412E-2</v>
      </c>
      <c r="F305" s="23">
        <v>1.21E-2</v>
      </c>
      <c r="H305" s="9">
        <v>41626</v>
      </c>
      <c r="I305" s="38">
        <v>3.5550999999999999</v>
      </c>
      <c r="J305" s="38">
        <f t="shared" si="25"/>
        <v>3.5422755370000001</v>
      </c>
      <c r="K305" s="38">
        <f t="shared" si="22"/>
        <v>5.8999999999999719E-2</v>
      </c>
      <c r="L305" s="38">
        <f t="shared" si="23"/>
        <v>4.0665288575334746E-2</v>
      </c>
      <c r="M305" s="38">
        <f t="shared" si="24"/>
        <v>0.04</v>
      </c>
      <c r="N305" s="38">
        <f t="shared" si="26"/>
        <v>1.2824462999999842E-2</v>
      </c>
    </row>
    <row r="306" spans="1:14">
      <c r="A306" s="9">
        <v>41627</v>
      </c>
      <c r="B306">
        <v>3.5894558660000002</v>
      </c>
      <c r="C306" s="23">
        <v>4.7199999999999999E-2</v>
      </c>
      <c r="D306" s="23">
        <v>4.02E-2</v>
      </c>
      <c r="E306">
        <v>1.3231293999999999E-2</v>
      </c>
      <c r="F306" s="23">
        <v>1.2E-2</v>
      </c>
      <c r="H306" s="9">
        <v>41625</v>
      </c>
      <c r="I306" s="38">
        <v>3.4961000000000002</v>
      </c>
      <c r="J306" s="38">
        <f t="shared" si="25"/>
        <v>3.4998898139999999</v>
      </c>
      <c r="K306" s="38">
        <f t="shared" si="22"/>
        <v>-3.6699999999999733E-2</v>
      </c>
      <c r="L306" s="38">
        <f t="shared" si="23"/>
        <v>4.0015981941400117E-2</v>
      </c>
      <c r="M306" s="38">
        <f t="shared" si="24"/>
        <v>3.9699999999999999E-2</v>
      </c>
      <c r="N306" s="38">
        <f t="shared" si="26"/>
        <v>3.7898139999996694E-3</v>
      </c>
    </row>
    <row r="307" spans="1:14">
      <c r="A307" s="9">
        <v>41626</v>
      </c>
      <c r="B307">
        <v>3.5422755370000001</v>
      </c>
      <c r="C307" s="23">
        <v>4.24E-2</v>
      </c>
      <c r="D307" s="23">
        <v>0.04</v>
      </c>
      <c r="E307">
        <v>1.2037841000000001E-2</v>
      </c>
      <c r="F307" s="23">
        <v>1.2E-2</v>
      </c>
      <c r="H307" s="9">
        <v>41624</v>
      </c>
      <c r="I307" s="38">
        <v>3.5327999999999999</v>
      </c>
      <c r="J307" s="38">
        <f t="shared" si="25"/>
        <v>3.5307245319999998</v>
      </c>
      <c r="K307" s="38">
        <f t="shared" si="22"/>
        <v>4.0000000000000036E-3</v>
      </c>
      <c r="L307" s="38">
        <f t="shared" si="23"/>
        <v>3.9710245017149301E-2</v>
      </c>
      <c r="M307" s="38">
        <f t="shared" si="24"/>
        <v>3.95E-2</v>
      </c>
      <c r="N307" s="38">
        <f t="shared" si="26"/>
        <v>2.0754680000001358E-3</v>
      </c>
    </row>
    <row r="308" spans="1:14">
      <c r="A308" s="9">
        <v>41625</v>
      </c>
      <c r="B308">
        <v>3.4998898139999999</v>
      </c>
      <c r="C308" s="23">
        <v>-3.0800000000000001E-2</v>
      </c>
      <c r="D308" s="23">
        <v>3.9699999999999999E-2</v>
      </c>
      <c r="E308">
        <v>-8.7716140000000005E-3</v>
      </c>
      <c r="F308" s="23">
        <v>1.1900000000000001E-2</v>
      </c>
      <c r="H308" s="9">
        <v>41621</v>
      </c>
      <c r="I308" s="38">
        <v>3.5287999999999999</v>
      </c>
      <c r="J308" s="38">
        <f t="shared" si="25"/>
        <v>3.5290996890000002</v>
      </c>
      <c r="K308" s="38">
        <f t="shared" si="22"/>
        <v>-1.3800000000000257E-2</v>
      </c>
      <c r="L308" s="38">
        <f t="shared" si="23"/>
        <v>4.5130024674474092E-2</v>
      </c>
      <c r="M308" s="38">
        <f t="shared" si="24"/>
        <v>4.6100000000000002E-2</v>
      </c>
      <c r="N308" s="38">
        <f t="shared" si="26"/>
        <v>2.9968900000021392E-4</v>
      </c>
    </row>
    <row r="309" spans="1:14">
      <c r="A309" s="9">
        <v>41624</v>
      </c>
      <c r="B309">
        <v>3.5307245319999998</v>
      </c>
      <c r="C309" s="23">
        <v>1.6000000000000001E-3</v>
      </c>
      <c r="D309" s="23">
        <v>3.95E-2</v>
      </c>
      <c r="E309">
        <v>4.6030700000000002E-4</v>
      </c>
      <c r="F309" s="23">
        <v>1.18E-2</v>
      </c>
      <c r="H309" s="9">
        <v>41620</v>
      </c>
      <c r="I309" s="38">
        <v>3.5426000000000002</v>
      </c>
      <c r="J309" s="38">
        <f t="shared" si="25"/>
        <v>3.5427546790000002</v>
      </c>
      <c r="K309" s="38">
        <f t="shared" si="22"/>
        <v>2.5600000000000289E-2</v>
      </c>
      <c r="L309" s="38">
        <f t="shared" si="23"/>
        <v>4.5158087537632653E-2</v>
      </c>
      <c r="M309" s="38">
        <f t="shared" si="24"/>
        <v>4.6100000000000002E-2</v>
      </c>
      <c r="N309" s="38">
        <f t="shared" si="26"/>
        <v>1.5467899999999091E-4</v>
      </c>
    </row>
    <row r="310" spans="1:14">
      <c r="A310" s="9">
        <v>41621</v>
      </c>
      <c r="B310">
        <v>3.5290996890000002</v>
      </c>
      <c r="C310" s="23">
        <v>-1.37E-2</v>
      </c>
      <c r="D310" s="23">
        <v>4.6100000000000002E-2</v>
      </c>
      <c r="E310">
        <v>-3.861789E-3</v>
      </c>
      <c r="F310" s="23">
        <v>1.37E-2</v>
      </c>
      <c r="H310" s="9">
        <v>41619</v>
      </c>
      <c r="I310" s="38">
        <v>3.5169999999999999</v>
      </c>
      <c r="J310" s="38">
        <f t="shared" si="25"/>
        <v>3.5156873219999998</v>
      </c>
      <c r="K310" s="38">
        <f t="shared" si="22"/>
        <v>5.1899999999999835E-2</v>
      </c>
      <c r="L310" s="38">
        <f t="shared" si="23"/>
        <v>4.5311975038844862E-2</v>
      </c>
      <c r="M310" s="38">
        <f t="shared" si="24"/>
        <v>4.6300000000000001E-2</v>
      </c>
      <c r="N310" s="38">
        <f t="shared" si="26"/>
        <v>1.3126780000001226E-3</v>
      </c>
    </row>
    <row r="311" spans="1:14">
      <c r="A311" s="9">
        <v>41620</v>
      </c>
      <c r="B311">
        <v>3.5427546790000002</v>
      </c>
      <c r="C311" s="23">
        <v>2.7099999999999999E-2</v>
      </c>
      <c r="D311" s="23">
        <v>4.6100000000000002E-2</v>
      </c>
      <c r="E311">
        <v>7.6695360000000002E-3</v>
      </c>
      <c r="F311" s="23">
        <v>1.37E-2</v>
      </c>
      <c r="H311" s="9">
        <v>41618</v>
      </c>
      <c r="I311" s="38">
        <v>3.4651000000000001</v>
      </c>
      <c r="J311" s="38">
        <f t="shared" si="25"/>
        <v>3.4647632779999999</v>
      </c>
      <c r="K311" s="38">
        <f t="shared" si="22"/>
        <v>-4.2399999999999771E-2</v>
      </c>
      <c r="L311" s="38">
        <f t="shared" si="23"/>
        <v>4.4788035125415765E-2</v>
      </c>
      <c r="M311" s="38">
        <f t="shared" si="24"/>
        <v>4.58E-2</v>
      </c>
      <c r="N311" s="38">
        <f t="shared" si="26"/>
        <v>3.3672200000012253E-4</v>
      </c>
    </row>
    <row r="312" spans="1:14">
      <c r="A312" s="9">
        <v>41619</v>
      </c>
      <c r="B312">
        <v>3.5156873219999998</v>
      </c>
      <c r="C312" s="23">
        <v>5.0900000000000001E-2</v>
      </c>
      <c r="D312" s="23">
        <v>4.6300000000000001E-2</v>
      </c>
      <c r="E312">
        <v>1.4590733999999999E-2</v>
      </c>
      <c r="F312" s="23">
        <v>1.37E-2</v>
      </c>
      <c r="H312" s="9">
        <v>41617</v>
      </c>
      <c r="I312" s="38">
        <v>3.5074999999999998</v>
      </c>
      <c r="J312" s="38">
        <f t="shared" si="25"/>
        <v>3.5044888950000002</v>
      </c>
      <c r="K312" s="38">
        <f t="shared" si="22"/>
        <v>-3.1900000000000261E-2</v>
      </c>
      <c r="L312" s="38">
        <f t="shared" si="23"/>
        <v>4.449324598018338E-2</v>
      </c>
      <c r="M312" s="38">
        <f t="shared" si="24"/>
        <v>4.5600000000000002E-2</v>
      </c>
      <c r="N312" s="38">
        <f t="shared" si="26"/>
        <v>3.0111049999996808E-3</v>
      </c>
    </row>
    <row r="313" spans="1:14">
      <c r="A313" s="9">
        <v>41618</v>
      </c>
      <c r="B313">
        <v>3.4647632779999999</v>
      </c>
      <c r="C313" s="23">
        <v>-3.9699999999999999E-2</v>
      </c>
      <c r="D313" s="23">
        <v>4.58E-2</v>
      </c>
      <c r="E313">
        <v>-1.1400376E-2</v>
      </c>
      <c r="F313" s="23">
        <v>1.3599999999999999E-2</v>
      </c>
      <c r="H313" s="9">
        <v>41614</v>
      </c>
      <c r="I313" s="38">
        <v>3.5394000000000001</v>
      </c>
      <c r="J313" s="38">
        <f t="shared" si="25"/>
        <v>3.5357721710000001</v>
      </c>
      <c r="K313" s="38">
        <f t="shared" si="22"/>
        <v>-1.3900000000000023E-2</v>
      </c>
      <c r="L313" s="38">
        <f t="shared" si="23"/>
        <v>4.4465539758207114E-2</v>
      </c>
      <c r="M313" s="38">
        <f t="shared" si="24"/>
        <v>4.5600000000000002E-2</v>
      </c>
      <c r="N313" s="38">
        <f t="shared" si="26"/>
        <v>3.6278290000000268E-3</v>
      </c>
    </row>
    <row r="314" spans="1:14">
      <c r="A314" s="9">
        <v>41617</v>
      </c>
      <c r="B314">
        <v>3.5044888950000002</v>
      </c>
      <c r="C314" s="23">
        <v>-3.1300000000000001E-2</v>
      </c>
      <c r="D314" s="23">
        <v>4.5600000000000002E-2</v>
      </c>
      <c r="E314">
        <v>-8.8870230000000008E-3</v>
      </c>
      <c r="F314" s="23">
        <v>1.35E-2</v>
      </c>
      <c r="H314" s="9">
        <v>41613</v>
      </c>
      <c r="I314" s="38">
        <v>3.5533000000000001</v>
      </c>
      <c r="J314" s="38">
        <f t="shared" si="25"/>
        <v>3.552129361</v>
      </c>
      <c r="K314" s="38">
        <f t="shared" si="22"/>
        <v>1.3900000000000023E-2</v>
      </c>
      <c r="L314" s="38">
        <f t="shared" si="23"/>
        <v>4.5017241235715162E-2</v>
      </c>
      <c r="M314" s="38">
        <f t="shared" si="24"/>
        <v>4.6199999999999998E-2</v>
      </c>
      <c r="N314" s="38">
        <f t="shared" si="26"/>
        <v>1.1706390000001399E-3</v>
      </c>
    </row>
    <row r="315" spans="1:14">
      <c r="A315" s="9">
        <v>41614</v>
      </c>
      <c r="B315">
        <v>3.5357721710000001</v>
      </c>
      <c r="C315" s="23">
        <v>-1.6400000000000001E-2</v>
      </c>
      <c r="D315" s="23">
        <v>4.5600000000000002E-2</v>
      </c>
      <c r="E315">
        <v>-4.6155320000000003E-3</v>
      </c>
      <c r="F315" s="23">
        <v>1.35E-2</v>
      </c>
      <c r="H315" s="9">
        <v>41612</v>
      </c>
      <c r="I315" s="38">
        <v>3.5394000000000001</v>
      </c>
      <c r="J315" s="38">
        <f t="shared" si="25"/>
        <v>3.5379611980000001</v>
      </c>
      <c r="K315" s="38">
        <f t="shared" si="22"/>
        <v>5.7399999999999896E-2</v>
      </c>
      <c r="L315" s="38">
        <f t="shared" si="23"/>
        <v>4.5957836578083736E-2</v>
      </c>
      <c r="M315" s="38">
        <f t="shared" si="24"/>
        <v>4.7E-2</v>
      </c>
      <c r="N315" s="38">
        <f t="shared" si="26"/>
        <v>1.4388020000000168E-3</v>
      </c>
    </row>
    <row r="316" spans="1:14">
      <c r="A316" s="9">
        <v>41613</v>
      </c>
      <c r="B316">
        <v>3.552129361</v>
      </c>
      <c r="C316" s="23">
        <v>1.4200000000000001E-2</v>
      </c>
      <c r="D316" s="23">
        <v>4.6199999999999998E-2</v>
      </c>
      <c r="E316">
        <v>3.9966150000000002E-3</v>
      </c>
      <c r="F316" s="23">
        <v>1.37E-2</v>
      </c>
      <c r="H316" s="9">
        <v>41611</v>
      </c>
      <c r="I316" s="38">
        <v>3.4820000000000002</v>
      </c>
      <c r="J316" s="38">
        <f t="shared" si="25"/>
        <v>3.4820134459999998</v>
      </c>
      <c r="K316" s="38">
        <f t="shared" si="22"/>
        <v>-7.9999999999991189E-4</v>
      </c>
      <c r="L316" s="38">
        <f t="shared" si="23"/>
        <v>4.592911253803051E-2</v>
      </c>
      <c r="M316" s="38">
        <f t="shared" si="24"/>
        <v>4.7E-2</v>
      </c>
      <c r="N316" s="38">
        <f t="shared" si="26"/>
        <v>1.3445999999639469E-5</v>
      </c>
    </row>
    <row r="317" spans="1:14">
      <c r="A317" s="9">
        <v>41612</v>
      </c>
      <c r="B317">
        <v>3.5379611980000001</v>
      </c>
      <c r="C317" s="23">
        <v>5.5899999999999998E-2</v>
      </c>
      <c r="D317" s="23">
        <v>4.7E-2</v>
      </c>
      <c r="E317">
        <v>1.5939925000000001E-2</v>
      </c>
      <c r="F317" s="23">
        <v>1.3899999999999999E-2</v>
      </c>
      <c r="H317" s="9">
        <v>41610</v>
      </c>
      <c r="I317" s="38">
        <v>3.4828000000000001</v>
      </c>
      <c r="J317" s="38">
        <f t="shared" si="25"/>
        <v>3.4827849350000002</v>
      </c>
      <c r="K317" s="38">
        <f t="shared" si="22"/>
        <v>7.2500000000000231E-2</v>
      </c>
      <c r="L317" s="38">
        <f t="shared" si="23"/>
        <v>4.7953607052843572E-2</v>
      </c>
      <c r="M317" s="38">
        <f t="shared" si="24"/>
        <v>4.9200000000000001E-2</v>
      </c>
      <c r="N317" s="38">
        <f t="shared" si="26"/>
        <v>1.5064999999925277E-5</v>
      </c>
    </row>
    <row r="318" spans="1:14">
      <c r="A318" s="9">
        <v>41611</v>
      </c>
      <c r="B318">
        <v>3.4820134459999998</v>
      </c>
      <c r="C318" s="23">
        <v>-8.0000000000000004E-4</v>
      </c>
      <c r="D318" s="23">
        <v>4.7E-2</v>
      </c>
      <c r="E318">
        <v>-2.2154E-4</v>
      </c>
      <c r="F318" s="23">
        <v>1.38E-2</v>
      </c>
      <c r="H318" s="9">
        <v>41607</v>
      </c>
      <c r="I318" s="38">
        <v>3.4102999999999999</v>
      </c>
      <c r="J318" s="38">
        <f t="shared" si="25"/>
        <v>3.4152065149999999</v>
      </c>
      <c r="K318" s="38">
        <f t="shared" si="22"/>
        <v>-2.0000000000002238E-3</v>
      </c>
      <c r="L318" s="38">
        <f t="shared" si="23"/>
        <v>4.7653966078919863E-2</v>
      </c>
      <c r="M318" s="38">
        <f t="shared" si="24"/>
        <v>4.9000000000000002E-2</v>
      </c>
      <c r="N318" s="38">
        <f t="shared" si="26"/>
        <v>4.9065150000000557E-3</v>
      </c>
    </row>
    <row r="319" spans="1:14">
      <c r="A319" s="9">
        <v>41610</v>
      </c>
      <c r="B319">
        <v>3.4827849350000002</v>
      </c>
      <c r="C319" s="23">
        <v>6.7599999999999993E-2</v>
      </c>
      <c r="D319" s="23">
        <v>4.9200000000000001E-2</v>
      </c>
      <c r="E319">
        <v>1.9594278E-2</v>
      </c>
      <c r="F319" s="23">
        <v>1.44E-2</v>
      </c>
      <c r="H319" s="9">
        <v>41605</v>
      </c>
      <c r="I319" s="38">
        <v>3.4123000000000001</v>
      </c>
      <c r="J319" s="38">
        <f t="shared" si="25"/>
        <v>3.4118650289999999</v>
      </c>
      <c r="K319" s="38">
        <f t="shared" ref="K319:K382" si="27">I319-I320</f>
        <v>4.850000000000021E-2</v>
      </c>
      <c r="L319" s="38">
        <f t="shared" ref="L319:L382" si="28">STDEVA(K319:K378)</f>
        <v>4.9608853775121163E-2</v>
      </c>
      <c r="M319" s="38">
        <f t="shared" si="24"/>
        <v>5.0900000000000001E-2</v>
      </c>
      <c r="N319" s="38">
        <f t="shared" si="26"/>
        <v>4.3497100000022826E-4</v>
      </c>
    </row>
    <row r="320" spans="1:14">
      <c r="A320" s="9">
        <v>41607</v>
      </c>
      <c r="B320">
        <v>3.4152065149999999</v>
      </c>
      <c r="C320" s="23">
        <v>3.3E-3</v>
      </c>
      <c r="D320" s="23">
        <v>4.9000000000000002E-2</v>
      </c>
      <c r="E320">
        <v>9.7889299999999999E-4</v>
      </c>
      <c r="F320" s="23">
        <v>1.43E-2</v>
      </c>
      <c r="H320" s="9">
        <v>41604</v>
      </c>
      <c r="I320" s="38">
        <v>3.3637999999999999</v>
      </c>
      <c r="J320" s="38">
        <f t="shared" si="25"/>
        <v>3.3656755970000001</v>
      </c>
      <c r="K320" s="38">
        <f t="shared" si="27"/>
        <v>-1.8100000000000005E-2</v>
      </c>
      <c r="L320" s="38">
        <f t="shared" si="28"/>
        <v>4.9168895937204166E-2</v>
      </c>
      <c r="M320" s="38">
        <f t="shared" si="24"/>
        <v>5.0500000000000003E-2</v>
      </c>
      <c r="N320" s="38">
        <f t="shared" si="26"/>
        <v>1.8755970000001732E-3</v>
      </c>
    </row>
    <row r="321" spans="1:14">
      <c r="A321" s="9">
        <v>41605</v>
      </c>
      <c r="B321">
        <v>3.4118650289999999</v>
      </c>
      <c r="C321" s="23">
        <v>4.6199999999999998E-2</v>
      </c>
      <c r="D321" s="23">
        <v>5.0900000000000001E-2</v>
      </c>
      <c r="E321">
        <v>1.3630356E-2</v>
      </c>
      <c r="F321" s="23">
        <v>1.4800000000000001E-2</v>
      </c>
      <c r="H321" s="9">
        <v>41603</v>
      </c>
      <c r="I321" s="38">
        <v>3.3818999999999999</v>
      </c>
      <c r="J321" s="38">
        <f t="shared" si="25"/>
        <v>3.3786024669999999</v>
      </c>
      <c r="K321" s="38">
        <f t="shared" si="27"/>
        <v>5.7000000000000384E-3</v>
      </c>
      <c r="L321" s="38">
        <f t="shared" si="28"/>
        <v>4.9439218518132065E-2</v>
      </c>
      <c r="M321" s="38">
        <f t="shared" si="24"/>
        <v>5.0900000000000001E-2</v>
      </c>
      <c r="N321" s="38">
        <f t="shared" si="26"/>
        <v>3.2975330000000191E-3</v>
      </c>
    </row>
    <row r="322" spans="1:14">
      <c r="A322" s="9">
        <v>41604</v>
      </c>
      <c r="B322">
        <v>3.3656755970000001</v>
      </c>
      <c r="C322" s="23">
        <v>-1.29E-2</v>
      </c>
      <c r="D322" s="23">
        <v>5.0500000000000003E-2</v>
      </c>
      <c r="E322">
        <v>-3.8334380000000002E-3</v>
      </c>
      <c r="F322" s="23">
        <v>1.47E-2</v>
      </c>
      <c r="H322" s="9">
        <v>41600</v>
      </c>
      <c r="I322" s="38">
        <v>3.3761999999999999</v>
      </c>
      <c r="J322" s="38">
        <f t="shared" si="25"/>
        <v>3.3765717479999999</v>
      </c>
      <c r="K322" s="38">
        <f t="shared" si="27"/>
        <v>-1.3600000000000279E-2</v>
      </c>
      <c r="L322" s="38">
        <f t="shared" si="28"/>
        <v>5.0322836971935028E-2</v>
      </c>
      <c r="M322" s="38">
        <f t="shared" ref="M322:M385" si="29">VLOOKUP(H322,$A$2:$F$1466,4,0)</f>
        <v>5.1700000000000003E-2</v>
      </c>
      <c r="N322" s="38">
        <f t="shared" si="26"/>
        <v>3.7174800000006059E-4</v>
      </c>
    </row>
    <row r="323" spans="1:14">
      <c r="A323" s="9">
        <v>41603</v>
      </c>
      <c r="B323">
        <v>3.3786024669999999</v>
      </c>
      <c r="C323" s="23">
        <v>2E-3</v>
      </c>
      <c r="D323" s="23">
        <v>5.0900000000000001E-2</v>
      </c>
      <c r="E323">
        <v>6.0123399999999997E-4</v>
      </c>
      <c r="F323" s="23">
        <v>1.4800000000000001E-2</v>
      </c>
      <c r="H323" s="9">
        <v>41599</v>
      </c>
      <c r="I323" s="38">
        <v>3.3898000000000001</v>
      </c>
      <c r="J323" s="38">
        <f t="shared" ref="J323:J386" si="30">VLOOKUP(H323,A323:F1787,2,0)</f>
        <v>3.390224157</v>
      </c>
      <c r="K323" s="38">
        <f t="shared" si="27"/>
        <v>1.2000000000003119E-3</v>
      </c>
      <c r="L323" s="38">
        <f t="shared" si="28"/>
        <v>5.1065545008407057E-2</v>
      </c>
      <c r="M323" s="38">
        <f t="shared" si="29"/>
        <v>5.2400000000000002E-2</v>
      </c>
      <c r="N323" s="38">
        <f t="shared" ref="N323:N386" si="31">ABS(I323-J323)</f>
        <v>4.2415699999986956E-4</v>
      </c>
    </row>
    <row r="324" spans="1:14">
      <c r="A324" s="9">
        <v>41600</v>
      </c>
      <c r="B324">
        <v>3.3765717479999999</v>
      </c>
      <c r="C324" s="23">
        <v>-1.37E-2</v>
      </c>
      <c r="D324" s="23">
        <v>5.1700000000000003E-2</v>
      </c>
      <c r="E324">
        <v>-4.0351229999999998E-3</v>
      </c>
      <c r="F324" s="23">
        <v>1.4999999999999999E-2</v>
      </c>
      <c r="H324" s="9">
        <v>41598</v>
      </c>
      <c r="I324" s="38">
        <v>3.3885999999999998</v>
      </c>
      <c r="J324" s="38">
        <f t="shared" si="30"/>
        <v>3.3953888640000001</v>
      </c>
      <c r="K324" s="38">
        <f t="shared" si="27"/>
        <v>6.3399999999999679E-2</v>
      </c>
      <c r="L324" s="38">
        <f t="shared" si="28"/>
        <v>5.1273184889380159E-2</v>
      </c>
      <c r="M324" s="38">
        <f t="shared" si="29"/>
        <v>5.2600000000000001E-2</v>
      </c>
      <c r="N324" s="38">
        <f t="shared" si="31"/>
        <v>6.7888640000002276E-3</v>
      </c>
    </row>
    <row r="325" spans="1:14">
      <c r="A325" s="9">
        <v>41599</v>
      </c>
      <c r="B325">
        <v>3.390224157</v>
      </c>
      <c r="C325" s="23">
        <v>-5.1999999999999998E-3</v>
      </c>
      <c r="D325" s="23">
        <v>5.2400000000000002E-2</v>
      </c>
      <c r="E325">
        <v>-1.522252E-3</v>
      </c>
      <c r="F325" s="23">
        <v>1.52E-2</v>
      </c>
      <c r="H325" s="9">
        <v>41597</v>
      </c>
      <c r="I325" s="38">
        <v>3.3252000000000002</v>
      </c>
      <c r="J325" s="38">
        <f t="shared" si="30"/>
        <v>3.3249162800000001</v>
      </c>
      <c r="K325" s="38">
        <f t="shared" si="27"/>
        <v>3.5100000000000353E-2</v>
      </c>
      <c r="L325" s="38">
        <f t="shared" si="28"/>
        <v>5.2179983905123815E-2</v>
      </c>
      <c r="M325" s="38">
        <f t="shared" si="29"/>
        <v>5.3400000000000003E-2</v>
      </c>
      <c r="N325" s="38">
        <f t="shared" si="31"/>
        <v>2.8372000000009834E-4</v>
      </c>
    </row>
    <row r="326" spans="1:14">
      <c r="A326" s="9">
        <v>41598</v>
      </c>
      <c r="B326">
        <v>3.3953888640000001</v>
      </c>
      <c r="C326" s="23">
        <v>7.0499999999999993E-2</v>
      </c>
      <c r="D326" s="23">
        <v>5.2600000000000001E-2</v>
      </c>
      <c r="E326">
        <v>2.0973800000000001E-2</v>
      </c>
      <c r="F326" s="23">
        <v>1.5299999999999999E-2</v>
      </c>
      <c r="H326" s="9">
        <v>41596</v>
      </c>
      <c r="I326" s="38">
        <v>3.2900999999999998</v>
      </c>
      <c r="J326" s="38">
        <f t="shared" si="30"/>
        <v>3.2892170950000001</v>
      </c>
      <c r="K326" s="38">
        <f t="shared" si="27"/>
        <v>-3.7800000000000278E-2</v>
      </c>
      <c r="L326" s="38">
        <f t="shared" si="28"/>
        <v>5.2275767549423445E-2</v>
      </c>
      <c r="M326" s="38">
        <f t="shared" si="29"/>
        <v>5.3400000000000003E-2</v>
      </c>
      <c r="N326" s="38">
        <f t="shared" si="31"/>
        <v>8.8290499999965633E-4</v>
      </c>
    </row>
    <row r="327" spans="1:14">
      <c r="A327" s="9">
        <v>41597</v>
      </c>
      <c r="B327">
        <v>3.3249162800000001</v>
      </c>
      <c r="C327" s="23">
        <v>3.5700000000000003E-2</v>
      </c>
      <c r="D327" s="23">
        <v>5.3400000000000003E-2</v>
      </c>
      <c r="E327">
        <v>1.0794923999999999E-2</v>
      </c>
      <c r="F327" s="23">
        <v>1.54E-2</v>
      </c>
      <c r="H327" s="9">
        <v>41593</v>
      </c>
      <c r="I327" s="38">
        <v>3.3279000000000001</v>
      </c>
      <c r="J327" s="38">
        <f t="shared" si="30"/>
        <v>3.3274975260000001</v>
      </c>
      <c r="K327" s="38">
        <f t="shared" si="27"/>
        <v>-6.8000000000001393E-3</v>
      </c>
      <c r="L327" s="38">
        <f t="shared" si="28"/>
        <v>5.2420667960056816E-2</v>
      </c>
      <c r="M327" s="38">
        <f t="shared" si="29"/>
        <v>5.3600000000000002E-2</v>
      </c>
      <c r="N327" s="38">
        <f t="shared" si="31"/>
        <v>4.024739999999305E-4</v>
      </c>
    </row>
    <row r="328" spans="1:14">
      <c r="A328" s="9">
        <v>41596</v>
      </c>
      <c r="B328">
        <v>3.2892170950000001</v>
      </c>
      <c r="C328" s="23">
        <v>-3.8300000000000001E-2</v>
      </c>
      <c r="D328" s="23">
        <v>5.3400000000000003E-2</v>
      </c>
      <c r="E328">
        <v>-1.1570957E-2</v>
      </c>
      <c r="F328" s="23">
        <v>1.54E-2</v>
      </c>
      <c r="H328" s="9">
        <v>41592</v>
      </c>
      <c r="I328" s="38">
        <v>3.3347000000000002</v>
      </c>
      <c r="J328" s="38">
        <f t="shared" si="30"/>
        <v>3.3344023229999999</v>
      </c>
      <c r="K328" s="38">
        <f t="shared" si="27"/>
        <v>-4.9399999999999888E-2</v>
      </c>
      <c r="L328" s="38">
        <f t="shared" si="28"/>
        <v>5.3268202400734779E-2</v>
      </c>
      <c r="M328" s="38">
        <f t="shared" si="29"/>
        <v>5.45E-2</v>
      </c>
      <c r="N328" s="38">
        <f t="shared" si="31"/>
        <v>2.9767700000027375E-4</v>
      </c>
    </row>
    <row r="329" spans="1:14">
      <c r="A329" s="9">
        <v>41593</v>
      </c>
      <c r="B329">
        <v>3.3274975260000001</v>
      </c>
      <c r="C329" s="23">
        <v>-6.8999999999999999E-3</v>
      </c>
      <c r="D329" s="23">
        <v>5.3600000000000002E-2</v>
      </c>
      <c r="E329">
        <v>-2.072922E-3</v>
      </c>
      <c r="F329" s="23">
        <v>1.55E-2</v>
      </c>
      <c r="H329" s="9">
        <v>41591</v>
      </c>
      <c r="I329" s="38">
        <v>3.3841000000000001</v>
      </c>
      <c r="J329" s="38">
        <f t="shared" si="30"/>
        <v>3.3863287909999999</v>
      </c>
      <c r="K329" s="38">
        <f t="shared" si="27"/>
        <v>-3.7799999999999834E-2</v>
      </c>
      <c r="L329" s="38">
        <f t="shared" si="28"/>
        <v>5.3802948142397888E-2</v>
      </c>
      <c r="M329" s="38">
        <f t="shared" si="29"/>
        <v>5.5199999999999999E-2</v>
      </c>
      <c r="N329" s="38">
        <f t="shared" si="31"/>
        <v>2.2287909999998412E-3</v>
      </c>
    </row>
    <row r="330" spans="1:14">
      <c r="A330" s="9">
        <v>41592</v>
      </c>
      <c r="B330">
        <v>3.3344023229999999</v>
      </c>
      <c r="C330" s="23">
        <v>-5.1900000000000002E-2</v>
      </c>
      <c r="D330" s="23">
        <v>5.45E-2</v>
      </c>
      <c r="E330">
        <v>-1.5452932000000001E-2</v>
      </c>
      <c r="F330" s="23">
        <v>1.5699999999999999E-2</v>
      </c>
      <c r="H330" s="9">
        <v>41590</v>
      </c>
      <c r="I330" s="38">
        <v>3.4218999999999999</v>
      </c>
      <c r="J330" s="38">
        <f t="shared" si="30"/>
        <v>3.4239423640000002</v>
      </c>
      <c r="K330" s="38">
        <f t="shared" si="27"/>
        <v>4.0000000000000036E-3</v>
      </c>
      <c r="L330" s="38">
        <f t="shared" si="28"/>
        <v>5.534611577223323E-2</v>
      </c>
      <c r="M330" s="38">
        <f t="shared" si="29"/>
        <v>5.6399999999999999E-2</v>
      </c>
      <c r="N330" s="38">
        <f t="shared" si="31"/>
        <v>2.0423640000002408E-3</v>
      </c>
    </row>
    <row r="331" spans="1:14">
      <c r="A331" s="9">
        <v>41591</v>
      </c>
      <c r="B331">
        <v>3.3863287909999999</v>
      </c>
      <c r="C331" s="23">
        <v>-3.7600000000000001E-2</v>
      </c>
      <c r="D331" s="23">
        <v>5.5199999999999999E-2</v>
      </c>
      <c r="E331">
        <v>-1.1046243000000001E-2</v>
      </c>
      <c r="F331" s="23">
        <v>1.5900000000000001E-2</v>
      </c>
      <c r="H331" s="9">
        <v>41586</v>
      </c>
      <c r="I331" s="38">
        <v>3.4178999999999999</v>
      </c>
      <c r="J331" s="38">
        <f t="shared" si="30"/>
        <v>3.4185329480000002</v>
      </c>
      <c r="K331" s="38">
        <f t="shared" si="27"/>
        <v>0.12719999999999976</v>
      </c>
      <c r="L331" s="38">
        <f t="shared" si="28"/>
        <v>5.5829444952720152E-2</v>
      </c>
      <c r="M331" s="38">
        <f t="shared" si="29"/>
        <v>5.6899999999999999E-2</v>
      </c>
      <c r="N331" s="38">
        <f t="shared" si="31"/>
        <v>6.3294800000024409E-4</v>
      </c>
    </row>
    <row r="332" spans="1:14">
      <c r="A332" s="9">
        <v>41590</v>
      </c>
      <c r="B332">
        <v>3.4239423640000002</v>
      </c>
      <c r="C332" s="23">
        <v>5.4000000000000003E-3</v>
      </c>
      <c r="D332" s="23">
        <v>5.6399999999999999E-2</v>
      </c>
      <c r="E332">
        <v>1.5811289999999999E-3</v>
      </c>
      <c r="F332" s="23">
        <v>1.6199999999999999E-2</v>
      </c>
      <c r="H332" s="9">
        <v>41585</v>
      </c>
      <c r="I332" s="38">
        <v>3.2907000000000002</v>
      </c>
      <c r="J332" s="38">
        <f t="shared" si="30"/>
        <v>3.2915305730000002</v>
      </c>
      <c r="K332" s="38">
        <f t="shared" si="27"/>
        <v>-1.0099999999999998E-2</v>
      </c>
      <c r="L332" s="38">
        <f t="shared" si="28"/>
        <v>5.3230259304738653E-2</v>
      </c>
      <c r="M332" s="38">
        <f t="shared" si="29"/>
        <v>5.4399999999999997E-2</v>
      </c>
      <c r="N332" s="38">
        <f t="shared" si="31"/>
        <v>8.3057300000000112E-4</v>
      </c>
    </row>
    <row r="333" spans="1:14">
      <c r="A333" s="9">
        <v>41586</v>
      </c>
      <c r="B333">
        <v>3.4185329480000002</v>
      </c>
      <c r="C333" s="23">
        <v>0.127</v>
      </c>
      <c r="D333" s="23">
        <v>5.6899999999999999E-2</v>
      </c>
      <c r="E333">
        <v>3.7858820000000001E-2</v>
      </c>
      <c r="F333" s="23">
        <v>1.6299999999999999E-2</v>
      </c>
      <c r="H333" s="9">
        <v>41584</v>
      </c>
      <c r="I333" s="38">
        <v>3.3008000000000002</v>
      </c>
      <c r="J333" s="38">
        <f t="shared" si="30"/>
        <v>3.2997347910000001</v>
      </c>
      <c r="K333" s="38">
        <f t="shared" si="27"/>
        <v>-1.1099999999999888E-2</v>
      </c>
      <c r="L333" s="38">
        <f t="shared" si="28"/>
        <v>5.4918003490154597E-2</v>
      </c>
      <c r="M333" s="38">
        <f t="shared" si="29"/>
        <v>5.6099999999999997E-2</v>
      </c>
      <c r="N333" s="38">
        <f t="shared" si="31"/>
        <v>1.0652090000000669E-3</v>
      </c>
    </row>
    <row r="334" spans="1:14">
      <c r="A334" s="9">
        <v>41585</v>
      </c>
      <c r="B334">
        <v>3.2915305730000002</v>
      </c>
      <c r="C334" s="23">
        <v>-8.2000000000000007E-3</v>
      </c>
      <c r="D334" s="23">
        <v>5.4399999999999997E-2</v>
      </c>
      <c r="E334">
        <v>-2.4894219999999998E-3</v>
      </c>
      <c r="F334" s="23">
        <v>1.55E-2</v>
      </c>
      <c r="H334" s="9">
        <v>41583</v>
      </c>
      <c r="I334" s="38">
        <v>3.3119000000000001</v>
      </c>
      <c r="J334" s="38">
        <f t="shared" si="30"/>
        <v>3.3120088079999999</v>
      </c>
      <c r="K334" s="38">
        <f t="shared" si="27"/>
        <v>6.9900000000000073E-2</v>
      </c>
      <c r="L334" s="38">
        <f t="shared" si="28"/>
        <v>5.497559972362058E-2</v>
      </c>
      <c r="M334" s="38">
        <f t="shared" si="29"/>
        <v>5.6099999999999997E-2</v>
      </c>
      <c r="N334" s="38">
        <f t="shared" si="31"/>
        <v>1.0880799999979374E-4</v>
      </c>
    </row>
    <row r="335" spans="1:14">
      <c r="A335" s="9">
        <v>41584</v>
      </c>
      <c r="B335">
        <v>3.2997347910000001</v>
      </c>
      <c r="C335" s="23">
        <v>-1.23E-2</v>
      </c>
      <c r="D335" s="23">
        <v>5.6099999999999997E-2</v>
      </c>
      <c r="E335">
        <v>-3.7127969999999999E-3</v>
      </c>
      <c r="F335" s="23">
        <v>1.6E-2</v>
      </c>
      <c r="H335" s="9">
        <v>41582</v>
      </c>
      <c r="I335" s="38">
        <v>3.242</v>
      </c>
      <c r="J335" s="38">
        <f t="shared" si="30"/>
        <v>3.2387584519999999</v>
      </c>
      <c r="K335" s="38">
        <f t="shared" si="27"/>
        <v>-1.739999999999986E-2</v>
      </c>
      <c r="L335" s="38">
        <f t="shared" si="28"/>
        <v>5.4252024878246069E-2</v>
      </c>
      <c r="M335" s="38">
        <f t="shared" si="29"/>
        <v>5.5300000000000002E-2</v>
      </c>
      <c r="N335" s="38">
        <f t="shared" si="31"/>
        <v>3.241548000000094E-3</v>
      </c>
    </row>
    <row r="336" spans="1:14">
      <c r="A336" s="9">
        <v>41583</v>
      </c>
      <c r="B336">
        <v>3.3120088079999999</v>
      </c>
      <c r="C336" s="23">
        <v>7.3300000000000004E-2</v>
      </c>
      <c r="D336" s="23">
        <v>5.6099999999999997E-2</v>
      </c>
      <c r="E336">
        <v>2.2364833000000001E-2</v>
      </c>
      <c r="F336" s="23">
        <v>1.6E-2</v>
      </c>
      <c r="H336" s="9">
        <v>41579</v>
      </c>
      <c r="I336" s="38">
        <v>3.2593999999999999</v>
      </c>
      <c r="J336" s="38">
        <f t="shared" si="30"/>
        <v>3.259283092</v>
      </c>
      <c r="K336" s="38">
        <f t="shared" si="27"/>
        <v>8.1599999999999895E-2</v>
      </c>
      <c r="L336" s="38">
        <f t="shared" si="28"/>
        <v>5.4298735795960736E-2</v>
      </c>
      <c r="M336" s="38">
        <f t="shared" si="29"/>
        <v>5.5399999999999998E-2</v>
      </c>
      <c r="N336" s="38">
        <f t="shared" si="31"/>
        <v>1.1690799999986012E-4</v>
      </c>
    </row>
    <row r="337" spans="1:14">
      <c r="A337" s="9">
        <v>41582</v>
      </c>
      <c r="B337">
        <v>3.2387584519999999</v>
      </c>
      <c r="C337" s="23">
        <v>-2.0500000000000001E-2</v>
      </c>
      <c r="D337" s="23">
        <v>5.5300000000000002E-2</v>
      </c>
      <c r="E337">
        <v>-6.3171980000000004E-3</v>
      </c>
      <c r="F337" s="23">
        <v>1.5800000000000002E-2</v>
      </c>
      <c r="H337" s="9">
        <v>41578</v>
      </c>
      <c r="I337" s="38">
        <v>3.1778</v>
      </c>
      <c r="J337" s="38">
        <f t="shared" si="30"/>
        <v>3.180356588</v>
      </c>
      <c r="K337" s="38">
        <f t="shared" si="27"/>
        <v>1.880000000000015E-2</v>
      </c>
      <c r="L337" s="38">
        <f t="shared" si="28"/>
        <v>5.333825889154914E-2</v>
      </c>
      <c r="M337" s="38">
        <f t="shared" si="29"/>
        <v>5.45E-2</v>
      </c>
      <c r="N337" s="38">
        <f t="shared" si="31"/>
        <v>2.5565880000000263E-3</v>
      </c>
    </row>
    <row r="338" spans="1:14">
      <c r="A338" s="9">
        <v>41579</v>
      </c>
      <c r="B338">
        <v>3.259283092</v>
      </c>
      <c r="C338" s="23">
        <v>7.8899999999999998E-2</v>
      </c>
      <c r="D338" s="23">
        <v>5.5399999999999998E-2</v>
      </c>
      <c r="E338">
        <v>2.4513935000000001E-2</v>
      </c>
      <c r="F338" s="23">
        <v>1.5800000000000002E-2</v>
      </c>
      <c r="H338" s="9">
        <v>41577</v>
      </c>
      <c r="I338" s="38">
        <v>3.1589999999999998</v>
      </c>
      <c r="J338" s="38">
        <f t="shared" si="30"/>
        <v>3.1611386440000002</v>
      </c>
      <c r="K338" s="38">
        <f t="shared" si="27"/>
        <v>4.3999999999999595E-3</v>
      </c>
      <c r="L338" s="38">
        <f t="shared" si="28"/>
        <v>5.3441635728882136E-2</v>
      </c>
      <c r="M338" s="38">
        <f t="shared" si="29"/>
        <v>5.45E-2</v>
      </c>
      <c r="N338" s="38">
        <f t="shared" si="31"/>
        <v>2.1386440000004114E-3</v>
      </c>
    </row>
    <row r="339" spans="1:14">
      <c r="A339" s="9">
        <v>41578</v>
      </c>
      <c r="B339">
        <v>3.180356588</v>
      </c>
      <c r="C339" s="23">
        <v>1.9199999999999998E-2</v>
      </c>
      <c r="D339" s="23">
        <v>5.45E-2</v>
      </c>
      <c r="E339">
        <v>6.0610320000000001E-3</v>
      </c>
      <c r="F339" s="23">
        <v>1.55E-2</v>
      </c>
      <c r="H339" s="9">
        <v>41576</v>
      </c>
      <c r="I339" s="38">
        <v>3.1545999999999998</v>
      </c>
      <c r="J339" s="38">
        <f t="shared" si="30"/>
        <v>3.154323744</v>
      </c>
      <c r="K339" s="38">
        <f t="shared" si="27"/>
        <v>-4.8000000000003595E-3</v>
      </c>
      <c r="L339" s="38">
        <f t="shared" si="28"/>
        <v>5.4912347309194948E-2</v>
      </c>
      <c r="M339" s="38">
        <f t="shared" si="29"/>
        <v>5.45E-2</v>
      </c>
      <c r="N339" s="38">
        <f t="shared" si="31"/>
        <v>2.7625599999980821E-4</v>
      </c>
    </row>
    <row r="340" spans="1:14">
      <c r="A340" s="9">
        <v>41577</v>
      </c>
      <c r="B340">
        <v>3.1611386440000002</v>
      </c>
      <c r="C340" s="23">
        <v>6.7999999999999996E-3</v>
      </c>
      <c r="D340" s="23">
        <v>5.45E-2</v>
      </c>
      <c r="E340">
        <v>2.1581640000000002E-3</v>
      </c>
      <c r="F340" s="23">
        <v>1.55E-2</v>
      </c>
      <c r="H340" s="9">
        <v>41575</v>
      </c>
      <c r="I340" s="38">
        <v>3.1594000000000002</v>
      </c>
      <c r="J340" s="38">
        <f t="shared" si="30"/>
        <v>3.1593236619999998</v>
      </c>
      <c r="K340" s="38">
        <f t="shared" si="27"/>
        <v>2.8000000000001357E-3</v>
      </c>
      <c r="L340" s="38">
        <f t="shared" si="28"/>
        <v>5.693720842638695E-2</v>
      </c>
      <c r="M340" s="38">
        <f t="shared" si="29"/>
        <v>5.6899999999999999E-2</v>
      </c>
      <c r="N340" s="38">
        <f t="shared" si="31"/>
        <v>7.6338000000397699E-5</v>
      </c>
    </row>
    <row r="341" spans="1:14">
      <c r="A341" s="9">
        <v>41576</v>
      </c>
      <c r="B341">
        <v>3.154323744</v>
      </c>
      <c r="C341" s="23">
        <v>-5.0000000000000001E-3</v>
      </c>
      <c r="D341" s="23">
        <v>5.45E-2</v>
      </c>
      <c r="E341">
        <v>-1.583845E-3</v>
      </c>
      <c r="F341" s="23">
        <v>1.55E-2</v>
      </c>
      <c r="H341" s="9">
        <v>41572</v>
      </c>
      <c r="I341" s="38">
        <v>3.1566000000000001</v>
      </c>
      <c r="J341" s="38">
        <f t="shared" si="30"/>
        <v>3.1521212859999999</v>
      </c>
      <c r="K341" s="38">
        <f t="shared" si="27"/>
        <v>-2.5700000000000056E-2</v>
      </c>
      <c r="L341" s="38">
        <f t="shared" si="28"/>
        <v>5.6965756787105727E-2</v>
      </c>
      <c r="M341" s="38">
        <f t="shared" si="29"/>
        <v>5.9299999999999999E-2</v>
      </c>
      <c r="N341" s="38">
        <f t="shared" si="31"/>
        <v>4.4787140000002168E-3</v>
      </c>
    </row>
    <row r="342" spans="1:14">
      <c r="A342" s="9">
        <v>41575</v>
      </c>
      <c r="B342">
        <v>3.1593236619999998</v>
      </c>
      <c r="C342" s="23">
        <v>7.1999999999999998E-3</v>
      </c>
      <c r="D342" s="23">
        <v>5.6899999999999999E-2</v>
      </c>
      <c r="E342">
        <v>2.2823230000000002E-3</v>
      </c>
      <c r="F342" s="23">
        <v>1.6199999999999999E-2</v>
      </c>
      <c r="H342" s="9">
        <v>41571</v>
      </c>
      <c r="I342" s="38">
        <v>3.1823000000000001</v>
      </c>
      <c r="J342" s="38">
        <f t="shared" si="30"/>
        <v>3.1772287210000001</v>
      </c>
      <c r="K342" s="38">
        <f t="shared" si="27"/>
        <v>3.2399999999999984E-2</v>
      </c>
      <c r="L342" s="38">
        <f t="shared" si="28"/>
        <v>5.7016265297497121E-2</v>
      </c>
      <c r="M342" s="38">
        <f t="shared" si="29"/>
        <v>5.9200000000000003E-2</v>
      </c>
      <c r="N342" s="38">
        <f t="shared" si="31"/>
        <v>5.0712790000000396E-3</v>
      </c>
    </row>
    <row r="343" spans="1:14">
      <c r="A343" s="9">
        <v>41572</v>
      </c>
      <c r="B343">
        <v>3.1521212859999999</v>
      </c>
      <c r="C343" s="23">
        <v>-2.5100000000000001E-2</v>
      </c>
      <c r="D343" s="23">
        <v>5.9299999999999999E-2</v>
      </c>
      <c r="E343">
        <v>-7.9336949999999993E-3</v>
      </c>
      <c r="F343" s="23">
        <v>1.6899999999999998E-2</v>
      </c>
      <c r="H343" s="9">
        <v>41570</v>
      </c>
      <c r="I343" s="38">
        <v>3.1499000000000001</v>
      </c>
      <c r="J343" s="38">
        <f t="shared" si="30"/>
        <v>3.1541714939999999</v>
      </c>
      <c r="K343" s="38">
        <f t="shared" si="27"/>
        <v>-3.6099999999999799E-2</v>
      </c>
      <c r="L343" s="38">
        <f t="shared" si="28"/>
        <v>5.6854344576075626E-2</v>
      </c>
      <c r="M343" s="38">
        <f t="shared" si="29"/>
        <v>5.9200000000000003E-2</v>
      </c>
      <c r="N343" s="38">
        <f t="shared" si="31"/>
        <v>4.2714939999997092E-3</v>
      </c>
    </row>
    <row r="344" spans="1:14">
      <c r="A344" s="9">
        <v>41571</v>
      </c>
      <c r="B344">
        <v>3.1772287210000001</v>
      </c>
      <c r="C344" s="23">
        <v>2.3099999999999999E-2</v>
      </c>
      <c r="D344" s="23">
        <v>5.9200000000000003E-2</v>
      </c>
      <c r="E344">
        <v>7.2834850000000001E-3</v>
      </c>
      <c r="F344" s="23">
        <v>1.6899999999999998E-2</v>
      </c>
      <c r="H344" s="9">
        <v>41569</v>
      </c>
      <c r="I344" s="38">
        <v>3.1859999999999999</v>
      </c>
      <c r="J344" s="38">
        <f t="shared" si="30"/>
        <v>3.1836596460000002</v>
      </c>
      <c r="K344" s="38">
        <f t="shared" si="27"/>
        <v>-9.7599999999999909E-2</v>
      </c>
      <c r="L344" s="38">
        <f t="shared" si="28"/>
        <v>5.6924929527360099E-2</v>
      </c>
      <c r="M344" s="38">
        <f t="shared" si="29"/>
        <v>5.9200000000000003E-2</v>
      </c>
      <c r="N344" s="38">
        <f t="shared" si="31"/>
        <v>2.3403539999997669E-3</v>
      </c>
    </row>
    <row r="345" spans="1:14">
      <c r="A345" s="9">
        <v>41570</v>
      </c>
      <c r="B345">
        <v>3.1541714939999999</v>
      </c>
      <c r="C345" s="23">
        <v>-2.9499999999999998E-2</v>
      </c>
      <c r="D345" s="23">
        <v>5.9200000000000003E-2</v>
      </c>
      <c r="E345">
        <v>-9.3055069999999993E-3</v>
      </c>
      <c r="F345" s="23">
        <v>1.6899999999999998E-2</v>
      </c>
      <c r="H345" s="9">
        <v>41568</v>
      </c>
      <c r="I345" s="38">
        <v>3.2835999999999999</v>
      </c>
      <c r="J345" s="38">
        <f t="shared" si="30"/>
        <v>3.280953351</v>
      </c>
      <c r="K345" s="38">
        <f t="shared" si="27"/>
        <v>2.2599999999999731E-2</v>
      </c>
      <c r="L345" s="38">
        <f t="shared" si="28"/>
        <v>5.561490675266248E-2</v>
      </c>
      <c r="M345" s="38">
        <f t="shared" si="29"/>
        <v>5.8200000000000002E-2</v>
      </c>
      <c r="N345" s="38">
        <f t="shared" si="31"/>
        <v>2.6466489999998899E-3</v>
      </c>
    </row>
    <row r="346" spans="1:14">
      <c r="A346" s="9">
        <v>41569</v>
      </c>
      <c r="B346">
        <v>3.1836596460000002</v>
      </c>
      <c r="C346" s="23">
        <v>-9.7299999999999998E-2</v>
      </c>
      <c r="D346" s="23">
        <v>5.9200000000000003E-2</v>
      </c>
      <c r="E346">
        <v>-3.0102668999999999E-2</v>
      </c>
      <c r="F346" s="23">
        <v>1.6799999999999999E-2</v>
      </c>
      <c r="H346" s="9">
        <v>41565</v>
      </c>
      <c r="I346" s="38">
        <v>3.2610000000000001</v>
      </c>
      <c r="J346" s="38">
        <f t="shared" si="30"/>
        <v>3.258567572</v>
      </c>
      <c r="K346" s="38">
        <f t="shared" si="27"/>
        <v>4.7000000000001485E-3</v>
      </c>
      <c r="L346" s="38">
        <f t="shared" si="28"/>
        <v>5.619533929243678E-2</v>
      </c>
      <c r="M346" s="38">
        <f t="shared" si="29"/>
        <v>5.8099999999999999E-2</v>
      </c>
      <c r="N346" s="38">
        <f t="shared" si="31"/>
        <v>2.4324280000000975E-3</v>
      </c>
    </row>
    <row r="347" spans="1:14">
      <c r="A347" s="9">
        <v>41568</v>
      </c>
      <c r="B347">
        <v>3.280953351</v>
      </c>
      <c r="C347" s="23">
        <v>2.24E-2</v>
      </c>
      <c r="D347" s="23">
        <v>5.8200000000000002E-2</v>
      </c>
      <c r="E347">
        <v>6.8463320000000001E-3</v>
      </c>
      <c r="F347" s="23">
        <v>1.6500000000000001E-2</v>
      </c>
      <c r="H347" s="9">
        <v>41564</v>
      </c>
      <c r="I347" s="38">
        <v>3.2563</v>
      </c>
      <c r="J347" s="38">
        <f t="shared" si="30"/>
        <v>3.254614911</v>
      </c>
      <c r="K347" s="38">
        <f t="shared" si="27"/>
        <v>-8.3099999999999952E-2</v>
      </c>
      <c r="L347" s="38">
        <f t="shared" si="28"/>
        <v>5.6439649559267113E-2</v>
      </c>
      <c r="M347" s="38">
        <f t="shared" si="29"/>
        <v>5.8799999999999998E-2</v>
      </c>
      <c r="N347" s="38">
        <f t="shared" si="31"/>
        <v>1.685088999999973E-3</v>
      </c>
    </row>
    <row r="348" spans="1:14">
      <c r="A348" s="9">
        <v>41565</v>
      </c>
      <c r="B348">
        <v>3.258567572</v>
      </c>
      <c r="C348" s="23">
        <v>4.0000000000000001E-3</v>
      </c>
      <c r="D348" s="23">
        <v>5.8099999999999999E-2</v>
      </c>
      <c r="E348">
        <v>1.2137420000000001E-3</v>
      </c>
      <c r="F348" s="23">
        <v>1.6500000000000001E-2</v>
      </c>
      <c r="H348" s="9">
        <v>41563</v>
      </c>
      <c r="I348" s="38">
        <v>3.3393999999999999</v>
      </c>
      <c r="J348" s="38">
        <f t="shared" si="30"/>
        <v>3.345330363</v>
      </c>
      <c r="K348" s="38">
        <f t="shared" si="27"/>
        <v>-5.0300000000000011E-2</v>
      </c>
      <c r="L348" s="38">
        <f t="shared" si="28"/>
        <v>5.5418941264223524E-2</v>
      </c>
      <c r="M348" s="38">
        <f t="shared" si="29"/>
        <v>5.7799999999999997E-2</v>
      </c>
      <c r="N348" s="38">
        <f t="shared" si="31"/>
        <v>5.9303630000000496E-3</v>
      </c>
    </row>
    <row r="349" spans="1:14">
      <c r="A349" s="9">
        <v>41564</v>
      </c>
      <c r="B349">
        <v>3.254614911</v>
      </c>
      <c r="C349" s="23">
        <v>-9.0700000000000003E-2</v>
      </c>
      <c r="D349" s="23">
        <v>5.8799999999999998E-2</v>
      </c>
      <c r="E349">
        <v>-2.749149E-2</v>
      </c>
      <c r="F349" s="23">
        <v>1.67E-2</v>
      </c>
      <c r="H349" s="9">
        <v>41562</v>
      </c>
      <c r="I349" s="38">
        <v>3.3896999999999999</v>
      </c>
      <c r="J349" s="38">
        <f t="shared" si="30"/>
        <v>3.3897329960000002</v>
      </c>
      <c r="K349" s="38">
        <f t="shared" si="27"/>
        <v>4.2799999999999727E-2</v>
      </c>
      <c r="L349" s="38">
        <f t="shared" si="28"/>
        <v>5.5494743961429643E-2</v>
      </c>
      <c r="M349" s="38">
        <f t="shared" si="29"/>
        <v>5.7599999999999998E-2</v>
      </c>
      <c r="N349" s="38">
        <f t="shared" si="31"/>
        <v>3.2996000000284909E-5</v>
      </c>
    </row>
    <row r="350" spans="1:14">
      <c r="A350" s="9">
        <v>41563</v>
      </c>
      <c r="B350">
        <v>3.345330363</v>
      </c>
      <c r="C350" s="23">
        <v>-4.4400000000000002E-2</v>
      </c>
      <c r="D350" s="23">
        <v>5.7799999999999997E-2</v>
      </c>
      <c r="E350">
        <v>-1.3185703999999999E-2</v>
      </c>
      <c r="F350" s="23">
        <v>1.6400000000000001E-2</v>
      </c>
      <c r="H350" s="9">
        <v>41558</v>
      </c>
      <c r="I350" s="38">
        <v>3.3469000000000002</v>
      </c>
      <c r="J350" s="38">
        <f t="shared" si="30"/>
        <v>3.3488826949999999</v>
      </c>
      <c r="K350" s="38">
        <f t="shared" si="27"/>
        <v>-6.9999999999970086E-4</v>
      </c>
      <c r="L350" s="38">
        <f t="shared" si="28"/>
        <v>5.5584323151640407E-2</v>
      </c>
      <c r="M350" s="38">
        <f t="shared" si="29"/>
        <v>5.7799999999999997E-2</v>
      </c>
      <c r="N350" s="38">
        <f t="shared" si="31"/>
        <v>1.9826949999997012E-3</v>
      </c>
    </row>
    <row r="351" spans="1:14">
      <c r="A351" s="9">
        <v>41562</v>
      </c>
      <c r="B351">
        <v>3.3897329960000002</v>
      </c>
      <c r="C351" s="23">
        <v>4.0899999999999999E-2</v>
      </c>
      <c r="D351" s="23">
        <v>5.7599999999999998E-2</v>
      </c>
      <c r="E351">
        <v>1.2124390000000001E-2</v>
      </c>
      <c r="F351" s="23">
        <v>1.6299999999999999E-2</v>
      </c>
      <c r="H351" s="9">
        <v>41557</v>
      </c>
      <c r="I351" s="38">
        <v>3.3475999999999999</v>
      </c>
      <c r="J351" s="38">
        <f t="shared" si="30"/>
        <v>3.3459270719999998</v>
      </c>
      <c r="K351" s="38">
        <f t="shared" si="27"/>
        <v>1.9299999999999873E-2</v>
      </c>
      <c r="L351" s="38">
        <f t="shared" si="28"/>
        <v>5.5978941157432974E-2</v>
      </c>
      <c r="M351" s="38">
        <f t="shared" si="29"/>
        <v>5.8099999999999999E-2</v>
      </c>
      <c r="N351" s="38">
        <f t="shared" si="31"/>
        <v>1.6729280000000735E-3</v>
      </c>
    </row>
    <row r="352" spans="1:14">
      <c r="A352" s="9">
        <v>41558</v>
      </c>
      <c r="B352">
        <v>3.3488826949999999</v>
      </c>
      <c r="C352" s="23">
        <v>3.0000000000000001E-3</v>
      </c>
      <c r="D352" s="23">
        <v>5.7799999999999997E-2</v>
      </c>
      <c r="E352">
        <v>8.8296000000000002E-4</v>
      </c>
      <c r="F352" s="23">
        <v>1.6400000000000001E-2</v>
      </c>
      <c r="H352" s="9">
        <v>41556</v>
      </c>
      <c r="I352" s="38">
        <v>3.3283</v>
      </c>
      <c r="J352" s="38">
        <f t="shared" si="30"/>
        <v>3.3312145700000002</v>
      </c>
      <c r="K352" s="38">
        <f t="shared" si="27"/>
        <v>-1.9000000000000128E-3</v>
      </c>
      <c r="L352" s="38">
        <f t="shared" si="28"/>
        <v>5.598210395543235E-2</v>
      </c>
      <c r="M352" s="38">
        <f t="shared" si="29"/>
        <v>5.8400000000000001E-2</v>
      </c>
      <c r="N352" s="38">
        <f t="shared" si="31"/>
        <v>2.9145700000001717E-3</v>
      </c>
    </row>
    <row r="353" spans="1:14">
      <c r="A353" s="9">
        <v>41557</v>
      </c>
      <c r="B353">
        <v>3.3459270719999998</v>
      </c>
      <c r="C353" s="23">
        <v>1.47E-2</v>
      </c>
      <c r="D353" s="23">
        <v>5.8099999999999999E-2</v>
      </c>
      <c r="E353">
        <v>4.4068340000000001E-3</v>
      </c>
      <c r="F353" s="23">
        <v>1.6500000000000001E-2</v>
      </c>
      <c r="H353" s="9">
        <v>41555</v>
      </c>
      <c r="I353" s="38">
        <v>3.3302</v>
      </c>
      <c r="J353" s="38">
        <f t="shared" si="30"/>
        <v>3.3290054109999998</v>
      </c>
      <c r="K353" s="38">
        <f t="shared" si="27"/>
        <v>1.4800000000000146E-2</v>
      </c>
      <c r="L353" s="38">
        <f t="shared" si="28"/>
        <v>5.6492143946602125E-2</v>
      </c>
      <c r="M353" s="38">
        <f t="shared" si="29"/>
        <v>5.8400000000000001E-2</v>
      </c>
      <c r="N353" s="38">
        <f t="shared" si="31"/>
        <v>1.1945890000002457E-3</v>
      </c>
    </row>
    <row r="354" spans="1:14">
      <c r="A354" s="9">
        <v>41556</v>
      </c>
      <c r="B354">
        <v>3.3312145700000002</v>
      </c>
      <c r="C354" s="23">
        <v>2.2000000000000001E-3</v>
      </c>
      <c r="D354" s="23">
        <v>5.8400000000000001E-2</v>
      </c>
      <c r="E354">
        <v>6.6338900000000001E-4</v>
      </c>
      <c r="F354" s="23">
        <v>1.6500000000000001E-2</v>
      </c>
      <c r="H354" s="9">
        <v>41554</v>
      </c>
      <c r="I354" s="38">
        <v>3.3153999999999999</v>
      </c>
      <c r="J354" s="38">
        <f t="shared" si="30"/>
        <v>3.3152163429999999</v>
      </c>
      <c r="K354" s="38">
        <f t="shared" si="27"/>
        <v>-7.9999999999991189E-4</v>
      </c>
      <c r="L354" s="38">
        <f t="shared" si="28"/>
        <v>5.6451942738784906E-2</v>
      </c>
      <c r="M354" s="38">
        <f t="shared" si="29"/>
        <v>5.8999999999999997E-2</v>
      </c>
      <c r="N354" s="38">
        <f t="shared" si="31"/>
        <v>1.8365700000000373E-4</v>
      </c>
    </row>
    <row r="355" spans="1:14">
      <c r="A355" s="9">
        <v>41555</v>
      </c>
      <c r="B355">
        <v>3.3290054109999998</v>
      </c>
      <c r="C355" s="23">
        <v>1.38E-2</v>
      </c>
      <c r="D355" s="23">
        <v>5.8400000000000001E-2</v>
      </c>
      <c r="E355">
        <v>4.1507009999999997E-3</v>
      </c>
      <c r="F355" s="23">
        <v>1.66E-2</v>
      </c>
      <c r="H355" s="9">
        <v>41551</v>
      </c>
      <c r="I355" s="38">
        <v>3.3161999999999998</v>
      </c>
      <c r="J355" s="38">
        <f t="shared" si="30"/>
        <v>3.314390462</v>
      </c>
      <c r="K355" s="38">
        <f t="shared" si="27"/>
        <v>3.2499999999999751E-2</v>
      </c>
      <c r="L355" s="38">
        <f t="shared" si="28"/>
        <v>5.8520431387939262E-2</v>
      </c>
      <c r="M355" s="38">
        <f t="shared" si="29"/>
        <v>5.91E-2</v>
      </c>
      <c r="N355" s="38">
        <f t="shared" si="31"/>
        <v>1.8095379999998329E-3</v>
      </c>
    </row>
    <row r="356" spans="1:14">
      <c r="A356" s="9">
        <v>41554</v>
      </c>
      <c r="B356">
        <v>3.3152163429999999</v>
      </c>
      <c r="C356" s="23">
        <v>8.0000000000000004E-4</v>
      </c>
      <c r="D356" s="23">
        <v>5.8999999999999997E-2</v>
      </c>
      <c r="E356">
        <v>2.49149E-4</v>
      </c>
      <c r="F356" s="23">
        <v>1.67E-2</v>
      </c>
      <c r="H356" s="9">
        <v>41550</v>
      </c>
      <c r="I356" s="38">
        <v>3.2837000000000001</v>
      </c>
      <c r="J356" s="38">
        <f t="shared" si="30"/>
        <v>3.2850779330000002</v>
      </c>
      <c r="K356" s="38">
        <f t="shared" si="27"/>
        <v>-2.1999999999999797E-2</v>
      </c>
      <c r="L356" s="38">
        <f t="shared" si="28"/>
        <v>5.9839520107255753E-2</v>
      </c>
      <c r="M356" s="38">
        <f t="shared" si="29"/>
        <v>6.0699999999999997E-2</v>
      </c>
      <c r="N356" s="38">
        <f t="shared" si="31"/>
        <v>1.3779330000001089E-3</v>
      </c>
    </row>
    <row r="357" spans="1:14">
      <c r="A357" s="9">
        <v>41551</v>
      </c>
      <c r="B357">
        <v>3.314390462</v>
      </c>
      <c r="C357" s="23">
        <v>2.93E-2</v>
      </c>
      <c r="D357" s="23">
        <v>5.91E-2</v>
      </c>
      <c r="E357">
        <v>8.8833590000000004E-3</v>
      </c>
      <c r="F357" s="23">
        <v>1.67E-2</v>
      </c>
      <c r="H357" s="9">
        <v>41549</v>
      </c>
      <c r="I357" s="38">
        <v>3.3056999999999999</v>
      </c>
      <c r="J357" s="38">
        <f t="shared" si="30"/>
        <v>3.3078730300000001</v>
      </c>
      <c r="K357" s="38">
        <f t="shared" si="27"/>
        <v>-9.0000000000003411E-3</v>
      </c>
      <c r="L357" s="38">
        <f t="shared" si="28"/>
        <v>6.0122054081723199E-2</v>
      </c>
      <c r="M357" s="38">
        <f t="shared" si="29"/>
        <v>6.2100000000000002E-2</v>
      </c>
      <c r="N357" s="38">
        <f t="shared" si="31"/>
        <v>2.1730300000002423E-3</v>
      </c>
    </row>
    <row r="358" spans="1:14">
      <c r="A358" s="9">
        <v>41550</v>
      </c>
      <c r="B358">
        <v>3.2850779330000002</v>
      </c>
      <c r="C358" s="23">
        <v>-2.2800000000000001E-2</v>
      </c>
      <c r="D358" s="23">
        <v>6.0699999999999997E-2</v>
      </c>
      <c r="E358">
        <v>-6.9150180000000002E-3</v>
      </c>
      <c r="F358" s="23">
        <v>1.72E-2</v>
      </c>
      <c r="H358" s="9">
        <v>41548</v>
      </c>
      <c r="I358" s="38">
        <v>3.3147000000000002</v>
      </c>
      <c r="J358" s="38">
        <f t="shared" si="30"/>
        <v>3.3154421329999999</v>
      </c>
      <c r="K358" s="38">
        <f t="shared" si="27"/>
        <v>2.3800000000000043E-2</v>
      </c>
      <c r="L358" s="38">
        <f t="shared" si="28"/>
        <v>6.209732756242798E-2</v>
      </c>
      <c r="M358" s="38">
        <f t="shared" si="29"/>
        <v>6.25E-2</v>
      </c>
      <c r="N358" s="38">
        <f t="shared" si="31"/>
        <v>7.4213299999970062E-4</v>
      </c>
    </row>
    <row r="359" spans="1:14">
      <c r="A359" s="9">
        <v>41549</v>
      </c>
      <c r="B359">
        <v>3.3078730300000001</v>
      </c>
      <c r="C359" s="23">
        <v>-7.6E-3</v>
      </c>
      <c r="D359" s="23">
        <v>6.2100000000000002E-2</v>
      </c>
      <c r="E359">
        <v>-2.2855940000000002E-3</v>
      </c>
      <c r="F359" s="23">
        <v>1.7600000000000001E-2</v>
      </c>
      <c r="H359" s="9">
        <v>41547</v>
      </c>
      <c r="I359" s="38">
        <v>3.2909000000000002</v>
      </c>
      <c r="J359" s="38">
        <f t="shared" si="30"/>
        <v>3.2952489840000001</v>
      </c>
      <c r="K359" s="38">
        <f t="shared" si="27"/>
        <v>-1.5800000000000036E-2</v>
      </c>
      <c r="L359" s="38">
        <f t="shared" si="28"/>
        <v>7.3533011073354804E-2</v>
      </c>
      <c r="M359" s="38">
        <f t="shared" si="29"/>
        <v>6.4399999999999999E-2</v>
      </c>
      <c r="N359" s="38">
        <f t="shared" si="31"/>
        <v>4.3489839999999447E-3</v>
      </c>
    </row>
    <row r="360" spans="1:14">
      <c r="A360" s="9">
        <v>41548</v>
      </c>
      <c r="B360">
        <v>3.3154421329999999</v>
      </c>
      <c r="C360" s="23">
        <v>2.0199999999999999E-2</v>
      </c>
      <c r="D360" s="23">
        <v>6.25E-2</v>
      </c>
      <c r="E360">
        <v>6.1092589999999997E-3</v>
      </c>
      <c r="F360" s="23">
        <v>1.77E-2</v>
      </c>
      <c r="H360" s="9">
        <v>41544</v>
      </c>
      <c r="I360" s="38">
        <v>3.3067000000000002</v>
      </c>
      <c r="J360" s="38">
        <f t="shared" si="30"/>
        <v>3.294887122</v>
      </c>
      <c r="K360" s="38">
        <f t="shared" si="27"/>
        <v>-1.6899999999999693E-2</v>
      </c>
      <c r="L360" s="38">
        <f t="shared" si="28"/>
        <v>7.3889705004484316E-2</v>
      </c>
      <c r="M360" s="38">
        <f t="shared" si="29"/>
        <v>7.5899999999999995E-2</v>
      </c>
      <c r="N360" s="38">
        <f t="shared" si="31"/>
        <v>1.1812878000000193E-2</v>
      </c>
    </row>
    <row r="361" spans="1:14">
      <c r="A361" s="9">
        <v>41547</v>
      </c>
      <c r="B361">
        <v>3.2952489840000001</v>
      </c>
      <c r="C361" s="23">
        <v>4.0000000000000002E-4</v>
      </c>
      <c r="D361" s="23">
        <v>6.4399999999999999E-2</v>
      </c>
      <c r="E361">
        <v>1.09819E-4</v>
      </c>
      <c r="F361" s="23">
        <v>1.8200000000000001E-2</v>
      </c>
      <c r="H361" s="9">
        <v>41543</v>
      </c>
      <c r="I361" s="38">
        <v>3.3235999999999999</v>
      </c>
      <c r="J361" s="38">
        <f t="shared" si="30"/>
        <v>3.3233487720000001</v>
      </c>
      <c r="K361" s="38">
        <f t="shared" si="27"/>
        <v>2.7899999999999814E-2</v>
      </c>
      <c r="L361" s="38">
        <f t="shared" si="28"/>
        <v>7.3867607863835824E-2</v>
      </c>
      <c r="M361" s="38">
        <f t="shared" si="29"/>
        <v>7.6200000000000004E-2</v>
      </c>
      <c r="N361" s="38">
        <f t="shared" si="31"/>
        <v>2.5122799999977019E-4</v>
      </c>
    </row>
    <row r="362" spans="1:14">
      <c r="A362" s="9">
        <v>41544</v>
      </c>
      <c r="B362">
        <v>3.294887122</v>
      </c>
      <c r="C362" s="23">
        <v>-2.8500000000000001E-2</v>
      </c>
      <c r="D362" s="23">
        <v>7.5899999999999995E-2</v>
      </c>
      <c r="E362">
        <v>-8.6010310000000003E-3</v>
      </c>
      <c r="F362" s="23">
        <v>2.1499999999999998E-2</v>
      </c>
      <c r="H362" s="9">
        <v>41542</v>
      </c>
      <c r="I362" s="38">
        <v>3.2957000000000001</v>
      </c>
      <c r="J362" s="38">
        <f t="shared" si="30"/>
        <v>3.2961562020000001</v>
      </c>
      <c r="K362" s="38">
        <f t="shared" si="27"/>
        <v>-4.5399999999999885E-2</v>
      </c>
      <c r="L362" s="38">
        <f t="shared" si="28"/>
        <v>7.3789208939601725E-2</v>
      </c>
      <c r="M362" s="38">
        <f t="shared" si="29"/>
        <v>7.6100000000000001E-2</v>
      </c>
      <c r="N362" s="38">
        <f t="shared" si="31"/>
        <v>4.5620200000007216E-4</v>
      </c>
    </row>
    <row r="363" spans="1:14">
      <c r="A363" s="9">
        <v>41543</v>
      </c>
      <c r="B363">
        <v>3.3233487720000001</v>
      </c>
      <c r="C363" s="23">
        <v>2.7199999999999998E-2</v>
      </c>
      <c r="D363" s="23">
        <v>7.6200000000000004E-2</v>
      </c>
      <c r="E363">
        <v>8.2159390000000002E-3</v>
      </c>
      <c r="F363" s="23">
        <v>2.1600000000000001E-2</v>
      </c>
      <c r="H363" s="9">
        <v>41541</v>
      </c>
      <c r="I363" s="38">
        <v>3.3411</v>
      </c>
      <c r="J363" s="38">
        <f t="shared" si="30"/>
        <v>3.340691954</v>
      </c>
      <c r="K363" s="38">
        <f t="shared" si="27"/>
        <v>-6.5100000000000158E-2</v>
      </c>
      <c r="L363" s="38">
        <f t="shared" si="28"/>
        <v>7.358549159614497E-2</v>
      </c>
      <c r="M363" s="38">
        <f t="shared" si="29"/>
        <v>7.5899999999999995E-2</v>
      </c>
      <c r="N363" s="38">
        <f t="shared" si="31"/>
        <v>4.0804599999999525E-4</v>
      </c>
    </row>
    <row r="364" spans="1:14">
      <c r="A364" s="9">
        <v>41542</v>
      </c>
      <c r="B364">
        <v>3.2961562020000001</v>
      </c>
      <c r="C364" s="23">
        <v>-4.4499999999999998E-2</v>
      </c>
      <c r="D364" s="23">
        <v>7.6100000000000001E-2</v>
      </c>
      <c r="E364">
        <v>-1.3420955E-2</v>
      </c>
      <c r="F364" s="23">
        <v>2.1600000000000001E-2</v>
      </c>
      <c r="H364" s="9">
        <v>41540</v>
      </c>
      <c r="I364" s="38">
        <v>3.4062000000000001</v>
      </c>
      <c r="J364" s="38">
        <f t="shared" si="30"/>
        <v>3.4029034600000001</v>
      </c>
      <c r="K364" s="38">
        <f t="shared" si="27"/>
        <v>-2.7699999999999836E-2</v>
      </c>
      <c r="L364" s="38">
        <f t="shared" si="28"/>
        <v>7.4779829205021575E-2</v>
      </c>
      <c r="M364" s="38">
        <f t="shared" si="29"/>
        <v>7.5499999999999998E-2</v>
      </c>
      <c r="N364" s="38">
        <f t="shared" si="31"/>
        <v>3.2965400000000145E-3</v>
      </c>
    </row>
    <row r="365" spans="1:14">
      <c r="A365" s="9">
        <v>41541</v>
      </c>
      <c r="B365">
        <v>3.340691954</v>
      </c>
      <c r="C365" s="23">
        <v>-6.2199999999999998E-2</v>
      </c>
      <c r="D365" s="23">
        <v>7.5899999999999995E-2</v>
      </c>
      <c r="E365">
        <v>-1.8451069E-2</v>
      </c>
      <c r="F365" s="23">
        <v>2.1499999999999998E-2</v>
      </c>
      <c r="H365" s="9">
        <v>41537</v>
      </c>
      <c r="I365" s="38">
        <v>3.4339</v>
      </c>
      <c r="J365" s="38">
        <f t="shared" si="30"/>
        <v>3.4316077389999999</v>
      </c>
      <c r="K365" s="38">
        <f t="shared" si="27"/>
        <v>1.5699999999999825E-2</v>
      </c>
      <c r="L365" s="38">
        <f t="shared" si="28"/>
        <v>7.4975027462067995E-2</v>
      </c>
      <c r="M365" s="38">
        <f t="shared" si="29"/>
        <v>7.7100000000000002E-2</v>
      </c>
      <c r="N365" s="38">
        <f t="shared" si="31"/>
        <v>2.2922610000000176E-3</v>
      </c>
    </row>
    <row r="366" spans="1:14">
      <c r="A366" s="9">
        <v>41540</v>
      </c>
      <c r="B366">
        <v>3.4029034600000001</v>
      </c>
      <c r="C366" s="23">
        <v>-2.87E-2</v>
      </c>
      <c r="D366" s="23">
        <v>7.5499999999999998E-2</v>
      </c>
      <c r="E366">
        <v>-8.399854E-3</v>
      </c>
      <c r="F366" s="23">
        <v>2.1399999999999999E-2</v>
      </c>
      <c r="H366" s="9">
        <v>41536</v>
      </c>
      <c r="I366" s="38">
        <v>3.4182000000000001</v>
      </c>
      <c r="J366" s="38">
        <f t="shared" si="30"/>
        <v>3.42348147</v>
      </c>
      <c r="K366" s="38">
        <f t="shared" si="27"/>
        <v>-3.6000000000000476E-3</v>
      </c>
      <c r="L366" s="38">
        <f t="shared" si="28"/>
        <v>7.4967906862350303E-2</v>
      </c>
      <c r="M366" s="38">
        <f t="shared" si="29"/>
        <v>7.7399999999999997E-2</v>
      </c>
      <c r="N366" s="38">
        <f t="shared" si="31"/>
        <v>5.2814699999998993E-3</v>
      </c>
    </row>
    <row r="367" spans="1:14">
      <c r="A367" s="9">
        <v>41537</v>
      </c>
      <c r="B367">
        <v>3.4316077389999999</v>
      </c>
      <c r="C367" s="23">
        <v>8.0999999999999996E-3</v>
      </c>
      <c r="D367" s="23">
        <v>7.7100000000000002E-2</v>
      </c>
      <c r="E367">
        <v>2.3708729999999999E-3</v>
      </c>
      <c r="F367" s="23">
        <v>2.1899999999999999E-2</v>
      </c>
      <c r="H367" s="9">
        <v>41535</v>
      </c>
      <c r="I367" s="38">
        <v>3.4218000000000002</v>
      </c>
      <c r="J367" s="38">
        <f t="shared" si="30"/>
        <v>3.404107518</v>
      </c>
      <c r="K367" s="38">
        <f t="shared" si="27"/>
        <v>-0.16429999999999989</v>
      </c>
      <c r="L367" s="38">
        <f t="shared" si="28"/>
        <v>7.5282558510050682E-2</v>
      </c>
      <c r="M367" s="38">
        <f t="shared" si="29"/>
        <v>7.7299999999999994E-2</v>
      </c>
      <c r="N367" s="38">
        <f t="shared" si="31"/>
        <v>1.7692482000000176E-2</v>
      </c>
    </row>
    <row r="368" spans="1:14">
      <c r="A368" s="9">
        <v>41536</v>
      </c>
      <c r="B368">
        <v>3.42348147</v>
      </c>
      <c r="C368" s="23">
        <v>1.9400000000000001E-2</v>
      </c>
      <c r="D368" s="23">
        <v>7.7399999999999997E-2</v>
      </c>
      <c r="E368">
        <v>5.6752110000000003E-3</v>
      </c>
      <c r="F368" s="23">
        <v>2.1899999999999999E-2</v>
      </c>
      <c r="H368" s="9">
        <v>41534</v>
      </c>
      <c r="I368" s="38">
        <v>3.5861000000000001</v>
      </c>
      <c r="J368" s="38">
        <f t="shared" si="30"/>
        <v>3.5862960099999999</v>
      </c>
      <c r="K368" s="38">
        <f t="shared" si="27"/>
        <v>-1.8699999999999939E-2</v>
      </c>
      <c r="L368" s="38">
        <f t="shared" si="28"/>
        <v>7.4710732765751117E-2</v>
      </c>
      <c r="M368" s="38">
        <f t="shared" si="29"/>
        <v>7.3899999999999993E-2</v>
      </c>
      <c r="N368" s="38">
        <f t="shared" si="31"/>
        <v>1.9600999999980218E-4</v>
      </c>
    </row>
    <row r="369" spans="1:14">
      <c r="A369" s="9">
        <v>41535</v>
      </c>
      <c r="B369">
        <v>3.404107518</v>
      </c>
      <c r="C369" s="23">
        <v>-0.1822</v>
      </c>
      <c r="D369" s="23">
        <v>7.7299999999999994E-2</v>
      </c>
      <c r="E369">
        <v>-5.2137122000000001E-2</v>
      </c>
      <c r="F369" s="23">
        <v>2.1899999999999999E-2</v>
      </c>
      <c r="H369" s="9">
        <v>41533</v>
      </c>
      <c r="I369" s="38">
        <v>3.6048</v>
      </c>
      <c r="J369" s="38">
        <f t="shared" si="30"/>
        <v>3.6050291040000002</v>
      </c>
      <c r="K369" s="38">
        <f t="shared" si="27"/>
        <v>-4.1100000000000136E-2</v>
      </c>
      <c r="L369" s="38">
        <f t="shared" si="28"/>
        <v>7.6957521117153802E-2</v>
      </c>
      <c r="M369" s="38">
        <f t="shared" si="29"/>
        <v>7.6499999999999999E-2</v>
      </c>
      <c r="N369" s="38">
        <f t="shared" si="31"/>
        <v>2.2910400000020203E-4</v>
      </c>
    </row>
    <row r="370" spans="1:14">
      <c r="A370" s="9">
        <v>41534</v>
      </c>
      <c r="B370">
        <v>3.5862960099999999</v>
      </c>
      <c r="C370" s="23">
        <v>-1.8700000000000001E-2</v>
      </c>
      <c r="D370" s="23">
        <v>7.3899999999999993E-2</v>
      </c>
      <c r="E370">
        <v>-5.2099260000000001E-3</v>
      </c>
      <c r="F370" s="23">
        <v>2.1000000000000001E-2</v>
      </c>
      <c r="H370" s="9">
        <v>41530</v>
      </c>
      <c r="I370" s="38">
        <v>3.6459000000000001</v>
      </c>
      <c r="J370" s="38">
        <f t="shared" si="30"/>
        <v>3.6507335940000001</v>
      </c>
      <c r="K370" s="38">
        <f t="shared" si="27"/>
        <v>-1.6799999999999926E-2</v>
      </c>
      <c r="L370" s="38">
        <f t="shared" si="28"/>
        <v>7.8755427684893603E-2</v>
      </c>
      <c r="M370" s="38">
        <f t="shared" si="29"/>
        <v>7.8299999999999995E-2</v>
      </c>
      <c r="N370" s="38">
        <f t="shared" si="31"/>
        <v>4.8335939999999411E-3</v>
      </c>
    </row>
    <row r="371" spans="1:14">
      <c r="A371" s="9">
        <v>41533</v>
      </c>
      <c r="B371">
        <v>3.6050291040000002</v>
      </c>
      <c r="C371" s="23">
        <v>-4.5699999999999998E-2</v>
      </c>
      <c r="D371" s="23">
        <v>7.6499999999999999E-2</v>
      </c>
      <c r="E371">
        <v>-1.2598287999999999E-2</v>
      </c>
      <c r="F371" s="23">
        <v>2.18E-2</v>
      </c>
      <c r="H371" s="9">
        <v>41529</v>
      </c>
      <c r="I371" s="38">
        <v>3.6627000000000001</v>
      </c>
      <c r="J371" s="38">
        <f t="shared" si="30"/>
        <v>3.6662950350000001</v>
      </c>
      <c r="K371" s="38">
        <f t="shared" si="27"/>
        <v>-4.1999999999999815E-3</v>
      </c>
      <c r="L371" s="38">
        <f t="shared" si="28"/>
        <v>7.8702462847055094E-2</v>
      </c>
      <c r="M371" s="38">
        <f t="shared" si="29"/>
        <v>8.0199999999999994E-2</v>
      </c>
      <c r="N371" s="38">
        <f t="shared" si="31"/>
        <v>3.5950350000000242E-3</v>
      </c>
    </row>
    <row r="372" spans="1:14">
      <c r="A372" s="9">
        <v>41530</v>
      </c>
      <c r="B372">
        <v>3.6507335940000001</v>
      </c>
      <c r="C372" s="23">
        <v>-1.5599999999999999E-2</v>
      </c>
      <c r="D372" s="23">
        <v>7.8299999999999995E-2</v>
      </c>
      <c r="E372">
        <v>-4.2534929999999997E-3</v>
      </c>
      <c r="F372" s="23">
        <v>2.24E-2</v>
      </c>
      <c r="H372" s="9">
        <v>41528</v>
      </c>
      <c r="I372" s="38">
        <v>3.6669</v>
      </c>
      <c r="J372" s="38">
        <f t="shared" si="30"/>
        <v>3.6671792060000001</v>
      </c>
      <c r="K372" s="38">
        <f t="shared" si="27"/>
        <v>-2.9300000000000104E-2</v>
      </c>
      <c r="L372" s="38">
        <f t="shared" si="28"/>
        <v>7.8854180572657709E-2</v>
      </c>
      <c r="M372" s="38">
        <f t="shared" si="29"/>
        <v>8.0199999999999994E-2</v>
      </c>
      <c r="N372" s="38">
        <f t="shared" si="31"/>
        <v>2.7920600000008733E-4</v>
      </c>
    </row>
    <row r="373" spans="1:14">
      <c r="A373" s="9">
        <v>41529</v>
      </c>
      <c r="B373">
        <v>3.6662950350000001</v>
      </c>
      <c r="C373" s="23">
        <v>-8.9999999999999998E-4</v>
      </c>
      <c r="D373" s="23">
        <v>8.0199999999999994E-2</v>
      </c>
      <c r="E373">
        <v>-2.4113300000000001E-4</v>
      </c>
      <c r="F373" s="23">
        <v>2.3099999999999999E-2</v>
      </c>
      <c r="H373" s="9">
        <v>41527</v>
      </c>
      <c r="I373" s="38">
        <v>3.6962000000000002</v>
      </c>
      <c r="J373" s="38">
        <f t="shared" si="30"/>
        <v>3.7025570650000001</v>
      </c>
      <c r="K373" s="38">
        <f t="shared" si="27"/>
        <v>5.3200000000000358E-2</v>
      </c>
      <c r="L373" s="38">
        <f t="shared" si="28"/>
        <v>7.8948522168197491E-2</v>
      </c>
      <c r="M373" s="38">
        <f t="shared" si="29"/>
        <v>8.0100000000000005E-2</v>
      </c>
      <c r="N373" s="38">
        <f t="shared" si="31"/>
        <v>6.3570649999999951E-3</v>
      </c>
    </row>
    <row r="374" spans="1:14">
      <c r="A374" s="9">
        <v>41528</v>
      </c>
      <c r="B374">
        <v>3.6671792060000001</v>
      </c>
      <c r="C374" s="23">
        <v>-3.5400000000000001E-2</v>
      </c>
      <c r="D374" s="23">
        <v>8.0199999999999994E-2</v>
      </c>
      <c r="E374">
        <v>-9.6009219999999996E-3</v>
      </c>
      <c r="F374" s="23">
        <v>2.3099999999999999E-2</v>
      </c>
      <c r="H374" s="9">
        <v>41526</v>
      </c>
      <c r="I374" s="38">
        <v>3.6429999999999998</v>
      </c>
      <c r="J374" s="38">
        <f t="shared" si="30"/>
        <v>3.649491732</v>
      </c>
      <c r="K374" s="38">
        <f t="shared" si="27"/>
        <v>-7.5100000000000389E-2</v>
      </c>
      <c r="L374" s="38">
        <f t="shared" si="28"/>
        <v>7.9143919467641738E-2</v>
      </c>
      <c r="M374" s="38">
        <f t="shared" si="29"/>
        <v>8.0199999999999994E-2</v>
      </c>
      <c r="N374" s="38">
        <f t="shared" si="31"/>
        <v>6.4917320000001943E-3</v>
      </c>
    </row>
    <row r="375" spans="1:14">
      <c r="A375" s="9">
        <v>41527</v>
      </c>
      <c r="B375">
        <v>3.7025570650000001</v>
      </c>
      <c r="C375" s="23">
        <v>5.3100000000000001E-2</v>
      </c>
      <c r="D375" s="23">
        <v>8.0100000000000005E-2</v>
      </c>
      <c r="E375">
        <v>1.4435773000000001E-2</v>
      </c>
      <c r="F375" s="23">
        <v>2.3099999999999999E-2</v>
      </c>
      <c r="H375" s="9">
        <v>41523</v>
      </c>
      <c r="I375" s="38">
        <v>3.7181000000000002</v>
      </c>
      <c r="J375" s="38">
        <f t="shared" si="30"/>
        <v>3.7212376859999998</v>
      </c>
      <c r="K375" s="38">
        <f t="shared" si="27"/>
        <v>-6.4099999999999824E-2</v>
      </c>
      <c r="L375" s="38">
        <f t="shared" si="28"/>
        <v>7.8378800802603718E-2</v>
      </c>
      <c r="M375" s="38">
        <f t="shared" si="29"/>
        <v>7.9799999999999996E-2</v>
      </c>
      <c r="N375" s="38">
        <f t="shared" si="31"/>
        <v>3.1376859999996398E-3</v>
      </c>
    </row>
    <row r="376" spans="1:14">
      <c r="A376" s="9">
        <v>41526</v>
      </c>
      <c r="B376">
        <v>3.649491732</v>
      </c>
      <c r="C376" s="23">
        <v>-7.17E-2</v>
      </c>
      <c r="D376" s="23">
        <v>8.0199999999999994E-2</v>
      </c>
      <c r="E376">
        <v>-1.9468418000000001E-2</v>
      </c>
      <c r="F376" s="23">
        <v>2.3199999999999998E-2</v>
      </c>
      <c r="H376" s="9">
        <v>41522</v>
      </c>
      <c r="I376" s="38">
        <v>3.7822</v>
      </c>
      <c r="J376" s="38">
        <f t="shared" si="30"/>
        <v>3.7866951059999998</v>
      </c>
      <c r="K376" s="38">
        <f t="shared" si="27"/>
        <v>0.10179999999999989</v>
      </c>
      <c r="L376" s="38">
        <f t="shared" si="28"/>
        <v>7.7943564601010262E-2</v>
      </c>
      <c r="M376" s="38">
        <f t="shared" si="29"/>
        <v>7.9200000000000007E-2</v>
      </c>
      <c r="N376" s="38">
        <f t="shared" si="31"/>
        <v>4.4951059999998044E-3</v>
      </c>
    </row>
    <row r="377" spans="1:14">
      <c r="A377" s="9">
        <v>41523</v>
      </c>
      <c r="B377">
        <v>3.7212376859999998</v>
      </c>
      <c r="C377" s="23">
        <v>-6.5500000000000003E-2</v>
      </c>
      <c r="D377" s="23">
        <v>7.9799999999999996E-2</v>
      </c>
      <c r="E377">
        <v>-1.7437311E-2</v>
      </c>
      <c r="F377" s="23">
        <v>2.3099999999999999E-2</v>
      </c>
      <c r="H377" s="9">
        <v>41521</v>
      </c>
      <c r="I377" s="38">
        <v>3.6804000000000001</v>
      </c>
      <c r="J377" s="38">
        <f t="shared" si="30"/>
        <v>3.6795741620000002</v>
      </c>
      <c r="K377" s="38">
        <f t="shared" si="27"/>
        <v>6.0400000000000009E-2</v>
      </c>
      <c r="L377" s="38">
        <f t="shared" si="28"/>
        <v>7.7086364069293908E-2</v>
      </c>
      <c r="M377" s="38">
        <f t="shared" si="29"/>
        <v>7.8399999999999997E-2</v>
      </c>
      <c r="N377" s="38">
        <f t="shared" si="31"/>
        <v>8.2583799999991214E-4</v>
      </c>
    </row>
    <row r="378" spans="1:14">
      <c r="A378" s="9">
        <v>41522</v>
      </c>
      <c r="B378">
        <v>3.7866951059999998</v>
      </c>
      <c r="C378" s="23">
        <v>0.1071</v>
      </c>
      <c r="D378" s="23">
        <v>7.9200000000000007E-2</v>
      </c>
      <c r="E378">
        <v>2.8696606999999999E-2</v>
      </c>
      <c r="F378" s="23">
        <v>2.3E-2</v>
      </c>
      <c r="H378" s="9">
        <v>41520</v>
      </c>
      <c r="I378" s="38">
        <v>3.62</v>
      </c>
      <c r="J378" s="38">
        <f t="shared" si="30"/>
        <v>3.6230343629999999</v>
      </c>
      <c r="K378" s="38">
        <f t="shared" si="27"/>
        <v>0.10329999999999995</v>
      </c>
      <c r="L378" s="38">
        <f t="shared" si="28"/>
        <v>7.7045040462621631E-2</v>
      </c>
      <c r="M378" s="38">
        <f t="shared" si="29"/>
        <v>7.8200000000000006E-2</v>
      </c>
      <c r="N378" s="38">
        <f t="shared" si="31"/>
        <v>3.0343629999998178E-3</v>
      </c>
    </row>
    <row r="379" spans="1:14">
      <c r="A379" s="9">
        <v>41521</v>
      </c>
      <c r="B379">
        <v>3.6795741620000002</v>
      </c>
      <c r="C379" s="23">
        <v>5.6500000000000002E-2</v>
      </c>
      <c r="D379" s="23">
        <v>7.8399999999999997E-2</v>
      </c>
      <c r="E379">
        <v>1.5485132E-2</v>
      </c>
      <c r="F379" s="23">
        <v>2.2800000000000001E-2</v>
      </c>
      <c r="H379" s="9">
        <v>41516</v>
      </c>
      <c r="I379" s="38">
        <v>3.5167000000000002</v>
      </c>
      <c r="J379" s="38">
        <f t="shared" si="30"/>
        <v>3.518108287</v>
      </c>
      <c r="K379" s="38">
        <f t="shared" si="27"/>
        <v>-8.9999999999967883E-4</v>
      </c>
      <c r="L379" s="38">
        <f t="shared" si="28"/>
        <v>7.6330090678171286E-2</v>
      </c>
      <c r="M379" s="38">
        <f t="shared" si="29"/>
        <v>7.7399999999999997E-2</v>
      </c>
      <c r="N379" s="38">
        <f t="shared" si="31"/>
        <v>1.4082869999998415E-3</v>
      </c>
    </row>
    <row r="380" spans="1:14">
      <c r="A380" s="9">
        <v>41520</v>
      </c>
      <c r="B380">
        <v>3.6230343629999999</v>
      </c>
      <c r="C380" s="23">
        <v>0.10489999999999999</v>
      </c>
      <c r="D380" s="23">
        <v>7.8200000000000006E-2</v>
      </c>
      <c r="E380">
        <v>2.938847E-2</v>
      </c>
      <c r="F380" s="23">
        <v>2.2800000000000001E-2</v>
      </c>
      <c r="H380" s="9">
        <v>41515</v>
      </c>
      <c r="I380" s="38">
        <v>3.5175999999999998</v>
      </c>
      <c r="J380" s="38">
        <f t="shared" si="30"/>
        <v>3.5163998209999998</v>
      </c>
      <c r="K380" s="38">
        <f t="shared" si="27"/>
        <v>-4.5300000000000118E-2</v>
      </c>
      <c r="L380" s="38">
        <f t="shared" si="28"/>
        <v>7.6379318994453577E-2</v>
      </c>
      <c r="M380" s="38">
        <f t="shared" si="29"/>
        <v>7.7700000000000005E-2</v>
      </c>
      <c r="N380" s="38">
        <f t="shared" si="31"/>
        <v>1.2001790000000234E-3</v>
      </c>
    </row>
    <row r="381" spans="1:14">
      <c r="A381" s="9">
        <v>41516</v>
      </c>
      <c r="B381">
        <v>3.518108287</v>
      </c>
      <c r="C381" s="23">
        <v>1.6999999999999999E-3</v>
      </c>
      <c r="D381" s="23">
        <v>7.7399999999999997E-2</v>
      </c>
      <c r="E381">
        <v>4.8573799999999999E-4</v>
      </c>
      <c r="F381" s="23">
        <v>2.2599999999999999E-2</v>
      </c>
      <c r="H381" s="9">
        <v>41514</v>
      </c>
      <c r="I381" s="38">
        <v>3.5629</v>
      </c>
      <c r="J381" s="38">
        <f t="shared" si="30"/>
        <v>3.564521563</v>
      </c>
      <c r="K381" s="38">
        <f t="shared" si="27"/>
        <v>7.0100000000000051E-2</v>
      </c>
      <c r="L381" s="38">
        <f t="shared" si="28"/>
        <v>7.6074700502185164E-2</v>
      </c>
      <c r="M381" s="38">
        <f t="shared" si="29"/>
        <v>7.7399999999999997E-2</v>
      </c>
      <c r="N381" s="38">
        <f t="shared" si="31"/>
        <v>1.621563000000048E-3</v>
      </c>
    </row>
    <row r="382" spans="1:14">
      <c r="A382" s="9">
        <v>41515</v>
      </c>
      <c r="B382">
        <v>3.5163998209999998</v>
      </c>
      <c r="C382" s="23">
        <v>-4.8099999999999997E-2</v>
      </c>
      <c r="D382" s="23">
        <v>7.7700000000000005E-2</v>
      </c>
      <c r="E382">
        <v>-1.3592152999999999E-2</v>
      </c>
      <c r="F382" s="23">
        <v>2.2700000000000001E-2</v>
      </c>
      <c r="H382" s="9">
        <v>41513</v>
      </c>
      <c r="I382" s="38">
        <v>3.4927999999999999</v>
      </c>
      <c r="J382" s="38">
        <f t="shared" si="30"/>
        <v>3.4950120679999999</v>
      </c>
      <c r="K382" s="38">
        <f t="shared" si="27"/>
        <v>-7.0000000000000284E-2</v>
      </c>
      <c r="L382" s="38">
        <f t="shared" si="28"/>
        <v>7.5664670778077134E-2</v>
      </c>
      <c r="M382" s="38">
        <f t="shared" si="29"/>
        <v>7.6999999999999999E-2</v>
      </c>
      <c r="N382" s="38">
        <f t="shared" si="31"/>
        <v>2.212067999999956E-3</v>
      </c>
    </row>
    <row r="383" spans="1:14">
      <c r="A383" s="9">
        <v>41514</v>
      </c>
      <c r="B383">
        <v>3.564521563</v>
      </c>
      <c r="C383" s="23">
        <v>6.9500000000000006E-2</v>
      </c>
      <c r="D383" s="23">
        <v>7.7399999999999997E-2</v>
      </c>
      <c r="E383">
        <v>1.9693011999999999E-2</v>
      </c>
      <c r="F383" s="23">
        <v>2.2599999999999999E-2</v>
      </c>
      <c r="H383" s="9">
        <v>41512</v>
      </c>
      <c r="I383" s="38">
        <v>3.5628000000000002</v>
      </c>
      <c r="J383" s="38">
        <f t="shared" si="30"/>
        <v>3.5649427409999999</v>
      </c>
      <c r="K383" s="38">
        <f t="shared" ref="K383:K446" si="32">I383-I384</f>
        <v>-3.8899999999999935E-2</v>
      </c>
      <c r="L383" s="38">
        <f t="shared" ref="L383:L446" si="33">STDEVA(K383:K442)</f>
        <v>7.5120213469820549E-2</v>
      </c>
      <c r="M383" s="38">
        <f t="shared" si="29"/>
        <v>7.6300000000000007E-2</v>
      </c>
      <c r="N383" s="38">
        <f t="shared" si="31"/>
        <v>2.1427409999996705E-3</v>
      </c>
    </row>
    <row r="384" spans="1:14">
      <c r="A384" s="9">
        <v>41513</v>
      </c>
      <c r="B384">
        <v>3.4950120679999999</v>
      </c>
      <c r="C384" s="23">
        <v>-6.9900000000000004E-2</v>
      </c>
      <c r="D384" s="23">
        <v>7.6999999999999999E-2</v>
      </c>
      <c r="E384">
        <v>-1.9811163E-2</v>
      </c>
      <c r="F384" s="23">
        <v>2.2499999999999999E-2</v>
      </c>
      <c r="H384" s="9">
        <v>41509</v>
      </c>
      <c r="I384" s="38">
        <v>3.6017000000000001</v>
      </c>
      <c r="J384" s="38">
        <f t="shared" si="30"/>
        <v>3.601459175</v>
      </c>
      <c r="K384" s="38">
        <f t="shared" si="32"/>
        <v>-0.10599999999999987</v>
      </c>
      <c r="L384" s="38">
        <f t="shared" si="33"/>
        <v>7.4923530488785375E-2</v>
      </c>
      <c r="M384" s="38">
        <f t="shared" si="29"/>
        <v>7.6300000000000007E-2</v>
      </c>
      <c r="N384" s="38">
        <f t="shared" si="31"/>
        <v>2.4082500000011109E-4</v>
      </c>
    </row>
    <row r="385" spans="1:14">
      <c r="A385" s="9">
        <v>41512</v>
      </c>
      <c r="B385">
        <v>3.5649427409999999</v>
      </c>
      <c r="C385" s="23">
        <v>-3.6499999999999998E-2</v>
      </c>
      <c r="D385" s="23">
        <v>7.6300000000000007E-2</v>
      </c>
      <c r="E385">
        <v>-1.0191097E-2</v>
      </c>
      <c r="F385" s="23">
        <v>2.23E-2</v>
      </c>
      <c r="H385" s="9">
        <v>41508</v>
      </c>
      <c r="I385" s="38">
        <v>3.7077</v>
      </c>
      <c r="J385" s="38">
        <f t="shared" si="30"/>
        <v>3.7101937920000001</v>
      </c>
      <c r="K385" s="38">
        <f t="shared" si="32"/>
        <v>4.170000000000007E-2</v>
      </c>
      <c r="L385" s="38">
        <f t="shared" si="33"/>
        <v>7.347228192906767E-2</v>
      </c>
      <c r="M385" s="38">
        <f t="shared" si="29"/>
        <v>7.4700000000000003E-2</v>
      </c>
      <c r="N385" s="38">
        <f t="shared" si="31"/>
        <v>2.4937920000001057E-3</v>
      </c>
    </row>
    <row r="386" spans="1:14">
      <c r="A386" s="9">
        <v>41509</v>
      </c>
      <c r="B386">
        <v>3.601459175</v>
      </c>
      <c r="C386" s="23">
        <v>-0.1087</v>
      </c>
      <c r="D386" s="23">
        <v>7.6300000000000007E-2</v>
      </c>
      <c r="E386">
        <v>-2.9745021E-2</v>
      </c>
      <c r="F386" s="23">
        <v>2.23E-2</v>
      </c>
      <c r="H386" s="9">
        <v>41507</v>
      </c>
      <c r="I386" s="38">
        <v>3.6659999999999999</v>
      </c>
      <c r="J386" s="38">
        <f t="shared" si="30"/>
        <v>3.6746442969999999</v>
      </c>
      <c r="K386" s="38">
        <f t="shared" si="32"/>
        <v>3.8300000000000001E-2</v>
      </c>
      <c r="L386" s="38">
        <f t="shared" si="33"/>
        <v>7.4882743650390951E-2</v>
      </c>
      <c r="M386" s="38">
        <f t="shared" ref="M386:M449" si="34">VLOOKUP(H386,$A$2:$F$1466,4,0)</f>
        <v>7.4800000000000005E-2</v>
      </c>
      <c r="N386" s="38">
        <f t="shared" si="31"/>
        <v>8.644297000000023E-3</v>
      </c>
    </row>
    <row r="387" spans="1:14">
      <c r="A387" s="9">
        <v>41508</v>
      </c>
      <c r="B387">
        <v>3.7101937920000001</v>
      </c>
      <c r="C387" s="23">
        <v>3.5499999999999997E-2</v>
      </c>
      <c r="D387" s="23">
        <v>7.4700000000000003E-2</v>
      </c>
      <c r="E387">
        <v>9.6277719999999997E-3</v>
      </c>
      <c r="F387" s="23">
        <v>2.1899999999999999E-2</v>
      </c>
      <c r="H387" s="9">
        <v>41506</v>
      </c>
      <c r="I387" s="38">
        <v>3.6276999999999999</v>
      </c>
      <c r="J387" s="38">
        <f t="shared" ref="J387:J450" si="35">VLOOKUP(H387,A387:F1851,2,0)</f>
        <v>3.630683034</v>
      </c>
      <c r="K387" s="38">
        <f t="shared" si="32"/>
        <v>-7.8300000000000036E-2</v>
      </c>
      <c r="L387" s="38">
        <f t="shared" si="33"/>
        <v>7.4861915521045957E-2</v>
      </c>
      <c r="M387" s="38">
        <f t="shared" si="34"/>
        <v>7.6200000000000004E-2</v>
      </c>
      <c r="N387" s="38">
        <f t="shared" ref="N387:N450" si="36">ABS(I387-J387)</f>
        <v>2.9830340000001065E-3</v>
      </c>
    </row>
    <row r="388" spans="1:14">
      <c r="A388" s="9">
        <v>41507</v>
      </c>
      <c r="B388">
        <v>3.6746442969999999</v>
      </c>
      <c r="C388" s="23">
        <v>4.3999999999999997E-2</v>
      </c>
      <c r="D388" s="23">
        <v>7.4800000000000005E-2</v>
      </c>
      <c r="E388">
        <v>1.2035544E-2</v>
      </c>
      <c r="F388" s="23">
        <v>2.1999999999999999E-2</v>
      </c>
      <c r="H388" s="9">
        <v>41505</v>
      </c>
      <c r="I388" s="38">
        <v>3.706</v>
      </c>
      <c r="J388" s="38">
        <f t="shared" si="35"/>
        <v>3.7110478410000001</v>
      </c>
      <c r="K388" s="38">
        <f t="shared" si="32"/>
        <v>6.7800000000000082E-2</v>
      </c>
      <c r="L388" s="38">
        <f t="shared" si="33"/>
        <v>7.3934892624914414E-2</v>
      </c>
      <c r="M388" s="38">
        <f t="shared" si="34"/>
        <v>7.5300000000000006E-2</v>
      </c>
      <c r="N388" s="38">
        <f t="shared" si="36"/>
        <v>5.0478410000001084E-3</v>
      </c>
    </row>
    <row r="389" spans="1:14">
      <c r="A389" s="9">
        <v>41506</v>
      </c>
      <c r="B389">
        <v>3.630683034</v>
      </c>
      <c r="C389" s="23">
        <v>-8.0399999999999999E-2</v>
      </c>
      <c r="D389" s="23">
        <v>7.6200000000000004E-2</v>
      </c>
      <c r="E389">
        <v>-2.189348E-2</v>
      </c>
      <c r="F389" s="23">
        <v>2.2599999999999999E-2</v>
      </c>
      <c r="H389" s="9">
        <v>41502</v>
      </c>
      <c r="I389" s="38">
        <v>3.6381999999999999</v>
      </c>
      <c r="J389" s="38">
        <f t="shared" si="35"/>
        <v>3.634228528</v>
      </c>
      <c r="K389" s="38">
        <f t="shared" si="32"/>
        <v>0.10250000000000004</v>
      </c>
      <c r="L389" s="38">
        <f t="shared" si="33"/>
        <v>7.4878259217144111E-2</v>
      </c>
      <c r="M389" s="38">
        <f t="shared" si="34"/>
        <v>7.4899999999999994E-2</v>
      </c>
      <c r="N389" s="38">
        <f t="shared" si="36"/>
        <v>3.9714719999999204E-3</v>
      </c>
    </row>
    <row r="390" spans="1:14">
      <c r="A390" s="9">
        <v>41505</v>
      </c>
      <c r="B390">
        <v>3.7110478410000001</v>
      </c>
      <c r="C390" s="23">
        <v>7.6799999999999993E-2</v>
      </c>
      <c r="D390" s="23">
        <v>7.5300000000000006E-2</v>
      </c>
      <c r="E390">
        <v>2.0917419999999999E-2</v>
      </c>
      <c r="F390" s="23">
        <v>2.23E-2</v>
      </c>
      <c r="H390" s="9">
        <v>41501</v>
      </c>
      <c r="I390" s="38">
        <v>3.5356999999999998</v>
      </c>
      <c r="J390" s="38">
        <f t="shared" si="35"/>
        <v>3.5424603239999999</v>
      </c>
      <c r="K390" s="38">
        <f t="shared" si="32"/>
        <v>5.5099999999999927E-2</v>
      </c>
      <c r="L390" s="38">
        <f t="shared" si="33"/>
        <v>7.4423670582267357E-2</v>
      </c>
      <c r="M390" s="38">
        <f t="shared" si="34"/>
        <v>7.5600000000000001E-2</v>
      </c>
      <c r="N390" s="38">
        <f t="shared" si="36"/>
        <v>6.7603240000000397E-3</v>
      </c>
    </row>
    <row r="391" spans="1:14">
      <c r="A391" s="9">
        <v>41502</v>
      </c>
      <c r="B391">
        <v>3.634228528</v>
      </c>
      <c r="C391" s="23">
        <v>9.1800000000000007E-2</v>
      </c>
      <c r="D391" s="23">
        <v>7.4899999999999994E-2</v>
      </c>
      <c r="E391">
        <v>2.5575361000000001E-2</v>
      </c>
      <c r="F391" s="23">
        <v>2.23E-2</v>
      </c>
      <c r="H391" s="9">
        <v>41500</v>
      </c>
      <c r="I391" s="38">
        <v>3.4805999999999999</v>
      </c>
      <c r="J391" s="38">
        <f t="shared" si="35"/>
        <v>3.4840884879999998</v>
      </c>
      <c r="K391" s="38">
        <f t="shared" si="32"/>
        <v>-2.2000000000002018E-3</v>
      </c>
      <c r="L391" s="38">
        <f t="shared" si="33"/>
        <v>7.4254621191960704E-2</v>
      </c>
      <c r="M391" s="38">
        <f t="shared" si="34"/>
        <v>7.5800000000000006E-2</v>
      </c>
      <c r="N391" s="38">
        <f t="shared" si="36"/>
        <v>3.4884879999999008E-3</v>
      </c>
    </row>
    <row r="392" spans="1:14">
      <c r="A392" s="9">
        <v>41501</v>
      </c>
      <c r="B392">
        <v>3.5424603239999999</v>
      </c>
      <c r="C392" s="23">
        <v>5.8400000000000001E-2</v>
      </c>
      <c r="D392" s="23">
        <v>7.5600000000000001E-2</v>
      </c>
      <c r="E392">
        <v>1.6615035E-2</v>
      </c>
      <c r="F392" s="23">
        <v>2.2700000000000001E-2</v>
      </c>
      <c r="H392" s="9">
        <v>41499</v>
      </c>
      <c r="I392" s="38">
        <v>3.4828000000000001</v>
      </c>
      <c r="J392" s="38">
        <f t="shared" si="35"/>
        <v>3.4865976989999998</v>
      </c>
      <c r="K392" s="38">
        <f t="shared" si="32"/>
        <v>0.10180000000000033</v>
      </c>
      <c r="L392" s="38">
        <f t="shared" si="33"/>
        <v>7.5544725032433493E-2</v>
      </c>
      <c r="M392" s="38">
        <f t="shared" si="34"/>
        <v>7.5800000000000006E-2</v>
      </c>
      <c r="N392" s="38">
        <f t="shared" si="36"/>
        <v>3.7976989999997102E-3</v>
      </c>
    </row>
    <row r="393" spans="1:14">
      <c r="A393" s="9">
        <v>41500</v>
      </c>
      <c r="B393">
        <v>3.4840884879999998</v>
      </c>
      <c r="C393" s="23">
        <v>-2.5000000000000001E-3</v>
      </c>
      <c r="D393" s="23">
        <v>7.5800000000000006E-2</v>
      </c>
      <c r="E393">
        <v>-7.1993199999999995E-4</v>
      </c>
      <c r="F393" s="23">
        <v>2.29E-2</v>
      </c>
      <c r="H393" s="9">
        <v>41498</v>
      </c>
      <c r="I393" s="38">
        <v>3.3809999999999998</v>
      </c>
      <c r="J393" s="38">
        <f t="shared" si="35"/>
        <v>3.3838838999999998</v>
      </c>
      <c r="K393" s="38">
        <f t="shared" si="32"/>
        <v>2.0699999999999719E-2</v>
      </c>
      <c r="L393" s="38">
        <f t="shared" si="33"/>
        <v>7.6205577946561673E-2</v>
      </c>
      <c r="M393" s="38">
        <f t="shared" si="34"/>
        <v>7.6200000000000004E-2</v>
      </c>
      <c r="N393" s="38">
        <f t="shared" si="36"/>
        <v>2.8839000000000503E-3</v>
      </c>
    </row>
    <row r="394" spans="1:14">
      <c r="A394" s="9">
        <v>41499</v>
      </c>
      <c r="B394">
        <v>3.4865976989999998</v>
      </c>
      <c r="C394" s="23">
        <v>0.1027</v>
      </c>
      <c r="D394" s="23">
        <v>7.5800000000000006E-2</v>
      </c>
      <c r="E394">
        <v>2.9902257000000002E-2</v>
      </c>
      <c r="F394" s="23">
        <v>2.29E-2</v>
      </c>
      <c r="H394" s="9">
        <v>41495</v>
      </c>
      <c r="I394" s="38">
        <v>3.3603000000000001</v>
      </c>
      <c r="J394" s="38">
        <f t="shared" si="35"/>
        <v>3.363950913</v>
      </c>
      <c r="K394" s="38">
        <f t="shared" si="32"/>
        <v>-2.2699999999999942E-2</v>
      </c>
      <c r="L394" s="38">
        <f t="shared" si="33"/>
        <v>7.620858847680563E-2</v>
      </c>
      <c r="M394" s="38">
        <f t="shared" si="34"/>
        <v>7.7499999999999999E-2</v>
      </c>
      <c r="N394" s="38">
        <f t="shared" si="36"/>
        <v>3.6509129999999779E-3</v>
      </c>
    </row>
    <row r="395" spans="1:14">
      <c r="A395" s="9">
        <v>41498</v>
      </c>
      <c r="B395">
        <v>3.3838838999999998</v>
      </c>
      <c r="C395" s="23">
        <v>1.9900000000000001E-2</v>
      </c>
      <c r="D395" s="23">
        <v>7.6200000000000004E-2</v>
      </c>
      <c r="E395">
        <v>5.907982E-3</v>
      </c>
      <c r="F395" s="23">
        <v>2.3300000000000001E-2</v>
      </c>
      <c r="H395" s="9">
        <v>41494</v>
      </c>
      <c r="I395" s="38">
        <v>3.383</v>
      </c>
      <c r="J395" s="38">
        <f t="shared" si="35"/>
        <v>3.381487903</v>
      </c>
      <c r="K395" s="38">
        <f t="shared" si="32"/>
        <v>-2.53000000000001E-2</v>
      </c>
      <c r="L395" s="38">
        <f t="shared" si="33"/>
        <v>7.6166339581935597E-2</v>
      </c>
      <c r="M395" s="38">
        <f t="shared" si="34"/>
        <v>7.7399999999999997E-2</v>
      </c>
      <c r="N395" s="38">
        <f t="shared" si="36"/>
        <v>1.51209699999999E-3</v>
      </c>
    </row>
    <row r="396" spans="1:14">
      <c r="A396" s="9">
        <v>41495</v>
      </c>
      <c r="B396">
        <v>3.363950913</v>
      </c>
      <c r="C396" s="23">
        <v>-1.7500000000000002E-2</v>
      </c>
      <c r="D396" s="23">
        <v>7.7499999999999999E-2</v>
      </c>
      <c r="E396">
        <v>-5.19967E-3</v>
      </c>
      <c r="F396" s="23">
        <v>2.3900000000000001E-2</v>
      </c>
      <c r="H396" s="9">
        <v>41493</v>
      </c>
      <c r="I396" s="38">
        <v>3.4083000000000001</v>
      </c>
      <c r="J396" s="38">
        <f t="shared" si="35"/>
        <v>3.4095293469999999</v>
      </c>
      <c r="K396" s="38">
        <f t="shared" si="32"/>
        <v>-3.71999999999999E-2</v>
      </c>
      <c r="L396" s="38">
        <f t="shared" si="33"/>
        <v>7.6060923321355819E-2</v>
      </c>
      <c r="M396" s="38">
        <f t="shared" si="34"/>
        <v>7.7399999999999997E-2</v>
      </c>
      <c r="N396" s="38">
        <f t="shared" si="36"/>
        <v>1.2293469999997697E-3</v>
      </c>
    </row>
    <row r="397" spans="1:14">
      <c r="A397" s="9">
        <v>41494</v>
      </c>
      <c r="B397">
        <v>3.381487903</v>
      </c>
      <c r="C397" s="23">
        <v>-2.8000000000000001E-2</v>
      </c>
      <c r="D397" s="23">
        <v>7.7399999999999997E-2</v>
      </c>
      <c r="E397">
        <v>-8.2584400000000006E-3</v>
      </c>
      <c r="F397" s="23">
        <v>2.3900000000000001E-2</v>
      </c>
      <c r="H397" s="9">
        <v>41492</v>
      </c>
      <c r="I397" s="38">
        <v>3.4455</v>
      </c>
      <c r="J397" s="38">
        <f t="shared" si="35"/>
        <v>3.4430869369999999</v>
      </c>
      <c r="K397" s="38">
        <f t="shared" si="32"/>
        <v>3.0100000000000016E-2</v>
      </c>
      <c r="L397" s="38">
        <f t="shared" si="33"/>
        <v>7.6412351029336231E-2</v>
      </c>
      <c r="M397" s="38">
        <f t="shared" si="34"/>
        <v>7.7200000000000005E-2</v>
      </c>
      <c r="N397" s="38">
        <f t="shared" si="36"/>
        <v>2.4130630000001041E-3</v>
      </c>
    </row>
    <row r="398" spans="1:14">
      <c r="A398" s="9">
        <v>41493</v>
      </c>
      <c r="B398">
        <v>3.4095293469999999</v>
      </c>
      <c r="C398" s="23">
        <v>-3.3599999999999998E-2</v>
      </c>
      <c r="D398" s="23">
        <v>7.7399999999999997E-2</v>
      </c>
      <c r="E398">
        <v>-9.7941739999999992E-3</v>
      </c>
      <c r="F398" s="23">
        <v>2.3900000000000001E-2</v>
      </c>
      <c r="H398" s="9">
        <v>41491</v>
      </c>
      <c r="I398" s="38">
        <v>3.4154</v>
      </c>
      <c r="J398" s="38">
        <f t="shared" si="35"/>
        <v>3.4178117989999999</v>
      </c>
      <c r="K398" s="38">
        <f t="shared" si="32"/>
        <v>-0.1025999999999998</v>
      </c>
      <c r="L398" s="38">
        <f t="shared" si="33"/>
        <v>7.6391810779934261E-2</v>
      </c>
      <c r="M398" s="38">
        <f t="shared" si="34"/>
        <v>7.7799999999999994E-2</v>
      </c>
      <c r="N398" s="38">
        <f t="shared" si="36"/>
        <v>2.4117989999998812E-3</v>
      </c>
    </row>
    <row r="399" spans="1:14">
      <c r="A399" s="9">
        <v>41492</v>
      </c>
      <c r="B399">
        <v>3.4430869369999999</v>
      </c>
      <c r="C399" s="23">
        <v>2.53E-2</v>
      </c>
      <c r="D399" s="23">
        <v>7.7200000000000005E-2</v>
      </c>
      <c r="E399">
        <v>7.3679130000000002E-3</v>
      </c>
      <c r="F399" s="23">
        <v>2.3800000000000002E-2</v>
      </c>
      <c r="H399" s="9">
        <v>41487</v>
      </c>
      <c r="I399" s="38">
        <v>3.5179999999999998</v>
      </c>
      <c r="J399" s="38">
        <f t="shared" si="35"/>
        <v>3.5328707549999998</v>
      </c>
      <c r="K399" s="38">
        <f t="shared" si="32"/>
        <v>0.1104999999999996</v>
      </c>
      <c r="L399" s="38">
        <f t="shared" si="33"/>
        <v>7.4929312149578903E-2</v>
      </c>
      <c r="M399" s="38">
        <f t="shared" si="34"/>
        <v>7.5600000000000001E-2</v>
      </c>
      <c r="N399" s="38">
        <f t="shared" si="36"/>
        <v>1.4870755000000013E-2</v>
      </c>
    </row>
    <row r="400" spans="1:14">
      <c r="A400" s="9">
        <v>41491</v>
      </c>
      <c r="B400">
        <v>3.4178117989999999</v>
      </c>
      <c r="C400" s="23">
        <v>1.4200000000000001E-2</v>
      </c>
      <c r="D400" s="23">
        <v>7.7799999999999994E-2</v>
      </c>
      <c r="E400">
        <v>4.1767419999999998E-3</v>
      </c>
      <c r="F400" s="23">
        <v>2.4199999999999999E-2</v>
      </c>
      <c r="H400" s="9">
        <v>41486</v>
      </c>
      <c r="I400" s="38">
        <v>3.4075000000000002</v>
      </c>
      <c r="J400" s="38">
        <f t="shared" si="35"/>
        <v>3.4095392659999999</v>
      </c>
      <c r="K400" s="38">
        <f t="shared" si="32"/>
        <v>-1.9899999999999807E-2</v>
      </c>
      <c r="L400" s="38">
        <f t="shared" si="33"/>
        <v>7.3920159918474726E-2</v>
      </c>
      <c r="M400" s="38">
        <f t="shared" si="34"/>
        <v>7.4300000000000005E-2</v>
      </c>
      <c r="N400" s="38">
        <f t="shared" si="36"/>
        <v>2.0392659999997065E-3</v>
      </c>
    </row>
    <row r="401" spans="1:14">
      <c r="A401" s="9">
        <v>41488</v>
      </c>
      <c r="B401">
        <v>3.403566251</v>
      </c>
      <c r="C401" s="23">
        <v>-0.1293</v>
      </c>
      <c r="D401" s="23">
        <v>7.7799999999999994E-2</v>
      </c>
      <c r="E401">
        <v>-3.7287005999999998E-2</v>
      </c>
      <c r="F401" s="23">
        <v>2.4199999999999999E-2</v>
      </c>
      <c r="H401" s="9">
        <v>41485</v>
      </c>
      <c r="I401" s="38">
        <v>3.4274</v>
      </c>
      <c r="J401" s="38">
        <f t="shared" si="35"/>
        <v>3.4285967570000002</v>
      </c>
      <c r="K401" s="38">
        <f t="shared" si="32"/>
        <v>2.430000000000021E-2</v>
      </c>
      <c r="L401" s="38">
        <f t="shared" si="33"/>
        <v>7.3773321678811649E-2</v>
      </c>
      <c r="M401" s="38">
        <f t="shared" si="34"/>
        <v>7.4099999999999999E-2</v>
      </c>
      <c r="N401" s="38">
        <f t="shared" si="36"/>
        <v>1.1967570000002148E-3</v>
      </c>
    </row>
    <row r="402" spans="1:14">
      <c r="A402" s="9">
        <v>41487</v>
      </c>
      <c r="B402">
        <v>3.5328707549999998</v>
      </c>
      <c r="C402" s="23">
        <v>0.12330000000000001</v>
      </c>
      <c r="D402" s="23">
        <v>7.5600000000000001E-2</v>
      </c>
      <c r="E402">
        <v>3.5533615999999997E-2</v>
      </c>
      <c r="F402" s="23">
        <v>2.3599999999999999E-2</v>
      </c>
      <c r="H402" s="9">
        <v>41484</v>
      </c>
      <c r="I402" s="38">
        <v>3.4030999999999998</v>
      </c>
      <c r="J402" s="38">
        <f t="shared" si="35"/>
        <v>3.4061464309999998</v>
      </c>
      <c r="K402" s="38">
        <f t="shared" si="32"/>
        <v>1.1199999999999655E-2</v>
      </c>
      <c r="L402" s="38">
        <f t="shared" si="33"/>
        <v>7.4839516643364454E-2</v>
      </c>
      <c r="M402" s="38">
        <f t="shared" si="34"/>
        <v>7.5200000000000003E-2</v>
      </c>
      <c r="N402" s="38">
        <f t="shared" si="36"/>
        <v>3.0464310000000161E-3</v>
      </c>
    </row>
    <row r="403" spans="1:14">
      <c r="A403" s="9">
        <v>41486</v>
      </c>
      <c r="B403">
        <v>3.4095392659999999</v>
      </c>
      <c r="C403" s="23">
        <v>-1.9099999999999999E-2</v>
      </c>
      <c r="D403" s="23">
        <v>7.4300000000000005E-2</v>
      </c>
      <c r="E403">
        <v>-5.5738990000000002E-3</v>
      </c>
      <c r="F403" s="23">
        <v>2.3199999999999998E-2</v>
      </c>
      <c r="H403" s="9">
        <v>41481</v>
      </c>
      <c r="I403" s="38">
        <v>3.3919000000000001</v>
      </c>
      <c r="J403" s="38">
        <f t="shared" si="35"/>
        <v>3.395320608</v>
      </c>
      <c r="K403" s="38">
        <f t="shared" si="32"/>
        <v>-4.2799999999999727E-2</v>
      </c>
      <c r="L403" s="38">
        <f t="shared" si="33"/>
        <v>7.4839699878915172E-2</v>
      </c>
      <c r="M403" s="38">
        <f t="shared" si="34"/>
        <v>7.5200000000000003E-2</v>
      </c>
      <c r="N403" s="38">
        <f t="shared" si="36"/>
        <v>3.4206079999998806E-3</v>
      </c>
    </row>
    <row r="404" spans="1:14">
      <c r="A404" s="9">
        <v>41485</v>
      </c>
      <c r="B404">
        <v>3.4285967570000002</v>
      </c>
      <c r="C404" s="23">
        <v>2.2499999999999999E-2</v>
      </c>
      <c r="D404" s="23">
        <v>7.4099999999999999E-2</v>
      </c>
      <c r="E404">
        <v>6.5694949999999998E-3</v>
      </c>
      <c r="F404" s="23">
        <v>2.3199999999999998E-2</v>
      </c>
      <c r="H404" s="9">
        <v>41480</v>
      </c>
      <c r="I404" s="38">
        <v>3.4346999999999999</v>
      </c>
      <c r="J404" s="38">
        <f t="shared" si="35"/>
        <v>3.4407863920000001</v>
      </c>
      <c r="K404" s="38">
        <f t="shared" si="32"/>
        <v>1.1099999999999888E-2</v>
      </c>
      <c r="L404" s="38">
        <f t="shared" si="33"/>
        <v>7.4819327297751953E-2</v>
      </c>
      <c r="M404" s="38">
        <f t="shared" si="34"/>
        <v>7.5200000000000003E-2</v>
      </c>
      <c r="N404" s="38">
        <f t="shared" si="36"/>
        <v>6.0863920000002736E-3</v>
      </c>
    </row>
    <row r="405" spans="1:14">
      <c r="A405" s="9">
        <v>41484</v>
      </c>
      <c r="B405">
        <v>3.4061464309999998</v>
      </c>
      <c r="C405" s="23">
        <v>1.0800000000000001E-2</v>
      </c>
      <c r="D405" s="23">
        <v>7.5200000000000003E-2</v>
      </c>
      <c r="E405">
        <v>3.1833819999999998E-3</v>
      </c>
      <c r="F405" s="23">
        <v>2.3800000000000002E-2</v>
      </c>
      <c r="H405" s="9">
        <v>41479</v>
      </c>
      <c r="I405" s="38">
        <v>3.4236</v>
      </c>
      <c r="J405" s="38">
        <f t="shared" si="35"/>
        <v>3.429675595</v>
      </c>
      <c r="K405" s="38">
        <f t="shared" si="32"/>
        <v>6.4599999999999991E-2</v>
      </c>
      <c r="L405" s="38">
        <f t="shared" si="33"/>
        <v>7.4983543279254675E-2</v>
      </c>
      <c r="M405" s="38">
        <f t="shared" si="34"/>
        <v>7.5300000000000006E-2</v>
      </c>
      <c r="N405" s="38">
        <f t="shared" si="36"/>
        <v>6.0755949999999892E-3</v>
      </c>
    </row>
    <row r="406" spans="1:14">
      <c r="A406" s="9">
        <v>41481</v>
      </c>
      <c r="B406">
        <v>3.395320608</v>
      </c>
      <c r="C406" s="23">
        <v>-4.5499999999999999E-2</v>
      </c>
      <c r="D406" s="23">
        <v>7.5200000000000003E-2</v>
      </c>
      <c r="E406">
        <v>-1.3301855E-2</v>
      </c>
      <c r="F406" s="23">
        <v>2.3800000000000002E-2</v>
      </c>
      <c r="H406" s="9">
        <v>41478</v>
      </c>
      <c r="I406" s="38">
        <v>3.359</v>
      </c>
      <c r="J406" s="38">
        <f t="shared" si="35"/>
        <v>3.363905054</v>
      </c>
      <c r="K406" s="38">
        <f t="shared" si="32"/>
        <v>3.9400000000000102E-2</v>
      </c>
      <c r="L406" s="38">
        <f t="shared" si="33"/>
        <v>7.4777468338975181E-2</v>
      </c>
      <c r="M406" s="38">
        <f t="shared" si="34"/>
        <v>7.51E-2</v>
      </c>
      <c r="N406" s="38">
        <f t="shared" si="36"/>
        <v>4.9050539999999643E-3</v>
      </c>
    </row>
    <row r="407" spans="1:14">
      <c r="A407" s="9">
        <v>41480</v>
      </c>
      <c r="B407">
        <v>3.4407863920000001</v>
      </c>
      <c r="C407" s="23">
        <v>1.11E-2</v>
      </c>
      <c r="D407" s="23">
        <v>7.5200000000000003E-2</v>
      </c>
      <c r="E407">
        <v>3.234369E-3</v>
      </c>
      <c r="F407" s="23">
        <v>2.3900000000000001E-2</v>
      </c>
      <c r="H407" s="9">
        <v>41477</v>
      </c>
      <c r="I407" s="38">
        <v>3.3195999999999999</v>
      </c>
      <c r="J407" s="38">
        <f t="shared" si="35"/>
        <v>3.3220828710000001</v>
      </c>
      <c r="K407" s="38">
        <f t="shared" si="32"/>
        <v>-1.0200000000000209E-2</v>
      </c>
      <c r="L407" s="38">
        <f t="shared" si="33"/>
        <v>7.5218211578761546E-2</v>
      </c>
      <c r="M407" s="38">
        <f t="shared" si="34"/>
        <v>7.5600000000000001E-2</v>
      </c>
      <c r="N407" s="38">
        <f t="shared" si="36"/>
        <v>2.4828710000002197E-3</v>
      </c>
    </row>
    <row r="408" spans="1:14">
      <c r="A408" s="9">
        <v>41479</v>
      </c>
      <c r="B408">
        <v>3.429675595</v>
      </c>
      <c r="C408" s="23">
        <v>6.5799999999999997E-2</v>
      </c>
      <c r="D408" s="23">
        <v>7.5300000000000006E-2</v>
      </c>
      <c r="E408">
        <v>1.9363160000000001E-2</v>
      </c>
      <c r="F408" s="23">
        <v>2.4E-2</v>
      </c>
      <c r="H408" s="9">
        <v>41474</v>
      </c>
      <c r="I408" s="38">
        <v>3.3298000000000001</v>
      </c>
      <c r="J408" s="38">
        <f t="shared" si="35"/>
        <v>3.3313912760000002</v>
      </c>
      <c r="K408" s="38">
        <f t="shared" si="32"/>
        <v>-5.4999999999999716E-2</v>
      </c>
      <c r="L408" s="38">
        <f t="shared" si="33"/>
        <v>7.5167056433529111E-2</v>
      </c>
      <c r="M408" s="38">
        <f t="shared" si="34"/>
        <v>7.5499999999999998E-2</v>
      </c>
      <c r="N408" s="38">
        <f t="shared" si="36"/>
        <v>1.5912760000000858E-3</v>
      </c>
    </row>
    <row r="409" spans="1:14">
      <c r="A409" s="9">
        <v>41478</v>
      </c>
      <c r="B409">
        <v>3.363905054</v>
      </c>
      <c r="C409" s="23">
        <v>4.1799999999999997E-2</v>
      </c>
      <c r="D409" s="23">
        <v>7.51E-2</v>
      </c>
      <c r="E409">
        <v>1.2510561E-2</v>
      </c>
      <c r="F409" s="23">
        <v>2.3900000000000001E-2</v>
      </c>
      <c r="H409" s="9">
        <v>41473</v>
      </c>
      <c r="I409" s="38">
        <v>3.3847999999999998</v>
      </c>
      <c r="J409" s="38">
        <f t="shared" si="35"/>
        <v>3.3888475580000001</v>
      </c>
      <c r="K409" s="38">
        <f t="shared" si="32"/>
        <v>4.919999999999991E-2</v>
      </c>
      <c r="L409" s="38">
        <f t="shared" si="33"/>
        <v>7.4666642409449202E-2</v>
      </c>
      <c r="M409" s="38">
        <f t="shared" si="34"/>
        <v>7.4999999999999997E-2</v>
      </c>
      <c r="N409" s="38">
        <f t="shared" si="36"/>
        <v>4.0475580000003397E-3</v>
      </c>
    </row>
    <row r="410" spans="1:14">
      <c r="A410" s="9">
        <v>41477</v>
      </c>
      <c r="B410">
        <v>3.3220828710000001</v>
      </c>
      <c r="C410" s="23">
        <v>-9.2999999999999992E-3</v>
      </c>
      <c r="D410" s="23">
        <v>7.5600000000000001E-2</v>
      </c>
      <c r="E410">
        <v>-2.7980599999999998E-3</v>
      </c>
      <c r="F410" s="23">
        <v>2.4199999999999999E-2</v>
      </c>
      <c r="H410" s="9">
        <v>41472</v>
      </c>
      <c r="I410" s="38">
        <v>3.3355999999999999</v>
      </c>
      <c r="J410" s="38">
        <f t="shared" si="35"/>
        <v>3.343865836</v>
      </c>
      <c r="K410" s="38">
        <f t="shared" si="32"/>
        <v>-5.1200000000000134E-2</v>
      </c>
      <c r="L410" s="38">
        <f t="shared" si="33"/>
        <v>7.4580657793754723E-2</v>
      </c>
      <c r="M410" s="38">
        <f t="shared" si="34"/>
        <v>7.4899999999999994E-2</v>
      </c>
      <c r="N410" s="38">
        <f t="shared" si="36"/>
        <v>8.2658360000000819E-3</v>
      </c>
    </row>
    <row r="411" spans="1:14">
      <c r="A411" s="9">
        <v>41474</v>
      </c>
      <c r="B411">
        <v>3.3313912760000002</v>
      </c>
      <c r="C411" s="23">
        <v>-5.7500000000000002E-2</v>
      </c>
      <c r="D411" s="23">
        <v>7.5499999999999998E-2</v>
      </c>
      <c r="E411">
        <v>-1.7099893000000001E-2</v>
      </c>
      <c r="F411" s="23">
        <v>2.4199999999999999E-2</v>
      </c>
      <c r="H411" s="9">
        <v>41471</v>
      </c>
      <c r="I411" s="38">
        <v>3.3868</v>
      </c>
      <c r="J411" s="38">
        <f t="shared" si="35"/>
        <v>3.3914708519999999</v>
      </c>
      <c r="K411" s="38">
        <f t="shared" si="32"/>
        <v>-2.179999999999982E-2</v>
      </c>
      <c r="L411" s="38">
        <f t="shared" si="33"/>
        <v>7.4113990593510135E-2</v>
      </c>
      <c r="M411" s="38">
        <f t="shared" si="34"/>
        <v>7.4499999999999997E-2</v>
      </c>
      <c r="N411" s="38">
        <f t="shared" si="36"/>
        <v>4.6708519999998366E-3</v>
      </c>
    </row>
    <row r="412" spans="1:14">
      <c r="A412" s="9">
        <v>41473</v>
      </c>
      <c r="B412">
        <v>3.3888475580000001</v>
      </c>
      <c r="C412" s="23">
        <v>4.4999999999999998E-2</v>
      </c>
      <c r="D412" s="23">
        <v>7.4999999999999997E-2</v>
      </c>
      <c r="E412">
        <v>1.3362336000000001E-2</v>
      </c>
      <c r="F412" s="23">
        <v>2.4E-2</v>
      </c>
      <c r="H412" s="9">
        <v>41470</v>
      </c>
      <c r="I412" s="38">
        <v>3.4085999999999999</v>
      </c>
      <c r="J412" s="38">
        <f t="shared" si="35"/>
        <v>3.4050328589999999</v>
      </c>
      <c r="K412" s="38">
        <f t="shared" si="32"/>
        <v>-6.0000000000000053E-2</v>
      </c>
      <c r="L412" s="38">
        <f t="shared" si="33"/>
        <v>7.3951928270432871E-2</v>
      </c>
      <c r="M412" s="38">
        <f t="shared" si="34"/>
        <v>7.4399999999999994E-2</v>
      </c>
      <c r="N412" s="38">
        <f t="shared" si="36"/>
        <v>3.5671409999999959E-3</v>
      </c>
    </row>
    <row r="413" spans="1:14">
      <c r="A413" s="9">
        <v>41472</v>
      </c>
      <c r="B413">
        <v>3.343865836</v>
      </c>
      <c r="C413" s="23">
        <v>-4.7600000000000003E-2</v>
      </c>
      <c r="D413" s="23">
        <v>7.4899999999999994E-2</v>
      </c>
      <c r="E413">
        <v>-1.4136133E-2</v>
      </c>
      <c r="F413" s="23">
        <v>2.4E-2</v>
      </c>
      <c r="H413" s="9">
        <v>41467</v>
      </c>
      <c r="I413" s="38">
        <v>3.4685999999999999</v>
      </c>
      <c r="J413" s="38">
        <f t="shared" si="35"/>
        <v>3.4748173659999999</v>
      </c>
      <c r="K413" s="38">
        <f t="shared" si="32"/>
        <v>2.8999999999999027E-3</v>
      </c>
      <c r="L413" s="38">
        <f t="shared" si="33"/>
        <v>7.3399490523024358E-2</v>
      </c>
      <c r="M413" s="38">
        <f t="shared" si="34"/>
        <v>7.3700000000000002E-2</v>
      </c>
      <c r="N413" s="38">
        <f t="shared" si="36"/>
        <v>6.2173660000000019E-3</v>
      </c>
    </row>
    <row r="414" spans="1:14">
      <c r="A414" s="9">
        <v>41471</v>
      </c>
      <c r="B414">
        <v>3.3914708519999999</v>
      </c>
      <c r="C414" s="23">
        <v>-1.3599999999999999E-2</v>
      </c>
      <c r="D414" s="23">
        <v>7.4499999999999997E-2</v>
      </c>
      <c r="E414">
        <v>-3.9908829999999998E-3</v>
      </c>
      <c r="F414" s="23">
        <v>2.3900000000000001E-2</v>
      </c>
      <c r="H414" s="9">
        <v>41466</v>
      </c>
      <c r="I414" s="38">
        <v>3.4657</v>
      </c>
      <c r="J414" s="38">
        <f t="shared" si="35"/>
        <v>3.4679725509999999</v>
      </c>
      <c r="K414" s="38">
        <f t="shared" si="32"/>
        <v>-0.12199999999999989</v>
      </c>
      <c r="L414" s="38">
        <f t="shared" si="33"/>
        <v>7.3426309171379905E-2</v>
      </c>
      <c r="M414" s="38">
        <f t="shared" si="34"/>
        <v>7.3800000000000004E-2</v>
      </c>
      <c r="N414" s="38">
        <f t="shared" si="36"/>
        <v>2.2725509999999005E-3</v>
      </c>
    </row>
    <row r="415" spans="1:14">
      <c r="A415" s="9">
        <v>41470</v>
      </c>
      <c r="B415">
        <v>3.4050328589999999</v>
      </c>
      <c r="C415" s="23">
        <v>-6.9800000000000001E-2</v>
      </c>
      <c r="D415" s="23">
        <v>7.4399999999999994E-2</v>
      </c>
      <c r="E415">
        <v>-2.0287330999999999E-2</v>
      </c>
      <c r="F415" s="23">
        <v>2.3900000000000001E-2</v>
      </c>
      <c r="H415" s="9">
        <v>41465</v>
      </c>
      <c r="I415" s="38">
        <v>3.5876999999999999</v>
      </c>
      <c r="J415" s="38">
        <f t="shared" si="35"/>
        <v>3.5853720579999999</v>
      </c>
      <c r="K415" s="38">
        <f t="shared" si="32"/>
        <v>9.870000000000001E-2</v>
      </c>
      <c r="L415" s="38">
        <f t="shared" si="33"/>
        <v>7.112888300244237E-2</v>
      </c>
      <c r="M415" s="38">
        <f t="shared" si="34"/>
        <v>7.1599999999999997E-2</v>
      </c>
      <c r="N415" s="38">
        <f t="shared" si="36"/>
        <v>2.3279419999999718E-3</v>
      </c>
    </row>
    <row r="416" spans="1:14">
      <c r="A416" s="9">
        <v>41467</v>
      </c>
      <c r="B416">
        <v>3.4748173659999999</v>
      </c>
      <c r="C416" s="23">
        <v>6.7999999999999996E-3</v>
      </c>
      <c r="D416" s="23">
        <v>7.3700000000000002E-2</v>
      </c>
      <c r="E416">
        <v>1.9717770000000001E-3</v>
      </c>
      <c r="F416" s="23">
        <v>2.3699999999999999E-2</v>
      </c>
      <c r="H416" s="9">
        <v>41464</v>
      </c>
      <c r="I416" s="38">
        <v>3.4889999999999999</v>
      </c>
      <c r="J416" s="38">
        <f t="shared" si="35"/>
        <v>3.4880159979999998</v>
      </c>
      <c r="K416" s="38">
        <f t="shared" si="32"/>
        <v>-5.2000000000000046E-2</v>
      </c>
      <c r="L416" s="38">
        <f t="shared" si="33"/>
        <v>7.0553309251428289E-2</v>
      </c>
      <c r="M416" s="38">
        <f t="shared" si="34"/>
        <v>7.1099999999999997E-2</v>
      </c>
      <c r="N416" s="38">
        <f t="shared" si="36"/>
        <v>9.8400200000003935E-4</v>
      </c>
    </row>
    <row r="417" spans="1:14">
      <c r="A417" s="9">
        <v>41466</v>
      </c>
      <c r="B417">
        <v>3.4679725509999999</v>
      </c>
      <c r="C417" s="23">
        <v>-0.1174</v>
      </c>
      <c r="D417" s="23">
        <v>7.3800000000000004E-2</v>
      </c>
      <c r="E417">
        <v>-3.3292107000000001E-2</v>
      </c>
      <c r="F417" s="23">
        <v>2.3699999999999999E-2</v>
      </c>
      <c r="H417" s="9">
        <v>41463</v>
      </c>
      <c r="I417" s="38">
        <v>3.5409999999999999</v>
      </c>
      <c r="J417" s="38">
        <f t="shared" si="35"/>
        <v>3.5446391610000001</v>
      </c>
      <c r="K417" s="38">
        <f t="shared" si="32"/>
        <v>-0.12429999999999986</v>
      </c>
      <c r="L417" s="38">
        <f t="shared" si="33"/>
        <v>7.0691887255390259E-2</v>
      </c>
      <c r="M417" s="38">
        <f t="shared" si="34"/>
        <v>7.1199999999999999E-2</v>
      </c>
      <c r="N417" s="38">
        <f t="shared" si="36"/>
        <v>3.6391610000001684E-3</v>
      </c>
    </row>
    <row r="418" spans="1:14">
      <c r="A418" s="9">
        <v>41465</v>
      </c>
      <c r="B418">
        <v>3.5853720579999999</v>
      </c>
      <c r="C418" s="23">
        <v>9.74E-2</v>
      </c>
      <c r="D418" s="23">
        <v>7.1599999999999997E-2</v>
      </c>
      <c r="E418">
        <v>2.7529158000000001E-2</v>
      </c>
      <c r="F418" s="23">
        <v>2.3199999999999998E-2</v>
      </c>
      <c r="H418" s="9">
        <v>41460</v>
      </c>
      <c r="I418" s="38">
        <v>3.6652999999999998</v>
      </c>
      <c r="J418" s="38">
        <f t="shared" si="35"/>
        <v>3.6732513529999999</v>
      </c>
      <c r="K418" s="38">
        <f t="shared" si="32"/>
        <v>0.3001999999999998</v>
      </c>
      <c r="L418" s="38">
        <f t="shared" si="33"/>
        <v>6.8511279350958548E-2</v>
      </c>
      <c r="M418" s="38">
        <f t="shared" si="34"/>
        <v>6.8900000000000003E-2</v>
      </c>
      <c r="N418" s="38">
        <f t="shared" si="36"/>
        <v>7.9513530000001609E-3</v>
      </c>
    </row>
    <row r="419" spans="1:14">
      <c r="A419" s="9">
        <v>41464</v>
      </c>
      <c r="B419">
        <v>3.4880159979999998</v>
      </c>
      <c r="C419" s="23">
        <v>-5.6599999999999998E-2</v>
      </c>
      <c r="D419" s="23">
        <v>7.1099999999999997E-2</v>
      </c>
      <c r="E419">
        <v>-1.6103274000000001E-2</v>
      </c>
      <c r="F419" s="23">
        <v>2.3099999999999999E-2</v>
      </c>
      <c r="H419" s="9">
        <v>41458</v>
      </c>
      <c r="I419" s="38">
        <v>3.3651</v>
      </c>
      <c r="J419" s="38">
        <f t="shared" si="35"/>
        <v>3.3689245040000002</v>
      </c>
      <c r="K419" s="38">
        <f t="shared" si="32"/>
        <v>5.7100000000000151E-2</v>
      </c>
      <c r="L419" s="38">
        <f t="shared" si="33"/>
        <v>5.7940721802009446E-2</v>
      </c>
      <c r="M419" s="38">
        <f t="shared" si="34"/>
        <v>5.8000000000000003E-2</v>
      </c>
      <c r="N419" s="38">
        <f t="shared" si="36"/>
        <v>3.8245040000002284E-3</v>
      </c>
    </row>
    <row r="420" spans="1:14">
      <c r="A420" s="9">
        <v>41463</v>
      </c>
      <c r="B420">
        <v>3.5446391610000001</v>
      </c>
      <c r="C420" s="23">
        <v>-0.12859999999999999</v>
      </c>
      <c r="D420" s="23">
        <v>7.1199999999999999E-2</v>
      </c>
      <c r="E420">
        <v>-3.5640830999999998E-2</v>
      </c>
      <c r="F420" s="23">
        <v>2.3300000000000001E-2</v>
      </c>
      <c r="H420" s="9">
        <v>41457</v>
      </c>
      <c r="I420" s="38">
        <v>3.3079999999999998</v>
      </c>
      <c r="J420" s="38">
        <f t="shared" si="35"/>
        <v>3.31181825</v>
      </c>
      <c r="K420" s="38">
        <f t="shared" si="32"/>
        <v>1.0199999999999765E-2</v>
      </c>
      <c r="L420" s="38">
        <f t="shared" si="33"/>
        <v>5.7671196655946139E-2</v>
      </c>
      <c r="M420" s="38">
        <f t="shared" si="34"/>
        <v>5.7799999999999997E-2</v>
      </c>
      <c r="N420" s="38">
        <f t="shared" si="36"/>
        <v>3.818250000000134E-3</v>
      </c>
    </row>
    <row r="421" spans="1:14">
      <c r="A421" s="9">
        <v>41460</v>
      </c>
      <c r="B421">
        <v>3.6732513529999999</v>
      </c>
      <c r="C421" s="23">
        <v>0.30430000000000001</v>
      </c>
      <c r="D421" s="23">
        <v>6.8900000000000003E-2</v>
      </c>
      <c r="E421">
        <v>8.6483641999999999E-2</v>
      </c>
      <c r="F421" s="23">
        <v>2.2700000000000001E-2</v>
      </c>
      <c r="H421" s="9">
        <v>41456</v>
      </c>
      <c r="I421" s="38">
        <v>3.2978000000000001</v>
      </c>
      <c r="J421" s="38">
        <f t="shared" si="35"/>
        <v>3.297946177</v>
      </c>
      <c r="K421" s="38">
        <f t="shared" si="32"/>
        <v>-9.300000000000086E-3</v>
      </c>
      <c r="L421" s="38">
        <f t="shared" si="33"/>
        <v>5.7959709632450417E-2</v>
      </c>
      <c r="M421" s="38">
        <f t="shared" si="34"/>
        <v>5.8099999999999999E-2</v>
      </c>
      <c r="N421" s="38">
        <f t="shared" si="36"/>
        <v>1.4617699999996958E-4</v>
      </c>
    </row>
    <row r="422" spans="1:14">
      <c r="A422" s="9">
        <v>41458</v>
      </c>
      <c r="B422">
        <v>3.3689245040000002</v>
      </c>
      <c r="C422" s="23">
        <v>5.7099999999999998E-2</v>
      </c>
      <c r="D422" s="23">
        <v>5.8000000000000003E-2</v>
      </c>
      <c r="E422">
        <v>1.7096197E-2</v>
      </c>
      <c r="F422" s="23">
        <v>2.0299999999999999E-2</v>
      </c>
      <c r="H422" s="9">
        <v>41453</v>
      </c>
      <c r="I422" s="38">
        <v>3.3071000000000002</v>
      </c>
      <c r="J422" s="38">
        <f t="shared" si="35"/>
        <v>3.3094496740000001</v>
      </c>
      <c r="K422" s="38">
        <f t="shared" si="32"/>
        <v>-1.7099999999999671E-2</v>
      </c>
      <c r="L422" s="38">
        <f t="shared" si="33"/>
        <v>5.8940891966127493E-2</v>
      </c>
      <c r="M422" s="38">
        <f t="shared" si="34"/>
        <v>5.8999999999999997E-2</v>
      </c>
      <c r="N422" s="38">
        <f t="shared" si="36"/>
        <v>2.3496739999999683E-3</v>
      </c>
    </row>
    <row r="423" spans="1:14">
      <c r="A423" s="9">
        <v>41457</v>
      </c>
      <c r="B423">
        <v>3.31181825</v>
      </c>
      <c r="C423" s="23">
        <v>1.3899999999999999E-2</v>
      </c>
      <c r="D423" s="23">
        <v>5.7799999999999997E-2</v>
      </c>
      <c r="E423">
        <v>4.1974539999999998E-3</v>
      </c>
      <c r="F423" s="23">
        <v>2.0199999999999999E-2</v>
      </c>
      <c r="H423" s="9">
        <v>41452</v>
      </c>
      <c r="I423" s="38">
        <v>3.3241999999999998</v>
      </c>
      <c r="J423" s="38">
        <f t="shared" si="35"/>
        <v>3.3206581310000001</v>
      </c>
      <c r="K423" s="38">
        <f t="shared" si="32"/>
        <v>-0.12130000000000019</v>
      </c>
      <c r="L423" s="38">
        <f t="shared" si="33"/>
        <v>5.9975987191108603E-2</v>
      </c>
      <c r="M423" s="38">
        <f t="shared" si="34"/>
        <v>6.0100000000000001E-2</v>
      </c>
      <c r="N423" s="38">
        <f t="shared" si="36"/>
        <v>3.5418689999997532E-3</v>
      </c>
    </row>
    <row r="424" spans="1:14">
      <c r="A424" s="9">
        <v>41456</v>
      </c>
      <c r="B424">
        <v>3.297946177</v>
      </c>
      <c r="C424" s="23">
        <v>-1.15E-2</v>
      </c>
      <c r="D424" s="23">
        <v>5.8099999999999999E-2</v>
      </c>
      <c r="E424">
        <v>-3.4820099999999998E-3</v>
      </c>
      <c r="F424" s="23">
        <v>2.0400000000000001E-2</v>
      </c>
      <c r="H424" s="9">
        <v>41451</v>
      </c>
      <c r="I424" s="38">
        <v>3.4455</v>
      </c>
      <c r="J424" s="38">
        <f t="shared" si="35"/>
        <v>3.4427483950000002</v>
      </c>
      <c r="K424" s="38">
        <f t="shared" si="32"/>
        <v>-5.0300000000000011E-2</v>
      </c>
      <c r="L424" s="38">
        <f t="shared" si="33"/>
        <v>5.7819415223920742E-2</v>
      </c>
      <c r="M424" s="38">
        <f t="shared" si="34"/>
        <v>5.79E-2</v>
      </c>
      <c r="N424" s="38">
        <f t="shared" si="36"/>
        <v>2.7516049999998238E-3</v>
      </c>
    </row>
    <row r="425" spans="1:14">
      <c r="A425" s="9">
        <v>41453</v>
      </c>
      <c r="B425">
        <v>3.3094496740000001</v>
      </c>
      <c r="C425" s="23">
        <v>-1.12E-2</v>
      </c>
      <c r="D425" s="23">
        <v>5.8999999999999997E-2</v>
      </c>
      <c r="E425">
        <v>-3.3810820000000001E-3</v>
      </c>
      <c r="F425" s="23">
        <v>2.0799999999999999E-2</v>
      </c>
      <c r="H425" s="9">
        <v>41450</v>
      </c>
      <c r="I425" s="38">
        <v>3.4958</v>
      </c>
      <c r="J425" s="38">
        <f t="shared" si="35"/>
        <v>3.497907359</v>
      </c>
      <c r="K425" s="38">
        <f t="shared" si="32"/>
        <v>1.3700000000000045E-2</v>
      </c>
      <c r="L425" s="38">
        <f t="shared" si="33"/>
        <v>5.7201221293903537E-2</v>
      </c>
      <c r="M425" s="38">
        <f t="shared" si="34"/>
        <v>5.7200000000000001E-2</v>
      </c>
      <c r="N425" s="38">
        <f t="shared" si="36"/>
        <v>2.1073590000000308E-3</v>
      </c>
    </row>
    <row r="426" spans="1:14">
      <c r="A426" s="9">
        <v>41452</v>
      </c>
      <c r="B426">
        <v>3.3206581310000001</v>
      </c>
      <c r="C426" s="23">
        <v>-0.1221</v>
      </c>
      <c r="D426" s="23">
        <v>6.0100000000000001E-2</v>
      </c>
      <c r="E426">
        <v>-3.6107108999999998E-2</v>
      </c>
      <c r="F426" s="23">
        <v>2.1299999999999999E-2</v>
      </c>
      <c r="H426" s="9">
        <v>41449</v>
      </c>
      <c r="I426" s="38">
        <v>3.4821</v>
      </c>
      <c r="J426" s="38">
        <f t="shared" si="35"/>
        <v>3.484282125</v>
      </c>
      <c r="K426" s="38">
        <f t="shared" si="32"/>
        <v>5.2299999999999791E-2</v>
      </c>
      <c r="L426" s="38">
        <f t="shared" si="33"/>
        <v>5.7391964313801017E-2</v>
      </c>
      <c r="M426" s="38">
        <f t="shared" si="34"/>
        <v>5.74E-2</v>
      </c>
      <c r="N426" s="38">
        <f t="shared" si="36"/>
        <v>2.1821250000000347E-3</v>
      </c>
    </row>
    <row r="427" spans="1:14">
      <c r="A427" s="9">
        <v>41451</v>
      </c>
      <c r="B427">
        <v>3.4427483950000002</v>
      </c>
      <c r="C427" s="23">
        <v>-5.5199999999999999E-2</v>
      </c>
      <c r="D427" s="23">
        <v>5.79E-2</v>
      </c>
      <c r="E427">
        <v>-1.5894788E-2</v>
      </c>
      <c r="F427" s="23">
        <v>2.0799999999999999E-2</v>
      </c>
      <c r="H427" s="9">
        <v>41446</v>
      </c>
      <c r="I427" s="38">
        <v>3.4298000000000002</v>
      </c>
      <c r="J427" s="38">
        <f t="shared" si="35"/>
        <v>3.4290560330000002</v>
      </c>
      <c r="K427" s="38">
        <f t="shared" si="32"/>
        <v>0.15339999999999998</v>
      </c>
      <c r="L427" s="38">
        <f t="shared" si="33"/>
        <v>5.7182404621571176E-2</v>
      </c>
      <c r="M427" s="38">
        <f t="shared" si="34"/>
        <v>5.7200000000000001E-2</v>
      </c>
      <c r="N427" s="38">
        <f t="shared" si="36"/>
        <v>7.4396700000001204E-4</v>
      </c>
    </row>
    <row r="428" spans="1:14">
      <c r="A428" s="9">
        <v>41450</v>
      </c>
      <c r="B428">
        <v>3.497907359</v>
      </c>
      <c r="C428" s="23">
        <v>1.3599999999999999E-2</v>
      </c>
      <c r="D428" s="23">
        <v>5.7200000000000001E-2</v>
      </c>
      <c r="E428">
        <v>3.9028589999999998E-3</v>
      </c>
      <c r="F428" s="23">
        <v>2.06E-2</v>
      </c>
      <c r="H428" s="9">
        <v>41445</v>
      </c>
      <c r="I428" s="38">
        <v>3.2764000000000002</v>
      </c>
      <c r="J428" s="38">
        <f t="shared" si="35"/>
        <v>3.2731873239999998</v>
      </c>
      <c r="K428" s="38">
        <f t="shared" si="32"/>
        <v>0.15060000000000029</v>
      </c>
      <c r="L428" s="38">
        <f t="shared" si="33"/>
        <v>5.4481203180546597E-2</v>
      </c>
      <c r="M428" s="38">
        <f t="shared" si="34"/>
        <v>5.4300000000000001E-2</v>
      </c>
      <c r="N428" s="38">
        <f t="shared" si="36"/>
        <v>3.212676000000414E-3</v>
      </c>
    </row>
    <row r="429" spans="1:14">
      <c r="A429" s="9">
        <v>41449</v>
      </c>
      <c r="B429">
        <v>3.484282125</v>
      </c>
      <c r="C429" s="23">
        <v>5.5199999999999999E-2</v>
      </c>
      <c r="D429" s="23">
        <v>5.74E-2</v>
      </c>
      <c r="E429">
        <v>1.5977018999999999E-2</v>
      </c>
      <c r="F429" s="23">
        <v>2.07E-2</v>
      </c>
      <c r="H429" s="9">
        <v>41444</v>
      </c>
      <c r="I429" s="38">
        <v>3.1257999999999999</v>
      </c>
      <c r="J429" s="38">
        <f t="shared" si="35"/>
        <v>3.1273804100000002</v>
      </c>
      <c r="K429" s="38">
        <f t="shared" si="32"/>
        <v>0.14769999999999994</v>
      </c>
      <c r="L429" s="38">
        <f t="shared" si="33"/>
        <v>5.1290052862118102E-2</v>
      </c>
      <c r="M429" s="38">
        <f t="shared" si="34"/>
        <v>5.1400000000000001E-2</v>
      </c>
      <c r="N429" s="38">
        <f t="shared" si="36"/>
        <v>1.5804100000003096E-3</v>
      </c>
    </row>
    <row r="430" spans="1:14">
      <c r="A430" s="9">
        <v>41446</v>
      </c>
      <c r="B430">
        <v>3.4290560330000002</v>
      </c>
      <c r="C430" s="23">
        <v>0.15590000000000001</v>
      </c>
      <c r="D430" s="23">
        <v>5.7200000000000001E-2</v>
      </c>
      <c r="E430">
        <v>4.6520787000000001E-2</v>
      </c>
      <c r="F430" s="23">
        <v>2.06E-2</v>
      </c>
      <c r="H430" s="9">
        <v>41443</v>
      </c>
      <c r="I430" s="38">
        <v>2.9781</v>
      </c>
      <c r="J430" s="38">
        <f t="shared" si="35"/>
        <v>2.9821306490000001</v>
      </c>
      <c r="K430" s="38">
        <f t="shared" si="32"/>
        <v>-5.9000000000000163E-3</v>
      </c>
      <c r="L430" s="38">
        <f t="shared" si="33"/>
        <v>4.7917894084009226E-2</v>
      </c>
      <c r="M430" s="38">
        <f t="shared" si="34"/>
        <v>4.8099999999999997E-2</v>
      </c>
      <c r="N430" s="38">
        <f t="shared" si="36"/>
        <v>4.0306490000001638E-3</v>
      </c>
    </row>
    <row r="431" spans="1:14">
      <c r="A431" s="9">
        <v>41445</v>
      </c>
      <c r="B431">
        <v>3.2731873239999998</v>
      </c>
      <c r="C431" s="23">
        <v>0.14580000000000001</v>
      </c>
      <c r="D431" s="23">
        <v>5.4300000000000001E-2</v>
      </c>
      <c r="E431">
        <v>4.5568503000000003E-2</v>
      </c>
      <c r="F431" s="23">
        <v>0.02</v>
      </c>
      <c r="H431" s="9">
        <v>41442</v>
      </c>
      <c r="I431" s="38">
        <v>2.984</v>
      </c>
      <c r="J431" s="38">
        <f t="shared" si="35"/>
        <v>2.983851831</v>
      </c>
      <c r="K431" s="38">
        <f t="shared" si="32"/>
        <v>5.259999999999998E-2</v>
      </c>
      <c r="L431" s="38">
        <f t="shared" si="33"/>
        <v>4.8126272703106605E-2</v>
      </c>
      <c r="M431" s="38">
        <f t="shared" si="34"/>
        <v>4.8399999999999999E-2</v>
      </c>
      <c r="N431" s="38">
        <f t="shared" si="36"/>
        <v>1.481690000000313E-4</v>
      </c>
    </row>
    <row r="432" spans="1:14">
      <c r="A432" s="9">
        <v>41444</v>
      </c>
      <c r="B432">
        <v>3.1273804100000002</v>
      </c>
      <c r="C432" s="23">
        <v>0.1452</v>
      </c>
      <c r="D432" s="23">
        <v>5.1400000000000001E-2</v>
      </c>
      <c r="E432">
        <v>4.7557697000000003E-2</v>
      </c>
      <c r="F432" s="23">
        <v>1.9199999999999998E-2</v>
      </c>
      <c r="H432" s="9">
        <v>41439</v>
      </c>
      <c r="I432" s="38">
        <v>2.9314</v>
      </c>
      <c r="J432" s="38">
        <f t="shared" si="35"/>
        <v>2.932824074</v>
      </c>
      <c r="K432" s="38">
        <f t="shared" si="32"/>
        <v>-3.8800000000000168E-2</v>
      </c>
      <c r="L432" s="38">
        <f t="shared" si="33"/>
        <v>4.7808594687448178E-2</v>
      </c>
      <c r="M432" s="38">
        <f t="shared" si="34"/>
        <v>4.8099999999999997E-2</v>
      </c>
      <c r="N432" s="38">
        <f t="shared" si="36"/>
        <v>1.4240739999999974E-3</v>
      </c>
    </row>
    <row r="433" spans="1:14">
      <c r="A433" s="9">
        <v>41443</v>
      </c>
      <c r="B433">
        <v>2.9821306490000001</v>
      </c>
      <c r="C433" s="23">
        <v>-1.6999999999999999E-3</v>
      </c>
      <c r="D433" s="23">
        <v>4.8099999999999997E-2</v>
      </c>
      <c r="E433">
        <v>-5.7699900000000002E-4</v>
      </c>
      <c r="F433" s="23">
        <v>1.83E-2</v>
      </c>
      <c r="H433" s="9">
        <v>41438</v>
      </c>
      <c r="I433" s="38">
        <v>2.9702000000000002</v>
      </c>
      <c r="J433" s="38">
        <f t="shared" si="35"/>
        <v>2.9705177159999998</v>
      </c>
      <c r="K433" s="38">
        <f t="shared" si="32"/>
        <v>-4.8599999999999977E-2</v>
      </c>
      <c r="L433" s="38">
        <f t="shared" si="33"/>
        <v>4.7682226461638513E-2</v>
      </c>
      <c r="M433" s="38">
        <f t="shared" si="34"/>
        <v>4.8000000000000001E-2</v>
      </c>
      <c r="N433" s="38">
        <f t="shared" si="36"/>
        <v>3.1771599999963485E-4</v>
      </c>
    </row>
    <row r="434" spans="1:14">
      <c r="A434" s="9">
        <v>41442</v>
      </c>
      <c r="B434">
        <v>2.983851831</v>
      </c>
      <c r="C434" s="23">
        <v>5.0999999999999997E-2</v>
      </c>
      <c r="D434" s="23">
        <v>4.8399999999999999E-2</v>
      </c>
      <c r="E434">
        <v>1.7249219999999999E-2</v>
      </c>
      <c r="F434" s="23">
        <v>1.84E-2</v>
      </c>
      <c r="H434" s="9">
        <v>41437</v>
      </c>
      <c r="I434" s="38">
        <v>3.0188000000000001</v>
      </c>
      <c r="J434" s="38">
        <f t="shared" si="35"/>
        <v>3.0172986000000002</v>
      </c>
      <c r="K434" s="38">
        <f t="shared" si="32"/>
        <v>3.0000000000000249E-2</v>
      </c>
      <c r="L434" s="38">
        <f t="shared" si="33"/>
        <v>4.7315301660101866E-2</v>
      </c>
      <c r="M434" s="38">
        <f t="shared" si="34"/>
        <v>4.7699999999999999E-2</v>
      </c>
      <c r="N434" s="38">
        <f t="shared" si="36"/>
        <v>1.5013999999999861E-3</v>
      </c>
    </row>
    <row r="435" spans="1:14">
      <c r="A435" s="9">
        <v>41439</v>
      </c>
      <c r="B435">
        <v>2.932824074</v>
      </c>
      <c r="C435" s="23">
        <v>-3.7699999999999997E-2</v>
      </c>
      <c r="D435" s="23">
        <v>4.8099999999999997E-2</v>
      </c>
      <c r="E435">
        <v>-1.2770446E-2</v>
      </c>
      <c r="F435" s="23">
        <v>1.83E-2</v>
      </c>
      <c r="H435" s="9">
        <v>41436</v>
      </c>
      <c r="I435" s="38">
        <v>2.9887999999999999</v>
      </c>
      <c r="J435" s="38">
        <f t="shared" si="35"/>
        <v>2.988623794</v>
      </c>
      <c r="K435" s="38">
        <f t="shared" si="32"/>
        <v>-3.0499999999999972E-2</v>
      </c>
      <c r="L435" s="38">
        <f t="shared" si="33"/>
        <v>4.7497744341327641E-2</v>
      </c>
      <c r="M435" s="38">
        <f t="shared" si="34"/>
        <v>4.7899999999999998E-2</v>
      </c>
      <c r="N435" s="38">
        <f t="shared" si="36"/>
        <v>1.7620599999990105E-4</v>
      </c>
    </row>
    <row r="436" spans="1:14">
      <c r="A436" s="9">
        <v>41438</v>
      </c>
      <c r="B436">
        <v>2.9705177159999998</v>
      </c>
      <c r="C436" s="23">
        <v>-4.6800000000000001E-2</v>
      </c>
      <c r="D436" s="23">
        <v>4.8000000000000001E-2</v>
      </c>
      <c r="E436">
        <v>-1.5625674999999999E-2</v>
      </c>
      <c r="F436" s="23">
        <v>1.83E-2</v>
      </c>
      <c r="H436" s="9">
        <v>41435</v>
      </c>
      <c r="I436" s="38">
        <v>3.0192999999999999</v>
      </c>
      <c r="J436" s="38">
        <f t="shared" si="35"/>
        <v>3.018750329</v>
      </c>
      <c r="K436" s="38">
        <f t="shared" si="32"/>
        <v>2.6499999999999968E-2</v>
      </c>
      <c r="L436" s="38">
        <f t="shared" si="33"/>
        <v>4.7643089384523468E-2</v>
      </c>
      <c r="M436" s="38">
        <f t="shared" si="34"/>
        <v>4.8000000000000001E-2</v>
      </c>
      <c r="N436" s="38">
        <f t="shared" si="36"/>
        <v>5.4967099999991831E-4</v>
      </c>
    </row>
    <row r="437" spans="1:14">
      <c r="A437" s="9">
        <v>41437</v>
      </c>
      <c r="B437">
        <v>3.0172986000000002</v>
      </c>
      <c r="C437" s="23">
        <v>2.87E-2</v>
      </c>
      <c r="D437" s="23">
        <v>4.7699999999999999E-2</v>
      </c>
      <c r="E437">
        <v>9.5489159999999993E-3</v>
      </c>
      <c r="F437" s="23">
        <v>1.8200000000000001E-2</v>
      </c>
      <c r="H437" s="9">
        <v>41432</v>
      </c>
      <c r="I437" s="38">
        <v>2.9927999999999999</v>
      </c>
      <c r="J437" s="38">
        <f t="shared" si="35"/>
        <v>2.993115999</v>
      </c>
      <c r="K437" s="38">
        <f t="shared" si="32"/>
        <v>5.6400000000000006E-2</v>
      </c>
      <c r="L437" s="38">
        <f t="shared" si="33"/>
        <v>4.7561101468336017E-2</v>
      </c>
      <c r="M437" s="38">
        <f t="shared" si="34"/>
        <v>4.7899999999999998E-2</v>
      </c>
      <c r="N437" s="38">
        <f t="shared" si="36"/>
        <v>3.1599900000012227E-4</v>
      </c>
    </row>
    <row r="438" spans="1:14">
      <c r="A438" s="9">
        <v>41436</v>
      </c>
      <c r="B438">
        <v>2.988623794</v>
      </c>
      <c r="C438" s="23">
        <v>-3.0099999999999998E-2</v>
      </c>
      <c r="D438" s="23">
        <v>4.7899999999999998E-2</v>
      </c>
      <c r="E438">
        <v>-1.0029935E-2</v>
      </c>
      <c r="F438" s="23">
        <v>1.83E-2</v>
      </c>
      <c r="H438" s="9">
        <v>41431</v>
      </c>
      <c r="I438" s="38">
        <v>2.9363999999999999</v>
      </c>
      <c r="J438" s="38">
        <f t="shared" si="35"/>
        <v>2.9363931750000001</v>
      </c>
      <c r="K438" s="38">
        <f t="shared" si="32"/>
        <v>-3.6599999999999966E-2</v>
      </c>
      <c r="L438" s="38">
        <f t="shared" si="33"/>
        <v>4.709675972756678E-2</v>
      </c>
      <c r="M438" s="38">
        <f t="shared" si="34"/>
        <v>4.7500000000000001E-2</v>
      </c>
      <c r="N438" s="38">
        <f t="shared" si="36"/>
        <v>6.8249999998215571E-6</v>
      </c>
    </row>
    <row r="439" spans="1:14">
      <c r="A439" s="9">
        <v>41435</v>
      </c>
      <c r="B439">
        <v>3.018750329</v>
      </c>
      <c r="C439" s="23">
        <v>2.5600000000000001E-2</v>
      </c>
      <c r="D439" s="23">
        <v>4.8000000000000001E-2</v>
      </c>
      <c r="E439">
        <v>8.527962E-3</v>
      </c>
      <c r="F439" s="23">
        <v>1.84E-2</v>
      </c>
      <c r="H439" s="9">
        <v>41430</v>
      </c>
      <c r="I439" s="38">
        <v>2.9729999999999999</v>
      </c>
      <c r="J439" s="38">
        <f t="shared" si="35"/>
        <v>2.9737219850000001</v>
      </c>
      <c r="K439" s="38">
        <f t="shared" si="32"/>
        <v>-1.4299999999999979E-2</v>
      </c>
      <c r="L439" s="38">
        <f t="shared" si="33"/>
        <v>4.7017045953244338E-2</v>
      </c>
      <c r="M439" s="38">
        <f t="shared" si="34"/>
        <v>4.7399999999999998E-2</v>
      </c>
      <c r="N439" s="38">
        <f t="shared" si="36"/>
        <v>7.219850000002026E-4</v>
      </c>
    </row>
    <row r="440" spans="1:14">
      <c r="A440" s="9">
        <v>41432</v>
      </c>
      <c r="B440">
        <v>2.993115999</v>
      </c>
      <c r="C440" s="23">
        <v>5.67E-2</v>
      </c>
      <c r="D440" s="23">
        <v>4.7899999999999998E-2</v>
      </c>
      <c r="E440">
        <v>1.9132968E-2</v>
      </c>
      <c r="F440" s="23">
        <v>1.84E-2</v>
      </c>
      <c r="H440" s="9">
        <v>41429</v>
      </c>
      <c r="I440" s="38">
        <v>2.9872999999999998</v>
      </c>
      <c r="J440" s="38">
        <f t="shared" si="35"/>
        <v>2.989735767</v>
      </c>
      <c r="K440" s="38">
        <f t="shared" si="32"/>
        <v>2.5399999999999867E-2</v>
      </c>
      <c r="L440" s="38">
        <f t="shared" si="33"/>
        <v>4.7001739930529952E-2</v>
      </c>
      <c r="M440" s="38">
        <f t="shared" si="34"/>
        <v>4.7399999999999998E-2</v>
      </c>
      <c r="N440" s="38">
        <f t="shared" si="36"/>
        <v>2.4357670000001441E-3</v>
      </c>
    </row>
    <row r="441" spans="1:14">
      <c r="A441" s="9">
        <v>41431</v>
      </c>
      <c r="B441">
        <v>2.9363931750000001</v>
      </c>
      <c r="C441" s="23">
        <v>-3.73E-2</v>
      </c>
      <c r="D441" s="23">
        <v>4.7500000000000001E-2</v>
      </c>
      <c r="E441">
        <v>-1.2632345E-2</v>
      </c>
      <c r="F441" s="23">
        <v>1.8200000000000001E-2</v>
      </c>
      <c r="H441" s="9">
        <v>41428</v>
      </c>
      <c r="I441" s="38">
        <v>2.9619</v>
      </c>
      <c r="J441" s="38">
        <f t="shared" si="35"/>
        <v>2.9603245309999999</v>
      </c>
      <c r="K441" s="38">
        <f t="shared" si="32"/>
        <v>8.3999999999999631E-3</v>
      </c>
      <c r="L441" s="38">
        <f t="shared" si="33"/>
        <v>4.7839581601395814E-2</v>
      </c>
      <c r="M441" s="38">
        <f t="shared" si="34"/>
        <v>4.8300000000000003E-2</v>
      </c>
      <c r="N441" s="38">
        <f t="shared" si="36"/>
        <v>1.5754690000000515E-3</v>
      </c>
    </row>
    <row r="442" spans="1:14">
      <c r="A442" s="9">
        <v>41430</v>
      </c>
      <c r="B442">
        <v>2.9737219850000001</v>
      </c>
      <c r="C442" s="23">
        <v>-1.6E-2</v>
      </c>
      <c r="D442" s="23">
        <v>4.7399999999999998E-2</v>
      </c>
      <c r="E442">
        <v>-5.3706489999999999E-3</v>
      </c>
      <c r="F442" s="23">
        <v>1.8200000000000001E-2</v>
      </c>
      <c r="H442" s="9">
        <v>41425</v>
      </c>
      <c r="I442" s="38">
        <v>2.9535</v>
      </c>
      <c r="J442" s="38">
        <f t="shared" si="35"/>
        <v>2.9573134959999998</v>
      </c>
      <c r="K442" s="38">
        <f t="shared" si="32"/>
        <v>4.9399999999999888E-2</v>
      </c>
      <c r="L442" s="38">
        <f t="shared" si="33"/>
        <v>4.8415048671390445E-2</v>
      </c>
      <c r="M442" s="38">
        <f t="shared" si="34"/>
        <v>4.8800000000000003E-2</v>
      </c>
      <c r="N442" s="38">
        <f t="shared" si="36"/>
        <v>3.8134959999998053E-3</v>
      </c>
    </row>
    <row r="443" spans="1:14">
      <c r="A443" s="9">
        <v>41429</v>
      </c>
      <c r="B443">
        <v>2.989735767</v>
      </c>
      <c r="C443" s="23">
        <v>2.9399999999999999E-2</v>
      </c>
      <c r="D443" s="23">
        <v>4.7399999999999998E-2</v>
      </c>
      <c r="E443">
        <v>9.88611E-3</v>
      </c>
      <c r="F443" s="23">
        <v>1.8200000000000001E-2</v>
      </c>
      <c r="H443" s="9">
        <v>41424</v>
      </c>
      <c r="I443" s="38">
        <v>2.9041000000000001</v>
      </c>
      <c r="J443" s="38">
        <f t="shared" si="35"/>
        <v>2.904645441</v>
      </c>
      <c r="K443" s="38">
        <f t="shared" si="32"/>
        <v>-1.6499999999999737E-2</v>
      </c>
      <c r="L443" s="38">
        <f t="shared" si="33"/>
        <v>4.84258415803831E-2</v>
      </c>
      <c r="M443" s="38">
        <f t="shared" si="34"/>
        <v>4.8800000000000003E-2</v>
      </c>
      <c r="N443" s="38">
        <f t="shared" si="36"/>
        <v>5.4544099999986884E-4</v>
      </c>
    </row>
    <row r="444" spans="1:14">
      <c r="A444" s="9">
        <v>41428</v>
      </c>
      <c r="B444">
        <v>2.9603245309999999</v>
      </c>
      <c r="C444" s="23">
        <v>3.0000000000000001E-3</v>
      </c>
      <c r="D444" s="23">
        <v>4.8300000000000003E-2</v>
      </c>
      <c r="E444">
        <v>1.017647E-3</v>
      </c>
      <c r="F444" s="23">
        <v>1.8499999999999999E-2</v>
      </c>
      <c r="H444" s="9">
        <v>41423</v>
      </c>
      <c r="I444" s="38">
        <v>2.9205999999999999</v>
      </c>
      <c r="J444" s="38">
        <f t="shared" si="35"/>
        <v>2.9196928049999999</v>
      </c>
      <c r="K444" s="38">
        <f t="shared" si="32"/>
        <v>-2.3000000000000131E-2</v>
      </c>
      <c r="L444" s="38">
        <f t="shared" si="33"/>
        <v>4.8348515217417093E-2</v>
      </c>
      <c r="M444" s="38">
        <f t="shared" si="34"/>
        <v>4.87E-2</v>
      </c>
      <c r="N444" s="38">
        <f t="shared" si="36"/>
        <v>9.0719499999991626E-4</v>
      </c>
    </row>
    <row r="445" spans="1:14">
      <c r="A445" s="9">
        <v>41425</v>
      </c>
      <c r="B445">
        <v>2.9573134959999998</v>
      </c>
      <c r="C445" s="23">
        <v>5.2699999999999997E-2</v>
      </c>
      <c r="D445" s="23">
        <v>4.8800000000000003E-2</v>
      </c>
      <c r="E445">
        <v>1.7969921999999999E-2</v>
      </c>
      <c r="F445" s="23">
        <v>1.8700000000000001E-2</v>
      </c>
      <c r="H445" s="9">
        <v>41422</v>
      </c>
      <c r="I445" s="38">
        <v>2.9436</v>
      </c>
      <c r="J445" s="38">
        <f t="shared" si="35"/>
        <v>2.9439593780000002</v>
      </c>
      <c r="K445" s="38">
        <f t="shared" si="32"/>
        <v>0.12809999999999988</v>
      </c>
      <c r="L445" s="38">
        <f t="shared" si="33"/>
        <v>4.8226662896413357E-2</v>
      </c>
      <c r="M445" s="38">
        <f t="shared" si="34"/>
        <v>4.8599999999999997E-2</v>
      </c>
      <c r="N445" s="38">
        <f t="shared" si="36"/>
        <v>3.5937800000018782E-4</v>
      </c>
    </row>
    <row r="446" spans="1:14">
      <c r="A446" s="9">
        <v>41424</v>
      </c>
      <c r="B446">
        <v>2.904645441</v>
      </c>
      <c r="C446" s="23">
        <v>-1.4999999999999999E-2</v>
      </c>
      <c r="D446" s="23">
        <v>4.8800000000000003E-2</v>
      </c>
      <c r="E446">
        <v>-5.1670750000000001E-3</v>
      </c>
      <c r="F446" s="23">
        <v>1.8800000000000001E-2</v>
      </c>
      <c r="H446" s="9">
        <v>41418</v>
      </c>
      <c r="I446" s="38">
        <v>2.8155000000000001</v>
      </c>
      <c r="J446" s="38">
        <f t="shared" si="35"/>
        <v>2.8149731760000001</v>
      </c>
      <c r="K446" s="38">
        <f t="shared" si="32"/>
        <v>-6.5999999999997172E-3</v>
      </c>
      <c r="L446" s="38">
        <f t="shared" si="33"/>
        <v>4.5604155202694098E-2</v>
      </c>
      <c r="M446" s="38">
        <f t="shared" si="34"/>
        <v>4.5900000000000003E-2</v>
      </c>
      <c r="N446" s="38">
        <f t="shared" si="36"/>
        <v>5.2682400000003682E-4</v>
      </c>
    </row>
    <row r="447" spans="1:14">
      <c r="A447" s="9">
        <v>41423</v>
      </c>
      <c r="B447">
        <v>2.9196928049999999</v>
      </c>
      <c r="C447" s="23">
        <v>-2.4299999999999999E-2</v>
      </c>
      <c r="D447" s="23">
        <v>4.87E-2</v>
      </c>
      <c r="E447">
        <v>-8.276996E-3</v>
      </c>
      <c r="F447" s="23">
        <v>1.8800000000000001E-2</v>
      </c>
      <c r="H447" s="9">
        <v>41417</v>
      </c>
      <c r="I447" s="38">
        <v>2.8220999999999998</v>
      </c>
      <c r="J447" s="38">
        <f t="shared" si="35"/>
        <v>2.821907446</v>
      </c>
      <c r="K447" s="38">
        <f t="shared" ref="K447:K510" si="37">I447-I448</f>
        <v>3.5599999999999632E-2</v>
      </c>
      <c r="L447" s="38">
        <f t="shared" ref="L447:L510" si="38">STDEVA(K447:K506)</f>
        <v>4.5750751282769689E-2</v>
      </c>
      <c r="M447" s="38">
        <f t="shared" si="34"/>
        <v>4.6100000000000002E-2</v>
      </c>
      <c r="N447" s="38">
        <f t="shared" si="36"/>
        <v>1.925539999998449E-4</v>
      </c>
    </row>
    <row r="448" spans="1:14">
      <c r="A448" s="9">
        <v>41422</v>
      </c>
      <c r="B448">
        <v>2.9439593780000002</v>
      </c>
      <c r="C448" s="23">
        <v>0.129</v>
      </c>
      <c r="D448" s="23">
        <v>4.8599999999999997E-2</v>
      </c>
      <c r="E448">
        <v>4.4802670000000003E-2</v>
      </c>
      <c r="F448" s="23">
        <v>1.8700000000000001E-2</v>
      </c>
      <c r="H448" s="9">
        <v>41416</v>
      </c>
      <c r="I448" s="38">
        <v>2.7865000000000002</v>
      </c>
      <c r="J448" s="38">
        <f t="shared" si="35"/>
        <v>2.7884399819999999</v>
      </c>
      <c r="K448" s="38">
        <f t="shared" si="37"/>
        <v>0.12060000000000004</v>
      </c>
      <c r="L448" s="38">
        <f t="shared" si="38"/>
        <v>4.5679144414746617E-2</v>
      </c>
      <c r="M448" s="38">
        <f t="shared" si="34"/>
        <v>4.6100000000000002E-2</v>
      </c>
      <c r="N448" s="38">
        <f t="shared" si="36"/>
        <v>1.9399819999996737E-3</v>
      </c>
    </row>
    <row r="449" spans="1:14">
      <c r="A449" s="9">
        <v>41418</v>
      </c>
      <c r="B449">
        <v>2.8149731760000001</v>
      </c>
      <c r="C449" s="23">
        <v>-6.8999999999999999E-3</v>
      </c>
      <c r="D449" s="23">
        <v>4.5900000000000003E-2</v>
      </c>
      <c r="E449">
        <v>-2.4603229999999999E-3</v>
      </c>
      <c r="F449" s="23">
        <v>1.7899999999999999E-2</v>
      </c>
      <c r="H449" s="9">
        <v>41415</v>
      </c>
      <c r="I449" s="38">
        <v>2.6659000000000002</v>
      </c>
      <c r="J449" s="38">
        <f t="shared" si="35"/>
        <v>2.6645260639999999</v>
      </c>
      <c r="K449" s="38">
        <f t="shared" si="37"/>
        <v>-4.5499999999999652E-2</v>
      </c>
      <c r="L449" s="38">
        <f t="shared" si="38"/>
        <v>4.3116226414494904E-2</v>
      </c>
      <c r="M449" s="38">
        <f t="shared" si="34"/>
        <v>4.3400000000000001E-2</v>
      </c>
      <c r="N449" s="38">
        <f t="shared" si="36"/>
        <v>1.3739360000002421E-3</v>
      </c>
    </row>
    <row r="450" spans="1:14">
      <c r="A450" s="9">
        <v>41417</v>
      </c>
      <c r="B450">
        <v>2.821907446</v>
      </c>
      <c r="C450" s="23">
        <v>3.3500000000000002E-2</v>
      </c>
      <c r="D450" s="23">
        <v>4.6100000000000002E-2</v>
      </c>
      <c r="E450">
        <v>1.1930761999999999E-2</v>
      </c>
      <c r="F450" s="23">
        <v>1.7999999999999999E-2</v>
      </c>
      <c r="H450" s="9">
        <v>41414</v>
      </c>
      <c r="I450" s="38">
        <v>2.7113999999999998</v>
      </c>
      <c r="J450" s="38">
        <f t="shared" si="35"/>
        <v>2.7128835420000001</v>
      </c>
      <c r="K450" s="38">
        <f t="shared" si="37"/>
        <v>2.9199999999999893E-2</v>
      </c>
      <c r="L450" s="38">
        <f t="shared" si="38"/>
        <v>4.359994722823738E-2</v>
      </c>
      <c r="M450" s="38">
        <f t="shared" ref="M450:M513" si="39">VLOOKUP(H450,$A$2:$F$1466,4,0)</f>
        <v>4.3900000000000002E-2</v>
      </c>
      <c r="N450" s="38">
        <f t="shared" si="36"/>
        <v>1.4835420000003374E-3</v>
      </c>
    </row>
    <row r="451" spans="1:14">
      <c r="A451" s="9">
        <v>41416</v>
      </c>
      <c r="B451">
        <v>2.7884399819999999</v>
      </c>
      <c r="C451" s="23">
        <v>0.1239</v>
      </c>
      <c r="D451" s="23">
        <v>4.6100000000000002E-2</v>
      </c>
      <c r="E451">
        <v>4.5456088999999998E-2</v>
      </c>
      <c r="F451" s="23">
        <v>1.7999999999999999E-2</v>
      </c>
      <c r="H451" s="9">
        <v>41411</v>
      </c>
      <c r="I451" s="38">
        <v>2.6821999999999999</v>
      </c>
      <c r="J451" s="38">
        <f t="shared" ref="J451:J514" si="40">VLOOKUP(H451,A451:F1915,2,0)</f>
        <v>2.6858134279999999</v>
      </c>
      <c r="K451" s="38">
        <f t="shared" si="37"/>
        <v>0.12239999999999984</v>
      </c>
      <c r="L451" s="38">
        <f t="shared" si="38"/>
        <v>4.3448538915575804E-2</v>
      </c>
      <c r="M451" s="38">
        <f t="shared" si="39"/>
        <v>4.3700000000000003E-2</v>
      </c>
      <c r="N451" s="38">
        <f t="shared" ref="N451:N514" si="41">ABS(I451-J451)</f>
        <v>3.6134279999999741E-3</v>
      </c>
    </row>
    <row r="452" spans="1:14">
      <c r="A452" s="9">
        <v>41415</v>
      </c>
      <c r="B452">
        <v>2.6645260639999999</v>
      </c>
      <c r="C452" s="23">
        <v>-4.8399999999999999E-2</v>
      </c>
      <c r="D452" s="23">
        <v>4.3400000000000001E-2</v>
      </c>
      <c r="E452">
        <v>-1.7985902000000002E-2</v>
      </c>
      <c r="F452" s="23">
        <v>1.7100000000000001E-2</v>
      </c>
      <c r="H452" s="9">
        <v>41410</v>
      </c>
      <c r="I452" s="38">
        <v>2.5598000000000001</v>
      </c>
      <c r="J452" s="38">
        <f t="shared" si="40"/>
        <v>2.5638774739999999</v>
      </c>
      <c r="K452" s="38">
        <f t="shared" si="37"/>
        <v>-0.10329999999999995</v>
      </c>
      <c r="L452" s="38">
        <f t="shared" si="38"/>
        <v>4.0480339930686796E-2</v>
      </c>
      <c r="M452" s="38">
        <f t="shared" si="39"/>
        <v>4.0800000000000003E-2</v>
      </c>
      <c r="N452" s="38">
        <f t="shared" si="41"/>
        <v>4.0774739999998033E-3</v>
      </c>
    </row>
    <row r="453" spans="1:14">
      <c r="A453" s="9">
        <v>41414</v>
      </c>
      <c r="B453">
        <v>2.7128835420000001</v>
      </c>
      <c r="C453" s="23">
        <v>2.7099999999999999E-2</v>
      </c>
      <c r="D453" s="23">
        <v>4.3900000000000002E-2</v>
      </c>
      <c r="E453">
        <v>1.0028472E-2</v>
      </c>
      <c r="F453" s="23">
        <v>1.72E-2</v>
      </c>
      <c r="H453" s="9">
        <v>41409</v>
      </c>
      <c r="I453" s="38">
        <v>2.6631</v>
      </c>
      <c r="J453" s="38">
        <f t="shared" si="40"/>
        <v>2.6618664129999998</v>
      </c>
      <c r="K453" s="38">
        <f t="shared" si="37"/>
        <v>1.5000000000000568E-3</v>
      </c>
      <c r="L453" s="38">
        <f t="shared" si="38"/>
        <v>3.8202441539095688E-2</v>
      </c>
      <c r="M453" s="38">
        <f t="shared" si="39"/>
        <v>3.8699999999999998E-2</v>
      </c>
      <c r="N453" s="38">
        <f t="shared" si="41"/>
        <v>1.2335870000002025E-3</v>
      </c>
    </row>
    <row r="454" spans="1:14">
      <c r="A454" s="9">
        <v>41411</v>
      </c>
      <c r="B454">
        <v>2.6858134279999999</v>
      </c>
      <c r="C454" s="23">
        <v>0.12189999999999999</v>
      </c>
      <c r="D454" s="23">
        <v>4.3700000000000003E-2</v>
      </c>
      <c r="E454">
        <v>4.6462884000000003E-2</v>
      </c>
      <c r="F454" s="23">
        <v>1.72E-2</v>
      </c>
      <c r="H454" s="9">
        <v>41408</v>
      </c>
      <c r="I454" s="38">
        <v>2.6616</v>
      </c>
      <c r="J454" s="38">
        <f t="shared" si="40"/>
        <v>2.6627244929999998</v>
      </c>
      <c r="K454" s="38">
        <f t="shared" si="37"/>
        <v>4.1100000000000136E-2</v>
      </c>
      <c r="L454" s="38">
        <f t="shared" si="38"/>
        <v>3.8253270271189604E-2</v>
      </c>
      <c r="M454" s="38">
        <f t="shared" si="39"/>
        <v>3.8800000000000001E-2</v>
      </c>
      <c r="N454" s="38">
        <f t="shared" si="41"/>
        <v>1.1244929999998377E-3</v>
      </c>
    </row>
    <row r="455" spans="1:14">
      <c r="A455" s="9">
        <v>41410</v>
      </c>
      <c r="B455">
        <v>2.5638774739999999</v>
      </c>
      <c r="C455" s="23">
        <v>-9.8000000000000004E-2</v>
      </c>
      <c r="D455" s="23">
        <v>4.0800000000000003E-2</v>
      </c>
      <c r="E455">
        <v>-3.7506785000000001E-2</v>
      </c>
      <c r="F455" s="23">
        <v>1.61E-2</v>
      </c>
      <c r="H455" s="9">
        <v>41407</v>
      </c>
      <c r="I455" s="38">
        <v>2.6204999999999998</v>
      </c>
      <c r="J455" s="38">
        <f t="shared" si="40"/>
        <v>2.6209995679999998</v>
      </c>
      <c r="K455" s="38">
        <f t="shared" si="37"/>
        <v>3.6399999999999988E-2</v>
      </c>
      <c r="L455" s="38">
        <f t="shared" si="38"/>
        <v>3.7930527149388646E-2</v>
      </c>
      <c r="M455" s="38">
        <f t="shared" si="39"/>
        <v>3.85E-2</v>
      </c>
      <c r="N455" s="38">
        <f t="shared" si="41"/>
        <v>4.9956799999995027E-4</v>
      </c>
    </row>
    <row r="456" spans="1:14">
      <c r="A456" s="9">
        <v>41409</v>
      </c>
      <c r="B456">
        <v>2.6618664129999998</v>
      </c>
      <c r="C456" s="23">
        <v>-8.9999999999999998E-4</v>
      </c>
      <c r="D456" s="23">
        <v>3.8699999999999998E-2</v>
      </c>
      <c r="E456">
        <v>-3.2230799999999999E-4</v>
      </c>
      <c r="F456" s="23">
        <v>1.54E-2</v>
      </c>
      <c r="H456" s="9">
        <v>41404</v>
      </c>
      <c r="I456" s="38">
        <v>2.5840999999999998</v>
      </c>
      <c r="J456" s="38">
        <f t="shared" si="40"/>
        <v>2.5868571180000002</v>
      </c>
      <c r="K456" s="38">
        <f t="shared" si="37"/>
        <v>9.1399999999999704E-2</v>
      </c>
      <c r="L456" s="38">
        <f t="shared" si="38"/>
        <v>3.8075337302963766E-2</v>
      </c>
      <c r="M456" s="38">
        <f t="shared" si="39"/>
        <v>3.8600000000000002E-2</v>
      </c>
      <c r="N456" s="38">
        <f t="shared" si="41"/>
        <v>2.7571180000003359E-3</v>
      </c>
    </row>
    <row r="457" spans="1:14">
      <c r="A457" s="9">
        <v>41408</v>
      </c>
      <c r="B457">
        <v>2.6627244929999998</v>
      </c>
      <c r="C457" s="23">
        <v>4.1700000000000001E-2</v>
      </c>
      <c r="D457" s="23">
        <v>3.8800000000000001E-2</v>
      </c>
      <c r="E457">
        <v>1.5794084999999999E-2</v>
      </c>
      <c r="F457" s="23">
        <v>1.54E-2</v>
      </c>
      <c r="H457" s="9">
        <v>41403</v>
      </c>
      <c r="I457" s="38">
        <v>2.4927000000000001</v>
      </c>
      <c r="J457" s="38">
        <f t="shared" si="40"/>
        <v>2.496654903</v>
      </c>
      <c r="K457" s="38">
        <f t="shared" si="37"/>
        <v>2.0199999999999996E-2</v>
      </c>
      <c r="L457" s="38">
        <f t="shared" si="38"/>
        <v>3.6610820233806469E-2</v>
      </c>
      <c r="M457" s="38">
        <f t="shared" si="39"/>
        <v>3.73E-2</v>
      </c>
      <c r="N457" s="38">
        <f t="shared" si="41"/>
        <v>3.9549029999998986E-3</v>
      </c>
    </row>
    <row r="458" spans="1:14">
      <c r="A458" s="9">
        <v>41407</v>
      </c>
      <c r="B458">
        <v>2.6209995679999998</v>
      </c>
      <c r="C458" s="23">
        <v>3.4099999999999998E-2</v>
      </c>
      <c r="D458" s="23">
        <v>3.85E-2</v>
      </c>
      <c r="E458">
        <v>1.3112087999999999E-2</v>
      </c>
      <c r="F458" s="23">
        <v>1.5299999999999999E-2</v>
      </c>
      <c r="H458" s="9">
        <v>41402</v>
      </c>
      <c r="I458" s="38">
        <v>2.4725000000000001</v>
      </c>
      <c r="J458" s="38">
        <f t="shared" si="40"/>
        <v>2.472445344</v>
      </c>
      <c r="K458" s="38">
        <f t="shared" si="37"/>
        <v>-1.6899999999999693E-2</v>
      </c>
      <c r="L458" s="38">
        <f t="shared" si="38"/>
        <v>3.6971294827784169E-2</v>
      </c>
      <c r="M458" s="38">
        <f t="shared" si="39"/>
        <v>3.7499999999999999E-2</v>
      </c>
      <c r="N458" s="38">
        <f t="shared" si="41"/>
        <v>5.4656000000097293E-5</v>
      </c>
    </row>
    <row r="459" spans="1:14">
      <c r="A459" s="9">
        <v>41404</v>
      </c>
      <c r="B459">
        <v>2.5868571180000002</v>
      </c>
      <c r="C459" s="23">
        <v>9.0200000000000002E-2</v>
      </c>
      <c r="D459" s="23">
        <v>3.8600000000000002E-2</v>
      </c>
      <c r="E459">
        <v>3.5491874E-2</v>
      </c>
      <c r="F459" s="23">
        <v>1.5299999999999999E-2</v>
      </c>
      <c r="H459" s="9">
        <v>41401</v>
      </c>
      <c r="I459" s="38">
        <v>2.4893999999999998</v>
      </c>
      <c r="J459" s="38">
        <f t="shared" si="40"/>
        <v>2.4889429870000002</v>
      </c>
      <c r="K459" s="38">
        <f t="shared" si="37"/>
        <v>1.639999999999997E-2</v>
      </c>
      <c r="L459" s="38">
        <f t="shared" si="38"/>
        <v>3.6949950077563923E-2</v>
      </c>
      <c r="M459" s="38">
        <f t="shared" si="39"/>
        <v>3.7499999999999999E-2</v>
      </c>
      <c r="N459" s="38">
        <f t="shared" si="41"/>
        <v>4.5701299999967304E-4</v>
      </c>
    </row>
    <row r="460" spans="1:14">
      <c r="A460" s="9">
        <v>41403</v>
      </c>
      <c r="B460">
        <v>2.496654903</v>
      </c>
      <c r="C460" s="23">
        <v>2.4199999999999999E-2</v>
      </c>
      <c r="D460" s="23">
        <v>3.73E-2</v>
      </c>
      <c r="E460">
        <v>9.7441190000000007E-3</v>
      </c>
      <c r="F460" s="23">
        <v>1.4800000000000001E-2</v>
      </c>
      <c r="H460" s="9">
        <v>41400</v>
      </c>
      <c r="I460" s="38">
        <v>2.4729999999999999</v>
      </c>
      <c r="J460" s="38">
        <f t="shared" si="40"/>
        <v>2.472403173</v>
      </c>
      <c r="K460" s="38">
        <f t="shared" si="37"/>
        <v>1.6699999999999715E-2</v>
      </c>
      <c r="L460" s="38">
        <f t="shared" si="38"/>
        <v>3.7037068429522202E-2</v>
      </c>
      <c r="M460" s="38">
        <f t="shared" si="39"/>
        <v>3.7600000000000001E-2</v>
      </c>
      <c r="N460" s="38">
        <f t="shared" si="41"/>
        <v>5.9682699999985545E-4</v>
      </c>
    </row>
    <row r="461" spans="1:14">
      <c r="A461" s="9">
        <v>41402</v>
      </c>
      <c r="B461">
        <v>2.472445344</v>
      </c>
      <c r="C461" s="23">
        <v>-1.6500000000000001E-2</v>
      </c>
      <c r="D461" s="23">
        <v>3.7499999999999999E-2</v>
      </c>
      <c r="E461">
        <v>-6.6504390000000002E-3</v>
      </c>
      <c r="F461" s="23">
        <v>1.49E-2</v>
      </c>
      <c r="H461" s="9">
        <v>41397</v>
      </c>
      <c r="I461" s="38">
        <v>2.4563000000000001</v>
      </c>
      <c r="J461" s="38">
        <f t="shared" si="40"/>
        <v>2.4561501209999999</v>
      </c>
      <c r="K461" s="38">
        <f t="shared" si="37"/>
        <v>0.11390000000000011</v>
      </c>
      <c r="L461" s="38">
        <f t="shared" si="38"/>
        <v>3.6968236327625158E-2</v>
      </c>
      <c r="M461" s="38">
        <f t="shared" si="39"/>
        <v>3.7499999999999999E-2</v>
      </c>
      <c r="N461" s="38">
        <f t="shared" si="41"/>
        <v>1.4987900000029697E-4</v>
      </c>
    </row>
    <row r="462" spans="1:14">
      <c r="A462" s="9">
        <v>41401</v>
      </c>
      <c r="B462">
        <v>2.4889429870000002</v>
      </c>
      <c r="C462" s="23">
        <v>1.6500000000000001E-2</v>
      </c>
      <c r="D462" s="23">
        <v>3.7499999999999999E-2</v>
      </c>
      <c r="E462">
        <v>6.6674949999999998E-3</v>
      </c>
      <c r="F462" s="23">
        <v>1.49E-2</v>
      </c>
      <c r="H462" s="9">
        <v>41396</v>
      </c>
      <c r="I462" s="38">
        <v>2.3424</v>
      </c>
      <c r="J462" s="38">
        <f t="shared" si="40"/>
        <v>2.342103679</v>
      </c>
      <c r="K462" s="38">
        <f t="shared" si="37"/>
        <v>2.4500000000000188E-2</v>
      </c>
      <c r="L462" s="38">
        <f t="shared" si="38"/>
        <v>3.4073520709772917E-2</v>
      </c>
      <c r="M462" s="38">
        <f t="shared" si="39"/>
        <v>3.4599999999999999E-2</v>
      </c>
      <c r="N462" s="38">
        <f t="shared" si="41"/>
        <v>2.9632099999998829E-4</v>
      </c>
    </row>
    <row r="463" spans="1:14">
      <c r="A463" s="9">
        <v>41400</v>
      </c>
      <c r="B463">
        <v>2.472403173</v>
      </c>
      <c r="C463" s="23">
        <v>1.6299999999999999E-2</v>
      </c>
      <c r="D463" s="23">
        <v>3.7600000000000001E-2</v>
      </c>
      <c r="E463">
        <v>6.5954899999999999E-3</v>
      </c>
      <c r="F463" s="23">
        <v>1.49E-2</v>
      </c>
      <c r="H463" s="9">
        <v>41395</v>
      </c>
      <c r="I463" s="38">
        <v>2.3178999999999998</v>
      </c>
      <c r="J463" s="38">
        <f t="shared" si="40"/>
        <v>2.310355967</v>
      </c>
      <c r="K463" s="38">
        <f t="shared" si="37"/>
        <v>-4.1300000000000114E-2</v>
      </c>
      <c r="L463" s="38">
        <f t="shared" si="38"/>
        <v>3.4537395560325576E-2</v>
      </c>
      <c r="M463" s="38">
        <f t="shared" si="39"/>
        <v>3.49E-2</v>
      </c>
      <c r="N463" s="38">
        <f t="shared" si="41"/>
        <v>7.544032999999839E-3</v>
      </c>
    </row>
    <row r="464" spans="1:14">
      <c r="A464" s="9">
        <v>41397</v>
      </c>
      <c r="B464">
        <v>2.4561501209999999</v>
      </c>
      <c r="C464" s="23">
        <v>0.114</v>
      </c>
      <c r="D464" s="23">
        <v>3.7499999999999999E-2</v>
      </c>
      <c r="E464">
        <v>4.7545599000000001E-2</v>
      </c>
      <c r="F464" s="23">
        <v>1.4800000000000001E-2</v>
      </c>
      <c r="H464" s="9">
        <v>41394</v>
      </c>
      <c r="I464" s="38">
        <v>2.3592</v>
      </c>
      <c r="J464" s="38">
        <f t="shared" si="40"/>
        <v>2.3535373910000001</v>
      </c>
      <c r="K464" s="38">
        <f t="shared" si="37"/>
        <v>-2.0999999999999908E-2</v>
      </c>
      <c r="L464" s="38">
        <f t="shared" si="38"/>
        <v>3.4365854654026799E-2</v>
      </c>
      <c r="M464" s="38">
        <f t="shared" si="39"/>
        <v>3.4799999999999998E-2</v>
      </c>
      <c r="N464" s="38">
        <f t="shared" si="41"/>
        <v>5.6626089999998186E-3</v>
      </c>
    </row>
    <row r="465" spans="1:14">
      <c r="A465" s="9">
        <v>41396</v>
      </c>
      <c r="B465">
        <v>2.342103679</v>
      </c>
      <c r="C465" s="23">
        <v>3.1699999999999999E-2</v>
      </c>
      <c r="D465" s="23">
        <v>3.4599999999999999E-2</v>
      </c>
      <c r="E465">
        <v>1.3647922999999999E-2</v>
      </c>
      <c r="F465" s="23">
        <v>1.3599999999999999E-2</v>
      </c>
      <c r="H465" s="9">
        <v>41393</v>
      </c>
      <c r="I465" s="38">
        <v>2.3801999999999999</v>
      </c>
      <c r="J465" s="38">
        <f t="shared" si="40"/>
        <v>2.3744792079999999</v>
      </c>
      <c r="K465" s="38">
        <f t="shared" si="37"/>
        <v>-4.7000000000001485E-3</v>
      </c>
      <c r="L465" s="38">
        <f t="shared" si="38"/>
        <v>3.4396080244094573E-2</v>
      </c>
      <c r="M465" s="38">
        <f t="shared" si="39"/>
        <v>3.4799999999999998E-2</v>
      </c>
      <c r="N465" s="38">
        <f t="shared" si="41"/>
        <v>5.7207919999999746E-3</v>
      </c>
    </row>
    <row r="466" spans="1:14">
      <c r="A466" s="9">
        <v>41395</v>
      </c>
      <c r="B466">
        <v>2.310355967</v>
      </c>
      <c r="C466" s="23">
        <v>-4.3200000000000002E-2</v>
      </c>
      <c r="D466" s="23">
        <v>3.49E-2</v>
      </c>
      <c r="E466">
        <v>-1.8517858000000002E-2</v>
      </c>
      <c r="F466" s="23">
        <v>1.3599999999999999E-2</v>
      </c>
      <c r="H466" s="9">
        <v>41390</v>
      </c>
      <c r="I466" s="38">
        <v>2.3849</v>
      </c>
      <c r="J466" s="38">
        <f t="shared" si="40"/>
        <v>2.3795080679999998</v>
      </c>
      <c r="K466" s="38">
        <f t="shared" si="37"/>
        <v>-5.1400000000000112E-2</v>
      </c>
      <c r="L466" s="38">
        <f t="shared" si="38"/>
        <v>3.4400578885879475E-2</v>
      </c>
      <c r="M466" s="38">
        <f t="shared" si="39"/>
        <v>3.4799999999999998E-2</v>
      </c>
      <c r="N466" s="38">
        <f t="shared" si="41"/>
        <v>5.3919320000002102E-3</v>
      </c>
    </row>
    <row r="467" spans="1:14">
      <c r="A467" s="9">
        <v>41394</v>
      </c>
      <c r="B467">
        <v>2.3535373910000001</v>
      </c>
      <c r="C467" s="23">
        <v>-2.0899999999999998E-2</v>
      </c>
      <c r="D467" s="23">
        <v>3.4799999999999998E-2</v>
      </c>
      <c r="E467">
        <v>-8.8586640000000005E-3</v>
      </c>
      <c r="F467" s="23">
        <v>1.35E-2</v>
      </c>
      <c r="H467" s="9">
        <v>41389</v>
      </c>
      <c r="I467" s="38">
        <v>2.4363000000000001</v>
      </c>
      <c r="J467" s="38">
        <f t="shared" si="40"/>
        <v>2.4323453279999998</v>
      </c>
      <c r="K467" s="38">
        <f t="shared" si="37"/>
        <v>1.7000000000000348E-3</v>
      </c>
      <c r="L467" s="38">
        <f t="shared" si="38"/>
        <v>3.3949664093925823E-2</v>
      </c>
      <c r="M467" s="38">
        <f t="shared" si="39"/>
        <v>3.4299999999999997E-2</v>
      </c>
      <c r="N467" s="38">
        <f t="shared" si="41"/>
        <v>3.9546720000003255E-3</v>
      </c>
    </row>
    <row r="468" spans="1:14">
      <c r="A468" s="9">
        <v>41393</v>
      </c>
      <c r="B468">
        <v>2.3744792079999999</v>
      </c>
      <c r="C468" s="23">
        <v>-5.0000000000000001E-3</v>
      </c>
      <c r="D468" s="23">
        <v>3.4799999999999998E-2</v>
      </c>
      <c r="E468">
        <v>-2.1156399999999998E-3</v>
      </c>
      <c r="F468" s="23">
        <v>1.3599999999999999E-2</v>
      </c>
      <c r="H468" s="9">
        <v>41388</v>
      </c>
      <c r="I468" s="38">
        <v>2.4346000000000001</v>
      </c>
      <c r="J468" s="38">
        <f t="shared" si="40"/>
        <v>2.432388365</v>
      </c>
      <c r="K468" s="38">
        <f t="shared" si="37"/>
        <v>-7.4999999999998401E-3</v>
      </c>
      <c r="L468" s="38">
        <f t="shared" si="38"/>
        <v>3.4029557773498732E-2</v>
      </c>
      <c r="M468" s="38">
        <f t="shared" si="39"/>
        <v>3.44E-2</v>
      </c>
      <c r="N468" s="38">
        <f t="shared" si="41"/>
        <v>2.2116350000001006E-3</v>
      </c>
    </row>
    <row r="469" spans="1:14">
      <c r="A469" s="9">
        <v>41390</v>
      </c>
      <c r="B469">
        <v>2.3795080679999998</v>
      </c>
      <c r="C469" s="23">
        <v>-5.28E-2</v>
      </c>
      <c r="D469" s="23">
        <v>3.4799999999999998E-2</v>
      </c>
      <c r="E469">
        <v>-2.1962175E-2</v>
      </c>
      <c r="F469" s="23">
        <v>1.3599999999999999E-2</v>
      </c>
      <c r="H469" s="9">
        <v>41387</v>
      </c>
      <c r="I469" s="38">
        <v>2.4420999999999999</v>
      </c>
      <c r="J469" s="38">
        <f t="shared" si="40"/>
        <v>2.437532343</v>
      </c>
      <c r="K469" s="38">
        <f t="shared" si="37"/>
        <v>-4.5999999999999375E-3</v>
      </c>
      <c r="L469" s="38">
        <f t="shared" si="38"/>
        <v>3.4325477023362062E-2</v>
      </c>
      <c r="M469" s="38">
        <f t="shared" si="39"/>
        <v>3.4700000000000002E-2</v>
      </c>
      <c r="N469" s="38">
        <f t="shared" si="41"/>
        <v>4.5676569999999472E-3</v>
      </c>
    </row>
    <row r="470" spans="1:14">
      <c r="A470" s="9">
        <v>41389</v>
      </c>
      <c r="B470">
        <v>2.4323453279999998</v>
      </c>
      <c r="C470" s="23">
        <v>0</v>
      </c>
      <c r="D470" s="23">
        <v>3.4299999999999997E-2</v>
      </c>
      <c r="E470" s="24">
        <v>-1.7693599999999999E-5</v>
      </c>
      <c r="F470" s="23">
        <v>1.3299999999999999E-2</v>
      </c>
      <c r="H470" s="9">
        <v>41386</v>
      </c>
      <c r="I470" s="38">
        <v>2.4466999999999999</v>
      </c>
      <c r="J470" s="38">
        <f t="shared" si="40"/>
        <v>2.4460987780000001</v>
      </c>
      <c r="K470" s="38">
        <f t="shared" si="37"/>
        <v>-2.6000000000001577E-3</v>
      </c>
      <c r="L470" s="38">
        <f t="shared" si="38"/>
        <v>3.87590357972461E-2</v>
      </c>
      <c r="M470" s="38">
        <f t="shared" si="39"/>
        <v>3.9100000000000003E-2</v>
      </c>
      <c r="N470" s="38">
        <f t="shared" si="41"/>
        <v>6.0122199999979031E-4</v>
      </c>
    </row>
    <row r="471" spans="1:14">
      <c r="A471" s="9">
        <v>41388</v>
      </c>
      <c r="B471">
        <v>2.432388365</v>
      </c>
      <c r="C471" s="23">
        <v>-5.1000000000000004E-3</v>
      </c>
      <c r="D471" s="23">
        <v>3.44E-2</v>
      </c>
      <c r="E471">
        <v>-2.1125520000000002E-3</v>
      </c>
      <c r="F471" s="23">
        <v>1.34E-2</v>
      </c>
      <c r="H471" s="9">
        <v>41383</v>
      </c>
      <c r="I471" s="38">
        <v>2.4493</v>
      </c>
      <c r="J471" s="38">
        <f t="shared" si="40"/>
        <v>2.447829263</v>
      </c>
      <c r="K471" s="38">
        <f t="shared" si="37"/>
        <v>1.330000000000009E-2</v>
      </c>
      <c r="L471" s="38">
        <f t="shared" si="38"/>
        <v>3.8836318075931409E-2</v>
      </c>
      <c r="M471" s="38">
        <f t="shared" si="39"/>
        <v>3.9199999999999999E-2</v>
      </c>
      <c r="N471" s="38">
        <f t="shared" si="41"/>
        <v>1.4707369999999997E-3</v>
      </c>
    </row>
    <row r="472" spans="1:14">
      <c r="A472" s="9">
        <v>41387</v>
      </c>
      <c r="B472">
        <v>2.437532343</v>
      </c>
      <c r="C472" s="23">
        <v>-8.6E-3</v>
      </c>
      <c r="D472" s="23">
        <v>3.4700000000000002E-2</v>
      </c>
      <c r="E472">
        <v>-3.508227E-3</v>
      </c>
      <c r="F472" s="23">
        <v>1.35E-2</v>
      </c>
      <c r="H472" s="9">
        <v>41382</v>
      </c>
      <c r="I472" s="38">
        <v>2.4359999999999999</v>
      </c>
      <c r="J472" s="38">
        <f t="shared" si="40"/>
        <v>2.431921102</v>
      </c>
      <c r="K472" s="38">
        <f t="shared" si="37"/>
        <v>-1.6000000000000014E-2</v>
      </c>
      <c r="L472" s="38">
        <f t="shared" si="38"/>
        <v>3.8833741626330139E-2</v>
      </c>
      <c r="M472" s="38">
        <f t="shared" si="39"/>
        <v>3.9100000000000003E-2</v>
      </c>
      <c r="N472" s="38">
        <f t="shared" si="41"/>
        <v>4.078897999999942E-3</v>
      </c>
    </row>
    <row r="473" spans="1:14">
      <c r="A473" s="9">
        <v>41386</v>
      </c>
      <c r="B473">
        <v>2.4460987780000001</v>
      </c>
      <c r="C473" s="23">
        <v>-1.6999999999999999E-3</v>
      </c>
      <c r="D473" s="23">
        <v>3.9100000000000003E-2</v>
      </c>
      <c r="E473">
        <v>-7.0719700000000001E-4</v>
      </c>
      <c r="F473" s="23">
        <v>1.54E-2</v>
      </c>
      <c r="H473" s="9">
        <v>41381</v>
      </c>
      <c r="I473" s="38">
        <v>2.452</v>
      </c>
      <c r="J473" s="38">
        <f t="shared" si="40"/>
        <v>2.4500518769999999</v>
      </c>
      <c r="K473" s="38">
        <f t="shared" si="37"/>
        <v>-3.8000000000000256E-3</v>
      </c>
      <c r="L473" s="38">
        <f t="shared" si="38"/>
        <v>3.8767687452251794E-2</v>
      </c>
      <c r="M473" s="38">
        <f t="shared" si="39"/>
        <v>3.9100000000000003E-2</v>
      </c>
      <c r="N473" s="38">
        <f t="shared" si="41"/>
        <v>1.9481230000000238E-3</v>
      </c>
    </row>
    <row r="474" spans="1:14">
      <c r="A474" s="9">
        <v>41383</v>
      </c>
      <c r="B474">
        <v>2.447829263</v>
      </c>
      <c r="C474" s="23">
        <v>1.5900000000000001E-2</v>
      </c>
      <c r="D474" s="23">
        <v>3.9199999999999999E-2</v>
      </c>
      <c r="E474">
        <v>6.5200950000000001E-3</v>
      </c>
      <c r="F474" s="23">
        <v>1.54E-2</v>
      </c>
      <c r="H474" s="9">
        <v>41380</v>
      </c>
      <c r="I474" s="38">
        <v>2.4558</v>
      </c>
      <c r="J474" s="38">
        <f t="shared" si="40"/>
        <v>2.4546502910000001</v>
      </c>
      <c r="K474" s="38">
        <f t="shared" si="37"/>
        <v>2.179999999999982E-2</v>
      </c>
      <c r="L474" s="38">
        <f t="shared" si="38"/>
        <v>3.8850131390248205E-2</v>
      </c>
      <c r="M474" s="38">
        <f t="shared" si="39"/>
        <v>3.9100000000000003E-2</v>
      </c>
      <c r="N474" s="38">
        <f t="shared" si="41"/>
        <v>1.1497089999998877E-3</v>
      </c>
    </row>
    <row r="475" spans="1:14">
      <c r="A475" s="9">
        <v>41382</v>
      </c>
      <c r="B475">
        <v>2.431921102</v>
      </c>
      <c r="C475" s="23">
        <v>-1.8100000000000002E-2</v>
      </c>
      <c r="D475" s="23">
        <v>3.9100000000000003E-2</v>
      </c>
      <c r="E475">
        <v>-7.4276769999999997E-3</v>
      </c>
      <c r="F475" s="23">
        <v>1.54E-2</v>
      </c>
      <c r="H475" s="9">
        <v>41379</v>
      </c>
      <c r="I475" s="38">
        <v>2.4340000000000002</v>
      </c>
      <c r="J475" s="38">
        <f t="shared" si="40"/>
        <v>2.4306597889999999</v>
      </c>
      <c r="K475" s="38">
        <f t="shared" si="37"/>
        <v>-2.2599999999999731E-2</v>
      </c>
      <c r="L475" s="38">
        <f t="shared" si="38"/>
        <v>3.9851411163864862E-2</v>
      </c>
      <c r="M475" s="38">
        <f t="shared" si="39"/>
        <v>4.02E-2</v>
      </c>
      <c r="N475" s="38">
        <f t="shared" si="41"/>
        <v>3.3402110000002594E-3</v>
      </c>
    </row>
    <row r="476" spans="1:14">
      <c r="A476" s="9">
        <v>41381</v>
      </c>
      <c r="B476">
        <v>2.4500518769999999</v>
      </c>
      <c r="C476" s="23">
        <v>-4.5999999999999999E-3</v>
      </c>
      <c r="D476" s="23">
        <v>3.9100000000000003E-2</v>
      </c>
      <c r="E476">
        <v>-1.875105E-3</v>
      </c>
      <c r="F476" s="23">
        <v>1.54E-2</v>
      </c>
      <c r="H476" s="9">
        <v>41376</v>
      </c>
      <c r="I476" s="38">
        <v>2.4565999999999999</v>
      </c>
      <c r="J476" s="38">
        <f t="shared" si="40"/>
        <v>2.4532379479999999</v>
      </c>
      <c r="K476" s="38">
        <f t="shared" si="37"/>
        <v>-5.9900000000000286E-2</v>
      </c>
      <c r="L476" s="38">
        <f t="shared" si="38"/>
        <v>3.9717301869545613E-2</v>
      </c>
      <c r="M476" s="38">
        <f t="shared" si="39"/>
        <v>0.04</v>
      </c>
      <c r="N476" s="38">
        <f t="shared" si="41"/>
        <v>3.3620519999999487E-3</v>
      </c>
    </row>
    <row r="477" spans="1:14">
      <c r="A477" s="9">
        <v>41380</v>
      </c>
      <c r="B477">
        <v>2.4546502910000001</v>
      </c>
      <c r="C477" s="23">
        <v>2.4E-2</v>
      </c>
      <c r="D477" s="23">
        <v>3.9100000000000003E-2</v>
      </c>
      <c r="E477">
        <v>9.8215650000000009E-3</v>
      </c>
      <c r="F477" s="23">
        <v>1.54E-2</v>
      </c>
      <c r="H477" s="9">
        <v>41375</v>
      </c>
      <c r="I477" s="38">
        <v>2.5165000000000002</v>
      </c>
      <c r="J477" s="38">
        <f t="shared" si="40"/>
        <v>2.518076062</v>
      </c>
      <c r="K477" s="38">
        <f t="shared" si="37"/>
        <v>-3.0100000000000016E-2</v>
      </c>
      <c r="L477" s="38">
        <f t="shared" si="38"/>
        <v>3.8865753155722868E-2</v>
      </c>
      <c r="M477" s="38">
        <f t="shared" si="39"/>
        <v>3.9100000000000003E-2</v>
      </c>
      <c r="N477" s="38">
        <f t="shared" si="41"/>
        <v>1.5760619999998227E-3</v>
      </c>
    </row>
    <row r="478" spans="1:14">
      <c r="A478" s="9">
        <v>41379</v>
      </c>
      <c r="B478">
        <v>2.4306597889999999</v>
      </c>
      <c r="C478" s="23">
        <v>-2.2599999999999999E-2</v>
      </c>
      <c r="D478" s="23">
        <v>4.02E-2</v>
      </c>
      <c r="E478">
        <v>-9.2460249999999997E-3</v>
      </c>
      <c r="F478" s="23">
        <v>1.5900000000000001E-2</v>
      </c>
      <c r="H478" s="9">
        <v>41374</v>
      </c>
      <c r="I478" s="38">
        <v>2.5466000000000002</v>
      </c>
      <c r="J478" s="38">
        <f t="shared" si="40"/>
        <v>2.5447918359999999</v>
      </c>
      <c r="K478" s="38">
        <f t="shared" si="37"/>
        <v>5.6100000000000261E-2</v>
      </c>
      <c r="L478" s="38">
        <f t="shared" si="38"/>
        <v>3.8870215566576043E-2</v>
      </c>
      <c r="M478" s="38">
        <f t="shared" si="39"/>
        <v>3.8899999999999997E-2</v>
      </c>
      <c r="N478" s="38">
        <f t="shared" si="41"/>
        <v>1.8081640000002785E-3</v>
      </c>
    </row>
    <row r="479" spans="1:14">
      <c r="A479" s="9">
        <v>41376</v>
      </c>
      <c r="B479">
        <v>2.4532379479999999</v>
      </c>
      <c r="C479" s="23">
        <v>-6.4799999999999996E-2</v>
      </c>
      <c r="D479" s="23">
        <v>0.04</v>
      </c>
      <c r="E479">
        <v>-2.6086379E-2</v>
      </c>
      <c r="F479" s="23">
        <v>1.5800000000000002E-2</v>
      </c>
      <c r="H479" s="9">
        <v>41373</v>
      </c>
      <c r="I479" s="38">
        <v>2.4904999999999999</v>
      </c>
      <c r="J479" s="38">
        <f t="shared" si="40"/>
        <v>2.4893778179999999</v>
      </c>
      <c r="K479" s="38">
        <f t="shared" si="37"/>
        <v>1.3199999999999878E-2</v>
      </c>
      <c r="L479" s="38">
        <f t="shared" si="38"/>
        <v>3.8342822419240946E-2</v>
      </c>
      <c r="M479" s="38">
        <f t="shared" si="39"/>
        <v>3.85E-2</v>
      </c>
      <c r="N479" s="38">
        <f t="shared" si="41"/>
        <v>1.1221820000000271E-3</v>
      </c>
    </row>
    <row r="480" spans="1:14">
      <c r="A480" s="9">
        <v>41375</v>
      </c>
      <c r="B480">
        <v>2.518076062</v>
      </c>
      <c r="C480" s="23">
        <v>-2.6700000000000002E-2</v>
      </c>
      <c r="D480" s="23">
        <v>3.9100000000000003E-2</v>
      </c>
      <c r="E480">
        <v>-1.0553711E-2</v>
      </c>
      <c r="F480" s="23">
        <v>1.54E-2</v>
      </c>
      <c r="H480" s="9">
        <v>41372</v>
      </c>
      <c r="I480" s="38">
        <v>2.4773000000000001</v>
      </c>
      <c r="J480" s="38">
        <f t="shared" si="40"/>
        <v>2.4769497820000002</v>
      </c>
      <c r="K480" s="38">
        <f t="shared" si="37"/>
        <v>5.8800000000000185E-2</v>
      </c>
      <c r="L480" s="38">
        <f t="shared" si="38"/>
        <v>3.8561525093208177E-2</v>
      </c>
      <c r="M480" s="38">
        <f t="shared" si="39"/>
        <v>3.8899999999999997E-2</v>
      </c>
      <c r="N480" s="38">
        <f t="shared" si="41"/>
        <v>3.5021799999990222E-4</v>
      </c>
    </row>
    <row r="481" spans="1:14">
      <c r="A481" s="9">
        <v>41374</v>
      </c>
      <c r="B481">
        <v>2.5447918359999999</v>
      </c>
      <c r="C481" s="23">
        <v>5.5399999999999998E-2</v>
      </c>
      <c r="D481" s="23">
        <v>3.8899999999999997E-2</v>
      </c>
      <c r="E481">
        <v>2.2016046000000001E-2</v>
      </c>
      <c r="F481" s="23">
        <v>1.54E-2</v>
      </c>
      <c r="H481" s="9">
        <v>41369</v>
      </c>
      <c r="I481" s="38">
        <v>2.4184999999999999</v>
      </c>
      <c r="J481" s="38">
        <f t="shared" si="40"/>
        <v>2.4173832769999999</v>
      </c>
      <c r="K481" s="38">
        <f t="shared" si="37"/>
        <v>-7.140000000000013E-2</v>
      </c>
      <c r="L481" s="38">
        <f t="shared" si="38"/>
        <v>3.7999308498019843E-2</v>
      </c>
      <c r="M481" s="38">
        <f t="shared" si="39"/>
        <v>3.85E-2</v>
      </c>
      <c r="N481" s="38">
        <f t="shared" si="41"/>
        <v>1.1167229999999861E-3</v>
      </c>
    </row>
    <row r="482" spans="1:14">
      <c r="A482" s="9">
        <v>41373</v>
      </c>
      <c r="B482">
        <v>2.4893778179999999</v>
      </c>
      <c r="C482" s="23">
        <v>1.24E-2</v>
      </c>
      <c r="D482" s="23">
        <v>3.85E-2</v>
      </c>
      <c r="E482">
        <v>5.0049300000000003E-3</v>
      </c>
      <c r="F482" s="23">
        <v>1.52E-2</v>
      </c>
      <c r="H482" s="9">
        <v>41368</v>
      </c>
      <c r="I482" s="38">
        <v>2.4899</v>
      </c>
      <c r="J482" s="38">
        <f t="shared" si="40"/>
        <v>2.4858731000000001</v>
      </c>
      <c r="K482" s="38">
        <f t="shared" si="37"/>
        <v>-7.7300000000000146E-2</v>
      </c>
      <c r="L482" s="38">
        <f t="shared" si="38"/>
        <v>3.6931115102469672E-2</v>
      </c>
      <c r="M482" s="38">
        <f t="shared" si="39"/>
        <v>3.7600000000000001E-2</v>
      </c>
      <c r="N482" s="38">
        <f t="shared" si="41"/>
        <v>4.0268999999999444E-3</v>
      </c>
    </row>
    <row r="483" spans="1:14">
      <c r="A483" s="9">
        <v>41372</v>
      </c>
      <c r="B483">
        <v>2.4769497820000002</v>
      </c>
      <c r="C483" s="23">
        <v>5.96E-2</v>
      </c>
      <c r="D483" s="23">
        <v>3.8899999999999997E-2</v>
      </c>
      <c r="E483">
        <v>2.4342211999999998E-2</v>
      </c>
      <c r="F483" s="23">
        <v>1.55E-2</v>
      </c>
      <c r="H483" s="9">
        <v>41367</v>
      </c>
      <c r="I483" s="38">
        <v>2.5672000000000001</v>
      </c>
      <c r="J483" s="38">
        <f t="shared" si="40"/>
        <v>2.5647186739999999</v>
      </c>
      <c r="K483" s="38">
        <f t="shared" si="37"/>
        <v>-4.2599999999999749E-2</v>
      </c>
      <c r="L483" s="38">
        <f t="shared" si="38"/>
        <v>3.5771882560481812E-2</v>
      </c>
      <c r="M483" s="38">
        <f t="shared" si="39"/>
        <v>3.6600000000000001E-2</v>
      </c>
      <c r="N483" s="38">
        <f t="shared" si="41"/>
        <v>2.4813260000002835E-3</v>
      </c>
    </row>
    <row r="484" spans="1:14">
      <c r="A484" s="9">
        <v>41369</v>
      </c>
      <c r="B484">
        <v>2.4173832769999999</v>
      </c>
      <c r="C484" s="23">
        <v>-6.8500000000000005E-2</v>
      </c>
      <c r="D484" s="23">
        <v>3.85E-2</v>
      </c>
      <c r="E484">
        <v>-2.7938280999999999E-2</v>
      </c>
      <c r="F484" s="23">
        <v>1.5299999999999999E-2</v>
      </c>
      <c r="H484" s="9">
        <v>41366</v>
      </c>
      <c r="I484" s="38">
        <v>2.6097999999999999</v>
      </c>
      <c r="J484" s="38">
        <f t="shared" si="40"/>
        <v>2.610199122</v>
      </c>
      <c r="K484" s="38">
        <f t="shared" si="37"/>
        <v>1.499999999999968E-2</v>
      </c>
      <c r="L484" s="38">
        <f t="shared" si="38"/>
        <v>3.5325582469878075E-2</v>
      </c>
      <c r="M484" s="38">
        <f t="shared" si="39"/>
        <v>3.61E-2</v>
      </c>
      <c r="N484" s="38">
        <f t="shared" si="41"/>
        <v>3.9912200000014053E-4</v>
      </c>
    </row>
    <row r="485" spans="1:14">
      <c r="A485" s="9">
        <v>41368</v>
      </c>
      <c r="B485">
        <v>2.4858731000000001</v>
      </c>
      <c r="C485" s="23">
        <v>-7.8799999999999995E-2</v>
      </c>
      <c r="D485" s="23">
        <v>3.7600000000000001E-2</v>
      </c>
      <c r="E485">
        <v>-3.1224847999999999E-2</v>
      </c>
      <c r="F485" s="23">
        <v>1.49E-2</v>
      </c>
      <c r="H485" s="9">
        <v>41365</v>
      </c>
      <c r="I485" s="38">
        <v>2.5948000000000002</v>
      </c>
      <c r="J485" s="38">
        <f t="shared" si="40"/>
        <v>2.5951295559999998</v>
      </c>
      <c r="K485" s="38">
        <f t="shared" si="37"/>
        <v>-2.1199999999999886E-2</v>
      </c>
      <c r="L485" s="38">
        <f t="shared" si="38"/>
        <v>3.738758835110742E-2</v>
      </c>
      <c r="M485" s="38">
        <f t="shared" si="39"/>
        <v>3.9100000000000003E-2</v>
      </c>
      <c r="N485" s="38">
        <f t="shared" si="41"/>
        <v>3.2955599999962004E-4</v>
      </c>
    </row>
    <row r="486" spans="1:14">
      <c r="A486" s="9">
        <v>41367</v>
      </c>
      <c r="B486">
        <v>2.5647186739999999</v>
      </c>
      <c r="C486" s="23">
        <v>-4.5499999999999999E-2</v>
      </c>
      <c r="D486" s="23">
        <v>3.6600000000000001E-2</v>
      </c>
      <c r="E486">
        <v>-1.7577717E-2</v>
      </c>
      <c r="F486" s="23">
        <v>1.4500000000000001E-2</v>
      </c>
      <c r="H486" s="9">
        <v>41361</v>
      </c>
      <c r="I486" s="38">
        <v>2.6160000000000001</v>
      </c>
      <c r="J486" s="38">
        <f t="shared" si="40"/>
        <v>2.6143335780000001</v>
      </c>
      <c r="K486" s="38">
        <f t="shared" si="37"/>
        <v>7.3000000000003062E-3</v>
      </c>
      <c r="L486" s="38">
        <f t="shared" si="38"/>
        <v>3.759121050650846E-2</v>
      </c>
      <c r="M486" s="38">
        <f t="shared" si="39"/>
        <v>3.9699999999999999E-2</v>
      </c>
      <c r="N486" s="38">
        <f t="shared" si="41"/>
        <v>1.6664220000000007E-3</v>
      </c>
    </row>
    <row r="487" spans="1:14">
      <c r="A487" s="9">
        <v>41366</v>
      </c>
      <c r="B487">
        <v>2.610199122</v>
      </c>
      <c r="C487" s="23">
        <v>1.5100000000000001E-2</v>
      </c>
      <c r="D487" s="23">
        <v>3.61E-2</v>
      </c>
      <c r="E487">
        <v>5.7900699999999996E-3</v>
      </c>
      <c r="F487" s="23">
        <v>1.44E-2</v>
      </c>
      <c r="H487" s="9">
        <v>41360</v>
      </c>
      <c r="I487" s="38">
        <v>2.6086999999999998</v>
      </c>
      <c r="J487" s="38">
        <f t="shared" si="40"/>
        <v>2.6080685309999998</v>
      </c>
      <c r="K487" s="38">
        <f t="shared" si="37"/>
        <v>-3.4400000000000208E-2</v>
      </c>
      <c r="L487" s="38">
        <f t="shared" si="38"/>
        <v>3.7637502146085751E-2</v>
      </c>
      <c r="M487" s="38">
        <f t="shared" si="39"/>
        <v>3.9699999999999999E-2</v>
      </c>
      <c r="N487" s="38">
        <f t="shared" si="41"/>
        <v>6.3146899999999562E-4</v>
      </c>
    </row>
    <row r="488" spans="1:14">
      <c r="A488" s="9">
        <v>41365</v>
      </c>
      <c r="B488">
        <v>2.5951295559999998</v>
      </c>
      <c r="C488" s="23">
        <v>-1.9199999999999998E-2</v>
      </c>
      <c r="D488" s="23">
        <v>3.9100000000000003E-2</v>
      </c>
      <c r="E488">
        <v>-7.3727790000000003E-3</v>
      </c>
      <c r="F488" s="23">
        <v>1.5800000000000002E-2</v>
      </c>
      <c r="H488" s="9">
        <v>41359</v>
      </c>
      <c r="I488" s="38">
        <v>2.6431</v>
      </c>
      <c r="J488" s="38">
        <f t="shared" si="40"/>
        <v>2.6425583509999999</v>
      </c>
      <c r="K488" s="38">
        <f t="shared" si="37"/>
        <v>2.6000000000001577E-3</v>
      </c>
      <c r="L488" s="38">
        <f t="shared" si="38"/>
        <v>3.724707412768747E-2</v>
      </c>
      <c r="M488" s="38">
        <f t="shared" si="39"/>
        <v>3.9300000000000002E-2</v>
      </c>
      <c r="N488" s="38">
        <f t="shared" si="41"/>
        <v>5.4164900000008842E-4</v>
      </c>
    </row>
    <row r="489" spans="1:14">
      <c r="A489" s="9">
        <v>41361</v>
      </c>
      <c r="B489">
        <v>2.6143335780000001</v>
      </c>
      <c r="C489" s="23">
        <v>6.3E-3</v>
      </c>
      <c r="D489" s="23">
        <v>3.9699999999999999E-2</v>
      </c>
      <c r="E489">
        <v>2.3992979999999998E-3</v>
      </c>
      <c r="F489" s="23">
        <v>1.61E-2</v>
      </c>
      <c r="H489" s="9">
        <v>41358</v>
      </c>
      <c r="I489" s="38">
        <v>2.6404999999999998</v>
      </c>
      <c r="J489" s="38">
        <f t="shared" si="40"/>
        <v>2.6394759319999999</v>
      </c>
      <c r="K489" s="38">
        <f t="shared" si="37"/>
        <v>-3.5000000000002807E-3</v>
      </c>
      <c r="L489" s="38">
        <f t="shared" si="38"/>
        <v>3.75068148609949E-2</v>
      </c>
      <c r="M489" s="38">
        <f t="shared" si="39"/>
        <v>3.9699999999999999E-2</v>
      </c>
      <c r="N489" s="38">
        <f t="shared" si="41"/>
        <v>1.0240679999999891E-3</v>
      </c>
    </row>
    <row r="490" spans="1:14">
      <c r="A490" s="9">
        <v>41360</v>
      </c>
      <c r="B490">
        <v>2.6080685309999998</v>
      </c>
      <c r="C490" s="23">
        <v>-3.4500000000000003E-2</v>
      </c>
      <c r="D490" s="23">
        <v>3.9699999999999999E-2</v>
      </c>
      <c r="E490">
        <v>-1.3137599E-2</v>
      </c>
      <c r="F490" s="23">
        <v>1.61E-2</v>
      </c>
      <c r="H490" s="9">
        <v>41355</v>
      </c>
      <c r="I490" s="38">
        <v>2.6440000000000001</v>
      </c>
      <c r="J490" s="38">
        <f t="shared" si="40"/>
        <v>2.641484459</v>
      </c>
      <c r="K490" s="38">
        <f t="shared" si="37"/>
        <v>-3.0799999999999716E-2</v>
      </c>
      <c r="L490" s="38">
        <f t="shared" si="38"/>
        <v>3.7593991586287151E-2</v>
      </c>
      <c r="M490" s="38">
        <f t="shared" si="39"/>
        <v>3.9899999999999998E-2</v>
      </c>
      <c r="N490" s="38">
        <f t="shared" si="41"/>
        <v>2.5155410000001766E-3</v>
      </c>
    </row>
    <row r="491" spans="1:14">
      <c r="A491" s="9">
        <v>41359</v>
      </c>
      <c r="B491">
        <v>2.6425583509999999</v>
      </c>
      <c r="C491" s="23">
        <v>3.0999999999999999E-3</v>
      </c>
      <c r="D491" s="23">
        <v>3.9300000000000002E-2</v>
      </c>
      <c r="E491">
        <v>1.1671330000000001E-3</v>
      </c>
      <c r="F491" s="23">
        <v>1.6E-2</v>
      </c>
      <c r="H491" s="9">
        <v>41354</v>
      </c>
      <c r="I491" s="38">
        <v>2.6747999999999998</v>
      </c>
      <c r="J491" s="38">
        <f t="shared" si="40"/>
        <v>2.6762749110000001</v>
      </c>
      <c r="K491" s="38">
        <f t="shared" si="37"/>
        <v>2.6699999999999946E-2</v>
      </c>
      <c r="L491" s="38">
        <f t="shared" si="38"/>
        <v>3.73240351743339E-2</v>
      </c>
      <c r="M491" s="38">
        <f t="shared" si="39"/>
        <v>3.95E-2</v>
      </c>
      <c r="N491" s="38">
        <f t="shared" si="41"/>
        <v>1.4749110000003007E-3</v>
      </c>
    </row>
    <row r="492" spans="1:14">
      <c r="A492" s="9">
        <v>41358</v>
      </c>
      <c r="B492">
        <v>2.6394759319999999</v>
      </c>
      <c r="C492" s="23">
        <v>-2E-3</v>
      </c>
      <c r="D492" s="23">
        <v>3.9699999999999999E-2</v>
      </c>
      <c r="E492">
        <v>-7.6066700000000003E-4</v>
      </c>
      <c r="F492" s="23">
        <v>1.6199999999999999E-2</v>
      </c>
      <c r="H492" s="9">
        <v>41353</v>
      </c>
      <c r="I492" s="38">
        <v>2.6480999999999999</v>
      </c>
      <c r="J492" s="38">
        <f t="shared" si="40"/>
        <v>2.6469827010000002</v>
      </c>
      <c r="K492" s="38">
        <f t="shared" si="37"/>
        <v>4.0599999999999969E-2</v>
      </c>
      <c r="L492" s="38">
        <f t="shared" si="38"/>
        <v>3.7760473759356789E-2</v>
      </c>
      <c r="M492" s="38">
        <f t="shared" si="39"/>
        <v>3.9899999999999998E-2</v>
      </c>
      <c r="N492" s="38">
        <f t="shared" si="41"/>
        <v>1.117298999999683E-3</v>
      </c>
    </row>
    <row r="493" spans="1:14">
      <c r="A493" s="9">
        <v>41355</v>
      </c>
      <c r="B493">
        <v>2.641484459</v>
      </c>
      <c r="C493" s="23">
        <v>-3.4799999999999998E-2</v>
      </c>
      <c r="D493" s="23">
        <v>3.9899999999999998E-2</v>
      </c>
      <c r="E493">
        <v>-1.3084815E-2</v>
      </c>
      <c r="F493" s="23">
        <v>1.6299999999999999E-2</v>
      </c>
      <c r="H493" s="9">
        <v>41352</v>
      </c>
      <c r="I493" s="38">
        <v>2.6074999999999999</v>
      </c>
      <c r="J493" s="38">
        <f t="shared" si="40"/>
        <v>2.6068633019999998</v>
      </c>
      <c r="K493" s="38">
        <f t="shared" si="37"/>
        <v>-2.4599999999999955E-2</v>
      </c>
      <c r="L493" s="38">
        <f t="shared" si="38"/>
        <v>3.7641417866268664E-2</v>
      </c>
      <c r="M493" s="38">
        <f t="shared" si="39"/>
        <v>3.9899999999999998E-2</v>
      </c>
      <c r="N493" s="38">
        <f t="shared" si="41"/>
        <v>6.3669800000010213E-4</v>
      </c>
    </row>
    <row r="494" spans="1:14">
      <c r="A494" s="9">
        <v>41354</v>
      </c>
      <c r="B494">
        <v>2.6762749110000001</v>
      </c>
      <c r="C494" s="23">
        <v>2.93E-2</v>
      </c>
      <c r="D494" s="23">
        <v>3.95E-2</v>
      </c>
      <c r="E494">
        <v>1.1005480999999999E-2</v>
      </c>
      <c r="F494" s="23">
        <v>1.6199999999999999E-2</v>
      </c>
      <c r="H494" s="9">
        <v>41351</v>
      </c>
      <c r="I494" s="38">
        <v>2.6320999999999999</v>
      </c>
      <c r="J494" s="38">
        <f t="shared" si="40"/>
        <v>2.6296268139999999</v>
      </c>
      <c r="K494" s="38">
        <f t="shared" si="37"/>
        <v>-3.4100000000000019E-2</v>
      </c>
      <c r="L494" s="38">
        <f t="shared" si="38"/>
        <v>3.7803998084679352E-2</v>
      </c>
      <c r="M494" s="38">
        <f t="shared" si="39"/>
        <v>4.0300000000000002E-2</v>
      </c>
      <c r="N494" s="38">
        <f t="shared" si="41"/>
        <v>2.4731860000000161E-3</v>
      </c>
    </row>
    <row r="495" spans="1:14">
      <c r="A495" s="9">
        <v>41353</v>
      </c>
      <c r="B495">
        <v>2.6469827010000002</v>
      </c>
      <c r="C495" s="23">
        <v>4.0099999999999997E-2</v>
      </c>
      <c r="D495" s="23">
        <v>3.9899999999999998E-2</v>
      </c>
      <c r="E495">
        <v>1.527269E-2</v>
      </c>
      <c r="F495" s="23">
        <v>1.6400000000000001E-2</v>
      </c>
      <c r="H495" s="9">
        <v>41348</v>
      </c>
      <c r="I495" s="38">
        <v>2.6661999999999999</v>
      </c>
      <c r="J495" s="38">
        <f t="shared" si="40"/>
        <v>2.664336327</v>
      </c>
      <c r="K495" s="38">
        <f t="shared" si="37"/>
        <v>-4.0500000000000203E-2</v>
      </c>
      <c r="L495" s="38">
        <f t="shared" si="38"/>
        <v>3.8071540262591179E-2</v>
      </c>
      <c r="M495" s="38">
        <f t="shared" si="39"/>
        <v>4.07E-2</v>
      </c>
      <c r="N495" s="38">
        <f t="shared" si="41"/>
        <v>1.8636729999998991E-3</v>
      </c>
    </row>
    <row r="496" spans="1:14">
      <c r="A496" s="9">
        <v>41352</v>
      </c>
      <c r="B496">
        <v>2.6068633019999998</v>
      </c>
      <c r="C496" s="23">
        <v>-2.2800000000000001E-2</v>
      </c>
      <c r="D496" s="23">
        <v>3.9899999999999998E-2</v>
      </c>
      <c r="E496">
        <v>-8.6942419999999996E-3</v>
      </c>
      <c r="F496" s="23">
        <v>1.6400000000000001E-2</v>
      </c>
      <c r="H496" s="9">
        <v>41347</v>
      </c>
      <c r="I496" s="38">
        <v>2.7067000000000001</v>
      </c>
      <c r="J496" s="38">
        <f t="shared" si="40"/>
        <v>2.7054585790000001</v>
      </c>
      <c r="K496" s="38">
        <f t="shared" si="37"/>
        <v>5.5000000000000604E-3</v>
      </c>
      <c r="L496" s="38">
        <f t="shared" si="38"/>
        <v>3.7799022907587985E-2</v>
      </c>
      <c r="M496" s="38">
        <f t="shared" si="39"/>
        <v>4.02E-2</v>
      </c>
      <c r="N496" s="38">
        <f t="shared" si="41"/>
        <v>1.2414210000000203E-3</v>
      </c>
    </row>
    <row r="497" spans="1:14">
      <c r="A497" s="9">
        <v>41351</v>
      </c>
      <c r="B497">
        <v>2.6296268139999999</v>
      </c>
      <c r="C497" s="23">
        <v>-3.4700000000000002E-2</v>
      </c>
      <c r="D497" s="23">
        <v>4.0300000000000002E-2</v>
      </c>
      <c r="E497">
        <v>-1.3113054000000001E-2</v>
      </c>
      <c r="F497" s="23">
        <v>1.66E-2</v>
      </c>
      <c r="H497" s="9">
        <v>41346</v>
      </c>
      <c r="I497" s="38">
        <v>2.7012</v>
      </c>
      <c r="J497" s="38">
        <f t="shared" si="40"/>
        <v>2.700438675</v>
      </c>
      <c r="K497" s="38">
        <f t="shared" si="37"/>
        <v>-6.4999999999999503E-3</v>
      </c>
      <c r="L497" s="38">
        <f t="shared" si="38"/>
        <v>3.7986566871880699E-2</v>
      </c>
      <c r="M497" s="38">
        <f t="shared" si="39"/>
        <v>4.02E-2</v>
      </c>
      <c r="N497" s="38">
        <f t="shared" si="41"/>
        <v>7.6132500000003489E-4</v>
      </c>
    </row>
    <row r="498" spans="1:14">
      <c r="A498" s="9">
        <v>41348</v>
      </c>
      <c r="B498">
        <v>2.664336327</v>
      </c>
      <c r="C498" s="23">
        <v>-4.1099999999999998E-2</v>
      </c>
      <c r="D498" s="23">
        <v>4.07E-2</v>
      </c>
      <c r="E498">
        <v>-1.5316434E-2</v>
      </c>
      <c r="F498" s="23">
        <v>1.6899999999999998E-2</v>
      </c>
      <c r="H498" s="9">
        <v>41345</v>
      </c>
      <c r="I498" s="38">
        <v>2.7077</v>
      </c>
      <c r="J498" s="38">
        <f t="shared" si="40"/>
        <v>2.7064552879999999</v>
      </c>
      <c r="K498" s="38">
        <f t="shared" si="37"/>
        <v>-3.069999999999995E-2</v>
      </c>
      <c r="L498" s="38">
        <f t="shared" si="38"/>
        <v>3.799148176158279E-2</v>
      </c>
      <c r="M498" s="38">
        <f t="shared" si="39"/>
        <v>4.02E-2</v>
      </c>
      <c r="N498" s="38">
        <f t="shared" si="41"/>
        <v>1.2447120000000922E-3</v>
      </c>
    </row>
    <row r="499" spans="1:14">
      <c r="A499" s="9">
        <v>41347</v>
      </c>
      <c r="B499">
        <v>2.7054585790000001</v>
      </c>
      <c r="C499" s="23">
        <v>5.0000000000000001E-3</v>
      </c>
      <c r="D499" s="23">
        <v>4.02E-2</v>
      </c>
      <c r="E499">
        <v>1.857196E-3</v>
      </c>
      <c r="F499" s="23">
        <v>1.67E-2</v>
      </c>
      <c r="H499" s="9">
        <v>41344</v>
      </c>
      <c r="I499" s="38">
        <v>2.7383999999999999</v>
      </c>
      <c r="J499" s="38">
        <f t="shared" si="40"/>
        <v>2.7399845790000001</v>
      </c>
      <c r="K499" s="38">
        <f t="shared" si="37"/>
        <v>-1.1800000000000033E-2</v>
      </c>
      <c r="L499" s="38">
        <f t="shared" si="38"/>
        <v>3.791015020677925E-2</v>
      </c>
      <c r="M499" s="38">
        <f t="shared" si="39"/>
        <v>0.04</v>
      </c>
      <c r="N499" s="38">
        <f t="shared" si="41"/>
        <v>1.5845790000001969E-3</v>
      </c>
    </row>
    <row r="500" spans="1:14">
      <c r="A500" s="9">
        <v>41346</v>
      </c>
      <c r="B500">
        <v>2.700438675</v>
      </c>
      <c r="C500" s="23">
        <v>-6.0000000000000001E-3</v>
      </c>
      <c r="D500" s="23">
        <v>4.02E-2</v>
      </c>
      <c r="E500">
        <v>-2.2255349999999998E-3</v>
      </c>
      <c r="F500" s="23">
        <v>1.67E-2</v>
      </c>
      <c r="H500" s="9">
        <v>41341</v>
      </c>
      <c r="I500" s="38">
        <v>2.7502</v>
      </c>
      <c r="J500" s="38">
        <f t="shared" si="40"/>
        <v>2.7519155240000002</v>
      </c>
      <c r="K500" s="38">
        <f t="shared" si="37"/>
        <v>7.6000000000000068E-2</v>
      </c>
      <c r="L500" s="38">
        <f t="shared" si="38"/>
        <v>3.783376436450251E-2</v>
      </c>
      <c r="M500" s="38">
        <f t="shared" si="39"/>
        <v>0.04</v>
      </c>
      <c r="N500" s="38">
        <f t="shared" si="41"/>
        <v>1.7155240000001903E-3</v>
      </c>
    </row>
    <row r="501" spans="1:14">
      <c r="A501" s="9">
        <v>41345</v>
      </c>
      <c r="B501">
        <v>2.7064552879999999</v>
      </c>
      <c r="C501" s="23">
        <v>-3.3500000000000002E-2</v>
      </c>
      <c r="D501" s="23">
        <v>4.02E-2</v>
      </c>
      <c r="E501">
        <v>-1.2312525E-2</v>
      </c>
      <c r="F501" s="23">
        <v>1.67E-2</v>
      </c>
      <c r="H501" s="9">
        <v>41340</v>
      </c>
      <c r="I501" s="38">
        <v>2.6741999999999999</v>
      </c>
      <c r="J501" s="38">
        <f t="shared" si="40"/>
        <v>2.6733074910000001</v>
      </c>
      <c r="K501" s="38">
        <f t="shared" si="37"/>
        <v>6.25E-2</v>
      </c>
      <c r="L501" s="38">
        <f t="shared" si="38"/>
        <v>3.7466712118214382E-2</v>
      </c>
      <c r="M501" s="38">
        <f t="shared" si="39"/>
        <v>3.95E-2</v>
      </c>
      <c r="N501" s="38">
        <f t="shared" si="41"/>
        <v>8.9250899999981925E-4</v>
      </c>
    </row>
    <row r="502" spans="1:14">
      <c r="A502" s="9">
        <v>41344</v>
      </c>
      <c r="B502">
        <v>2.7399845790000001</v>
      </c>
      <c r="C502" s="23">
        <v>-1.1900000000000001E-2</v>
      </c>
      <c r="D502" s="23">
        <v>0.04</v>
      </c>
      <c r="E502">
        <v>-4.3449309999999998E-3</v>
      </c>
      <c r="F502" s="23">
        <v>1.67E-2</v>
      </c>
      <c r="H502" s="9">
        <v>41339</v>
      </c>
      <c r="I502" s="38">
        <v>2.6116999999999999</v>
      </c>
      <c r="J502" s="38">
        <f t="shared" si="40"/>
        <v>2.6125524229999999</v>
      </c>
      <c r="K502" s="38">
        <f t="shared" si="37"/>
        <v>5.0100000000000033E-2</v>
      </c>
      <c r="L502" s="38">
        <f t="shared" si="38"/>
        <v>3.7353573218681366E-2</v>
      </c>
      <c r="M502" s="38">
        <f t="shared" si="39"/>
        <v>3.9399999999999998E-2</v>
      </c>
      <c r="N502" s="38">
        <f t="shared" si="41"/>
        <v>8.5242299999999105E-4</v>
      </c>
    </row>
    <row r="503" spans="1:14">
      <c r="A503" s="9">
        <v>41341</v>
      </c>
      <c r="B503">
        <v>2.7519155240000002</v>
      </c>
      <c r="C503" s="23">
        <v>7.8600000000000003E-2</v>
      </c>
      <c r="D503" s="23">
        <v>0.04</v>
      </c>
      <c r="E503">
        <v>2.8980756999999999E-2</v>
      </c>
      <c r="F503" s="23">
        <v>1.67E-2</v>
      </c>
      <c r="H503" s="9">
        <v>41338</v>
      </c>
      <c r="I503" s="38">
        <v>2.5615999999999999</v>
      </c>
      <c r="J503" s="38">
        <f t="shared" si="40"/>
        <v>2.5607564580000002</v>
      </c>
      <c r="K503" s="38">
        <f t="shared" si="37"/>
        <v>1.3900000000000023E-2</v>
      </c>
      <c r="L503" s="38">
        <f t="shared" si="38"/>
        <v>3.7090350024929011E-2</v>
      </c>
      <c r="M503" s="38">
        <f t="shared" si="39"/>
        <v>3.9100000000000003E-2</v>
      </c>
      <c r="N503" s="38">
        <f t="shared" si="41"/>
        <v>8.4354199999969737E-4</v>
      </c>
    </row>
    <row r="504" spans="1:14">
      <c r="A504" s="9">
        <v>41340</v>
      </c>
      <c r="B504">
        <v>2.6733074910000001</v>
      </c>
      <c r="C504" s="23">
        <v>6.08E-2</v>
      </c>
      <c r="D504" s="23">
        <v>3.95E-2</v>
      </c>
      <c r="E504">
        <v>2.2988782999999999E-2</v>
      </c>
      <c r="F504" s="23">
        <v>1.66E-2</v>
      </c>
      <c r="H504" s="9">
        <v>41337</v>
      </c>
      <c r="I504" s="38">
        <v>2.5476999999999999</v>
      </c>
      <c r="J504" s="38">
        <f t="shared" si="40"/>
        <v>2.545776005</v>
      </c>
      <c r="K504" s="38">
        <f t="shared" si="37"/>
        <v>2.0000000000000018E-2</v>
      </c>
      <c r="L504" s="38">
        <f t="shared" si="38"/>
        <v>3.7085051544019712E-2</v>
      </c>
      <c r="M504" s="38">
        <f t="shared" si="39"/>
        <v>3.9100000000000003E-2</v>
      </c>
      <c r="N504" s="38">
        <f t="shared" si="41"/>
        <v>1.9239949999998451E-3</v>
      </c>
    </row>
    <row r="505" spans="1:14">
      <c r="A505" s="9">
        <v>41339</v>
      </c>
      <c r="B505">
        <v>2.6125524229999999</v>
      </c>
      <c r="C505" s="23">
        <v>5.1799999999999999E-2</v>
      </c>
      <c r="D505" s="23">
        <v>3.9399999999999998E-2</v>
      </c>
      <c r="E505">
        <v>2.0024976999999999E-2</v>
      </c>
      <c r="F505" s="23">
        <v>1.67E-2</v>
      </c>
      <c r="H505" s="9">
        <v>41334</v>
      </c>
      <c r="I505" s="38">
        <v>2.5276999999999998</v>
      </c>
      <c r="J505" s="38">
        <f t="shared" si="40"/>
        <v>2.52993004</v>
      </c>
      <c r="K505" s="38">
        <f t="shared" si="37"/>
        <v>-1.5600000000000058E-2</v>
      </c>
      <c r="L505" s="38">
        <f t="shared" si="38"/>
        <v>3.7183590330016662E-2</v>
      </c>
      <c r="M505" s="38">
        <f t="shared" si="39"/>
        <v>3.9199999999999999E-2</v>
      </c>
      <c r="N505" s="38">
        <f t="shared" si="41"/>
        <v>2.2300400000001552E-3</v>
      </c>
    </row>
    <row r="506" spans="1:14">
      <c r="A506" s="9">
        <v>41338</v>
      </c>
      <c r="B506">
        <v>2.5607564580000002</v>
      </c>
      <c r="C506" s="23">
        <v>1.4999999999999999E-2</v>
      </c>
      <c r="D506" s="23">
        <v>3.9100000000000003E-2</v>
      </c>
      <c r="E506">
        <v>5.8671890000000001E-3</v>
      </c>
      <c r="F506" s="23">
        <v>1.66E-2</v>
      </c>
      <c r="H506" s="9">
        <v>41333</v>
      </c>
      <c r="I506" s="38">
        <v>2.5432999999999999</v>
      </c>
      <c r="J506" s="38">
        <f t="shared" si="40"/>
        <v>2.544837432</v>
      </c>
      <c r="K506" s="38">
        <f t="shared" si="37"/>
        <v>-2.5800000000000267E-2</v>
      </c>
      <c r="L506" s="38">
        <f t="shared" si="38"/>
        <v>3.7075404002126583E-2</v>
      </c>
      <c r="M506" s="38">
        <f t="shared" si="39"/>
        <v>3.9100000000000003E-2</v>
      </c>
      <c r="N506" s="38">
        <f t="shared" si="41"/>
        <v>1.5374320000001163E-3</v>
      </c>
    </row>
    <row r="507" spans="1:14">
      <c r="A507" s="9">
        <v>41337</v>
      </c>
      <c r="B507">
        <v>2.545776005</v>
      </c>
      <c r="C507" s="23">
        <v>1.5800000000000002E-2</v>
      </c>
      <c r="D507" s="23">
        <v>3.9100000000000003E-2</v>
      </c>
      <c r="E507">
        <v>6.2438670000000002E-3</v>
      </c>
      <c r="F507" s="23">
        <v>1.66E-2</v>
      </c>
      <c r="H507" s="9">
        <v>41332</v>
      </c>
      <c r="I507" s="38">
        <v>2.5691000000000002</v>
      </c>
      <c r="J507" s="38">
        <f t="shared" si="40"/>
        <v>2.5732198820000001</v>
      </c>
      <c r="K507" s="38">
        <f t="shared" si="37"/>
        <v>2.870000000000017E-2</v>
      </c>
      <c r="L507" s="38">
        <f t="shared" si="38"/>
        <v>3.6846957267690439E-2</v>
      </c>
      <c r="M507" s="38">
        <f t="shared" si="39"/>
        <v>3.8800000000000001E-2</v>
      </c>
      <c r="N507" s="38">
        <f t="shared" si="41"/>
        <v>4.1198819999999081E-3</v>
      </c>
    </row>
    <row r="508" spans="1:14">
      <c r="A508" s="9">
        <v>41334</v>
      </c>
      <c r="B508">
        <v>2.52993004</v>
      </c>
      <c r="C508" s="23">
        <v>-1.49E-2</v>
      </c>
      <c r="D508" s="23">
        <v>3.9199999999999999E-2</v>
      </c>
      <c r="E508">
        <v>-5.8751209999999996E-3</v>
      </c>
      <c r="F508" s="23">
        <v>1.67E-2</v>
      </c>
      <c r="H508" s="9">
        <v>41331</v>
      </c>
      <c r="I508" s="38">
        <v>2.5404</v>
      </c>
      <c r="J508" s="38">
        <f t="shared" si="40"/>
        <v>2.5389569449999998</v>
      </c>
      <c r="K508" s="38">
        <f t="shared" si="37"/>
        <v>-1.739999999999986E-2</v>
      </c>
      <c r="L508" s="38">
        <f t="shared" si="38"/>
        <v>3.6786385154950481E-2</v>
      </c>
      <c r="M508" s="38">
        <f t="shared" si="39"/>
        <v>3.8699999999999998E-2</v>
      </c>
      <c r="N508" s="38">
        <f t="shared" si="41"/>
        <v>1.4430550000001929E-3</v>
      </c>
    </row>
    <row r="509" spans="1:14">
      <c r="A509" s="9">
        <v>41333</v>
      </c>
      <c r="B509">
        <v>2.544837432</v>
      </c>
      <c r="C509" s="23">
        <v>-2.8400000000000002E-2</v>
      </c>
      <c r="D509" s="23">
        <v>3.9100000000000003E-2</v>
      </c>
      <c r="E509">
        <v>-1.1091215999999999E-2</v>
      </c>
      <c r="F509" s="23">
        <v>1.67E-2</v>
      </c>
      <c r="H509" s="9">
        <v>41330</v>
      </c>
      <c r="I509" s="38">
        <v>2.5577999999999999</v>
      </c>
      <c r="J509" s="38">
        <f t="shared" si="40"/>
        <v>2.557858843</v>
      </c>
      <c r="K509" s="38">
        <f t="shared" si="37"/>
        <v>-6.6899999999999959E-2</v>
      </c>
      <c r="L509" s="38">
        <f t="shared" si="38"/>
        <v>3.6651383268305519E-2</v>
      </c>
      <c r="M509" s="38">
        <f t="shared" si="39"/>
        <v>3.8600000000000002E-2</v>
      </c>
      <c r="N509" s="38">
        <f t="shared" si="41"/>
        <v>5.8843000000141643E-5</v>
      </c>
    </row>
    <row r="510" spans="1:14">
      <c r="A510" s="9">
        <v>41332</v>
      </c>
      <c r="B510">
        <v>2.5732198820000001</v>
      </c>
      <c r="C510" s="23">
        <v>3.4299999999999997E-2</v>
      </c>
      <c r="D510" s="23">
        <v>3.8800000000000001E-2</v>
      </c>
      <c r="E510">
        <v>1.3404642E-2</v>
      </c>
      <c r="F510" s="23">
        <v>1.66E-2</v>
      </c>
      <c r="H510" s="9">
        <v>41327</v>
      </c>
      <c r="I510" s="38">
        <v>2.6246999999999998</v>
      </c>
      <c r="J510" s="38">
        <f t="shared" si="40"/>
        <v>2.625139903</v>
      </c>
      <c r="K510" s="38">
        <f t="shared" si="37"/>
        <v>3.3999999999996255E-3</v>
      </c>
      <c r="L510" s="38">
        <f t="shared" si="38"/>
        <v>3.681150044445012E-2</v>
      </c>
      <c r="M510" s="38">
        <f t="shared" si="39"/>
        <v>3.9399999999999998E-2</v>
      </c>
      <c r="N510" s="38">
        <f t="shared" si="41"/>
        <v>4.3990300000018578E-4</v>
      </c>
    </row>
    <row r="511" spans="1:14">
      <c r="A511" s="9">
        <v>41331</v>
      </c>
      <c r="B511">
        <v>2.5389569449999998</v>
      </c>
      <c r="C511" s="23">
        <v>-1.89E-2</v>
      </c>
      <c r="D511" s="23">
        <v>3.8699999999999998E-2</v>
      </c>
      <c r="E511">
        <v>-7.4171740000000003E-3</v>
      </c>
      <c r="F511" s="23">
        <v>1.66E-2</v>
      </c>
      <c r="H511" s="9">
        <v>41326</v>
      </c>
      <c r="I511" s="38">
        <v>2.6213000000000002</v>
      </c>
      <c r="J511" s="38">
        <f t="shared" si="40"/>
        <v>2.6257405349999998</v>
      </c>
      <c r="K511" s="38">
        <f t="shared" ref="K511:K574" si="42">I511-I512</f>
        <v>-1.8100000000000005E-2</v>
      </c>
      <c r="L511" s="38">
        <f t="shared" ref="L511:L574" si="43">STDEVA(K511:K570)</f>
        <v>3.7890659336725065E-2</v>
      </c>
      <c r="M511" s="38">
        <f t="shared" si="39"/>
        <v>4.0599999999999997E-2</v>
      </c>
      <c r="N511" s="38">
        <f t="shared" si="41"/>
        <v>4.4405349999996346E-3</v>
      </c>
    </row>
    <row r="512" spans="1:14">
      <c r="A512" s="9">
        <v>41330</v>
      </c>
      <c r="B512">
        <v>2.557858843</v>
      </c>
      <c r="C512" s="23">
        <v>-6.7299999999999999E-2</v>
      </c>
      <c r="D512" s="23">
        <v>3.8600000000000002E-2</v>
      </c>
      <c r="E512">
        <v>-2.5963672E-2</v>
      </c>
      <c r="F512" s="23">
        <v>1.6500000000000001E-2</v>
      </c>
      <c r="H512" s="9">
        <v>41325</v>
      </c>
      <c r="I512" s="38">
        <v>2.6394000000000002</v>
      </c>
      <c r="J512" s="38">
        <f t="shared" si="40"/>
        <v>2.637969499</v>
      </c>
      <c r="K512" s="38">
        <f t="shared" si="42"/>
        <v>8.0000000000035598E-4</v>
      </c>
      <c r="L512" s="38">
        <f t="shared" si="43"/>
        <v>3.7757530733863447E-2</v>
      </c>
      <c r="M512" s="38">
        <f t="shared" si="39"/>
        <v>4.0500000000000001E-2</v>
      </c>
      <c r="N512" s="38">
        <f t="shared" si="41"/>
        <v>1.430501000000195E-3</v>
      </c>
    </row>
    <row r="513" spans="1:14">
      <c r="A513" s="9">
        <v>41327</v>
      </c>
      <c r="B513">
        <v>2.625139903</v>
      </c>
      <c r="C513" s="23">
        <v>-5.9999999999999995E-4</v>
      </c>
      <c r="D513" s="23">
        <v>3.9399999999999998E-2</v>
      </c>
      <c r="E513">
        <v>-2.28774E-4</v>
      </c>
      <c r="F513" s="23">
        <v>1.7100000000000001E-2</v>
      </c>
      <c r="H513" s="9">
        <v>41324</v>
      </c>
      <c r="I513" s="38">
        <v>2.6385999999999998</v>
      </c>
      <c r="J513" s="38">
        <f t="shared" si="40"/>
        <v>2.6380211949999999</v>
      </c>
      <c r="K513" s="38">
        <f t="shared" si="42"/>
        <v>1.5699999999999825E-2</v>
      </c>
      <c r="L513" s="38">
        <f t="shared" si="43"/>
        <v>3.8047482785694017E-2</v>
      </c>
      <c r="M513" s="38">
        <f t="shared" si="39"/>
        <v>4.0899999999999999E-2</v>
      </c>
      <c r="N513" s="38">
        <f t="shared" si="41"/>
        <v>5.7880499999996005E-4</v>
      </c>
    </row>
    <row r="514" spans="1:14">
      <c r="A514" s="9">
        <v>41326</v>
      </c>
      <c r="B514">
        <v>2.6257405349999998</v>
      </c>
      <c r="C514" s="23">
        <v>-1.2200000000000001E-2</v>
      </c>
      <c r="D514" s="23">
        <v>4.0599999999999997E-2</v>
      </c>
      <c r="E514">
        <v>-4.6465270000000001E-3</v>
      </c>
      <c r="F514" s="23">
        <v>1.77E-2</v>
      </c>
      <c r="H514" s="9">
        <v>41320</v>
      </c>
      <c r="I514" s="38">
        <v>2.6229</v>
      </c>
      <c r="J514" s="38">
        <f t="shared" si="40"/>
        <v>2.6207856729999999</v>
      </c>
      <c r="K514" s="38">
        <f t="shared" si="42"/>
        <v>1.4699999999999935E-2</v>
      </c>
      <c r="L514" s="38">
        <f t="shared" si="43"/>
        <v>3.8392721289622039E-2</v>
      </c>
      <c r="M514" s="38">
        <f t="shared" ref="M514:M577" si="44">VLOOKUP(H514,$A$2:$F$1466,4,0)</f>
        <v>4.1700000000000001E-2</v>
      </c>
      <c r="N514" s="38">
        <f t="shared" si="41"/>
        <v>2.114327000000138E-3</v>
      </c>
    </row>
    <row r="515" spans="1:14">
      <c r="A515" s="9">
        <v>41325</v>
      </c>
      <c r="B515">
        <v>2.637969499</v>
      </c>
      <c r="C515" s="23">
        <v>-1E-4</v>
      </c>
      <c r="D515" s="23">
        <v>4.0500000000000001E-2</v>
      </c>
      <c r="E515" s="24">
        <v>-1.9596500000000001E-5</v>
      </c>
      <c r="F515" s="23">
        <v>1.77E-2</v>
      </c>
      <c r="H515" s="9">
        <v>41319</v>
      </c>
      <c r="I515" s="38">
        <v>2.6082000000000001</v>
      </c>
      <c r="J515" s="38">
        <f t="shared" ref="J515:J578" si="45">VLOOKUP(H515,A515:F1979,2,0)</f>
        <v>2.6085491790000002</v>
      </c>
      <c r="K515" s="38">
        <f t="shared" si="42"/>
        <v>-4.5300000000000118E-2</v>
      </c>
      <c r="L515" s="38">
        <f t="shared" si="43"/>
        <v>3.8856353558516084E-2</v>
      </c>
      <c r="M515" s="38">
        <f t="shared" si="44"/>
        <v>4.1799999999999997E-2</v>
      </c>
      <c r="N515" s="38">
        <f t="shared" ref="N515:N578" si="46">ABS(I515-J515)</f>
        <v>3.4917900000008828E-4</v>
      </c>
    </row>
    <row r="516" spans="1:14">
      <c r="A516" s="9">
        <v>41324</v>
      </c>
      <c r="B516">
        <v>2.6380211949999999</v>
      </c>
      <c r="C516" s="23">
        <v>1.72E-2</v>
      </c>
      <c r="D516" s="23">
        <v>4.0899999999999999E-2</v>
      </c>
      <c r="E516">
        <v>6.5549409999999999E-3</v>
      </c>
      <c r="F516" s="23">
        <v>1.7899999999999999E-2</v>
      </c>
      <c r="H516" s="9">
        <v>41318</v>
      </c>
      <c r="I516" s="38">
        <v>2.6535000000000002</v>
      </c>
      <c r="J516" s="38">
        <f t="shared" si="45"/>
        <v>2.6537197369999999</v>
      </c>
      <c r="K516" s="38">
        <f t="shared" si="42"/>
        <v>4.5200000000000351E-2</v>
      </c>
      <c r="L516" s="38">
        <f t="shared" si="43"/>
        <v>3.9060129620736003E-2</v>
      </c>
      <c r="M516" s="38">
        <f t="shared" si="44"/>
        <v>4.2099999999999999E-2</v>
      </c>
      <c r="N516" s="38">
        <f t="shared" si="46"/>
        <v>2.1973699999966456E-4</v>
      </c>
    </row>
    <row r="517" spans="1:14">
      <c r="A517" s="9">
        <v>41320</v>
      </c>
      <c r="B517">
        <v>2.6207856729999999</v>
      </c>
      <c r="C517" s="23">
        <v>1.2200000000000001E-2</v>
      </c>
      <c r="D517" s="23">
        <v>4.1700000000000001E-2</v>
      </c>
      <c r="E517">
        <v>4.6799509999999999E-3</v>
      </c>
      <c r="F517" s="23">
        <v>1.83E-2</v>
      </c>
      <c r="H517" s="9">
        <v>41317</v>
      </c>
      <c r="I517" s="38">
        <v>2.6082999999999998</v>
      </c>
      <c r="J517" s="38">
        <f t="shared" si="45"/>
        <v>2.6070118409999998</v>
      </c>
      <c r="K517" s="38">
        <f t="shared" si="42"/>
        <v>4.3499999999999872E-2</v>
      </c>
      <c r="L517" s="38">
        <f t="shared" si="43"/>
        <v>3.9320800837865329E-2</v>
      </c>
      <c r="M517" s="38">
        <f t="shared" si="44"/>
        <v>4.2299999999999997E-2</v>
      </c>
      <c r="N517" s="38">
        <f t="shared" si="46"/>
        <v>1.2881590000000109E-3</v>
      </c>
    </row>
    <row r="518" spans="1:14">
      <c r="A518" s="9">
        <v>41319</v>
      </c>
      <c r="B518">
        <v>2.6085491790000002</v>
      </c>
      <c r="C518" s="23">
        <v>-4.5199999999999997E-2</v>
      </c>
      <c r="D518" s="23">
        <v>4.1799999999999997E-2</v>
      </c>
      <c r="E518">
        <v>-1.7168134000000002E-2</v>
      </c>
      <c r="F518" s="23">
        <v>1.84E-2</v>
      </c>
      <c r="H518" s="9">
        <v>41316</v>
      </c>
      <c r="I518" s="38">
        <v>2.5648</v>
      </c>
      <c r="J518" s="38">
        <f t="shared" si="45"/>
        <v>2.5653084650000002</v>
      </c>
      <c r="K518" s="38">
        <f t="shared" si="42"/>
        <v>-1.3500000000000068E-2</v>
      </c>
      <c r="L518" s="38">
        <f t="shared" si="43"/>
        <v>3.9690896471506677E-2</v>
      </c>
      <c r="M518" s="38">
        <f t="shared" si="44"/>
        <v>4.24E-2</v>
      </c>
      <c r="N518" s="38">
        <f t="shared" si="46"/>
        <v>5.0846500000023553E-4</v>
      </c>
    </row>
    <row r="519" spans="1:14">
      <c r="A519" s="9">
        <v>41318</v>
      </c>
      <c r="B519">
        <v>2.6537197369999999</v>
      </c>
      <c r="C519" s="23">
        <v>4.6699999999999998E-2</v>
      </c>
      <c r="D519" s="23">
        <v>4.2099999999999999E-2</v>
      </c>
      <c r="E519">
        <v>1.7757653000000002E-2</v>
      </c>
      <c r="F519" s="23">
        <v>1.8599999999999998E-2</v>
      </c>
      <c r="H519" s="9">
        <v>41313</v>
      </c>
      <c r="I519" s="38">
        <v>2.5783</v>
      </c>
      <c r="J519" s="38">
        <f t="shared" si="45"/>
        <v>2.5731755490000001</v>
      </c>
      <c r="K519" s="38">
        <f t="shared" si="42"/>
        <v>2.4999999999999911E-2</v>
      </c>
      <c r="L519" s="38">
        <f t="shared" si="43"/>
        <v>3.9651406562351332E-2</v>
      </c>
      <c r="M519" s="38">
        <f t="shared" si="44"/>
        <v>4.24E-2</v>
      </c>
      <c r="N519" s="38">
        <f t="shared" si="46"/>
        <v>5.1244509999999188E-3</v>
      </c>
    </row>
    <row r="520" spans="1:14">
      <c r="A520" s="9">
        <v>41317</v>
      </c>
      <c r="B520">
        <v>2.6070118409999998</v>
      </c>
      <c r="C520" s="23">
        <v>4.1700000000000001E-2</v>
      </c>
      <c r="D520" s="23">
        <v>4.2299999999999997E-2</v>
      </c>
      <c r="E520">
        <v>1.6125945999999999E-2</v>
      </c>
      <c r="F520" s="23">
        <v>1.8800000000000001E-2</v>
      </c>
      <c r="H520" s="9">
        <v>41312</v>
      </c>
      <c r="I520" s="38">
        <v>2.5533000000000001</v>
      </c>
      <c r="J520" s="38">
        <f t="shared" si="45"/>
        <v>2.5513624899999998</v>
      </c>
      <c r="K520" s="38">
        <f t="shared" si="42"/>
        <v>-7.2000000000000952E-3</v>
      </c>
      <c r="L520" s="38">
        <f t="shared" si="43"/>
        <v>3.9594326335550892E-2</v>
      </c>
      <c r="M520" s="38">
        <f t="shared" si="44"/>
        <v>4.24E-2</v>
      </c>
      <c r="N520" s="38">
        <f t="shared" si="46"/>
        <v>1.9375100000003087E-3</v>
      </c>
    </row>
    <row r="521" spans="1:14">
      <c r="A521" s="9">
        <v>41316</v>
      </c>
      <c r="B521">
        <v>2.5653084650000002</v>
      </c>
      <c r="C521" s="23">
        <v>-7.9000000000000008E-3</v>
      </c>
      <c r="D521" s="23">
        <v>4.24E-2</v>
      </c>
      <c r="E521">
        <v>-3.0620280000000001E-3</v>
      </c>
      <c r="F521" s="23">
        <v>1.89E-2</v>
      </c>
      <c r="H521" s="9">
        <v>41311</v>
      </c>
      <c r="I521" s="38">
        <v>2.5605000000000002</v>
      </c>
      <c r="J521" s="38">
        <f t="shared" si="45"/>
        <v>2.5594320750000001</v>
      </c>
      <c r="K521" s="38">
        <f t="shared" si="42"/>
        <v>-4.229999999999956E-2</v>
      </c>
      <c r="L521" s="38">
        <f t="shared" si="43"/>
        <v>4.005024753585941E-2</v>
      </c>
      <c r="M521" s="38">
        <f t="shared" si="44"/>
        <v>4.2799999999999998E-2</v>
      </c>
      <c r="N521" s="38">
        <f t="shared" si="46"/>
        <v>1.0679250000000806E-3</v>
      </c>
    </row>
    <row r="522" spans="1:14">
      <c r="A522" s="9">
        <v>41313</v>
      </c>
      <c r="B522">
        <v>2.5731755490000001</v>
      </c>
      <c r="C522" s="23">
        <v>2.18E-2</v>
      </c>
      <c r="D522" s="23">
        <v>4.24E-2</v>
      </c>
      <c r="E522">
        <v>8.5132320000000008E-3</v>
      </c>
      <c r="F522" s="23">
        <v>1.89E-2</v>
      </c>
      <c r="H522" s="9">
        <v>41310</v>
      </c>
      <c r="I522" s="38">
        <v>2.6027999999999998</v>
      </c>
      <c r="J522" s="38">
        <f t="shared" si="45"/>
        <v>2.6005196499999998</v>
      </c>
      <c r="K522" s="38">
        <f t="shared" si="42"/>
        <v>4.7799999999999621E-2</v>
      </c>
      <c r="L522" s="38">
        <f t="shared" si="43"/>
        <v>4.5263328561092095E-2</v>
      </c>
      <c r="M522" s="38">
        <f t="shared" si="44"/>
        <v>4.7399999999999998E-2</v>
      </c>
      <c r="N522" s="38">
        <f t="shared" si="46"/>
        <v>2.280349999999931E-3</v>
      </c>
    </row>
    <row r="523" spans="1:14">
      <c r="A523" s="9">
        <v>41312</v>
      </c>
      <c r="B523">
        <v>2.5513624899999998</v>
      </c>
      <c r="C523" s="23">
        <v>-8.0999999999999996E-3</v>
      </c>
      <c r="D523" s="23">
        <v>4.24E-2</v>
      </c>
      <c r="E523">
        <v>-3.157862E-3</v>
      </c>
      <c r="F523" s="23">
        <v>1.89E-2</v>
      </c>
      <c r="H523" s="9">
        <v>41309</v>
      </c>
      <c r="I523" s="38">
        <v>2.5550000000000002</v>
      </c>
      <c r="J523" s="38">
        <f t="shared" si="45"/>
        <v>2.5556270130000001</v>
      </c>
      <c r="K523" s="38">
        <f t="shared" si="42"/>
        <v>-3.0399999999999761E-2</v>
      </c>
      <c r="L523" s="38">
        <f t="shared" si="43"/>
        <v>4.6568826288848002E-2</v>
      </c>
      <c r="M523" s="38">
        <f t="shared" si="44"/>
        <v>4.8800000000000003E-2</v>
      </c>
      <c r="N523" s="38">
        <f t="shared" si="46"/>
        <v>6.2701299999989857E-4</v>
      </c>
    </row>
    <row r="524" spans="1:14">
      <c r="A524" s="9">
        <v>41311</v>
      </c>
      <c r="B524">
        <v>2.5594320750000001</v>
      </c>
      <c r="C524" s="23">
        <v>-4.1099999999999998E-2</v>
      </c>
      <c r="D524" s="23">
        <v>4.2799999999999998E-2</v>
      </c>
      <c r="E524">
        <v>-1.5925901999999999E-2</v>
      </c>
      <c r="F524" s="23">
        <v>1.9099999999999999E-2</v>
      </c>
      <c r="H524" s="9">
        <v>41306</v>
      </c>
      <c r="I524" s="38">
        <v>2.5853999999999999</v>
      </c>
      <c r="J524" s="38">
        <f t="shared" si="45"/>
        <v>2.5914055359999999</v>
      </c>
      <c r="K524" s="38">
        <f t="shared" si="42"/>
        <v>1.7300000000000093E-2</v>
      </c>
      <c r="L524" s="38">
        <f t="shared" si="43"/>
        <v>4.6895387694374027E-2</v>
      </c>
      <c r="M524" s="38">
        <f t="shared" si="44"/>
        <v>4.9000000000000002E-2</v>
      </c>
      <c r="N524" s="38">
        <f t="shared" si="46"/>
        <v>6.005535999999978E-3</v>
      </c>
    </row>
    <row r="525" spans="1:14">
      <c r="A525" s="9">
        <v>41310</v>
      </c>
      <c r="B525">
        <v>2.6005196499999998</v>
      </c>
      <c r="C525" s="23">
        <v>4.4900000000000002E-2</v>
      </c>
      <c r="D525" s="23">
        <v>4.7399999999999998E-2</v>
      </c>
      <c r="E525">
        <v>1.7413689999999999E-2</v>
      </c>
      <c r="F525" s="23">
        <v>2.1299999999999999E-2</v>
      </c>
      <c r="H525" s="9">
        <v>41305</v>
      </c>
      <c r="I525" s="38">
        <v>2.5680999999999998</v>
      </c>
      <c r="J525" s="38">
        <f t="shared" si="45"/>
        <v>2.5737675910000002</v>
      </c>
      <c r="K525" s="38">
        <f t="shared" si="42"/>
        <v>-7.7000000000002622E-3</v>
      </c>
      <c r="L525" s="38">
        <f t="shared" si="43"/>
        <v>4.7130508909373071E-2</v>
      </c>
      <c r="M525" s="38">
        <f t="shared" si="44"/>
        <v>4.9299999999999997E-2</v>
      </c>
      <c r="N525" s="38">
        <f t="shared" si="46"/>
        <v>5.6675910000003604E-3</v>
      </c>
    </row>
    <row r="526" spans="1:14">
      <c r="A526" s="9">
        <v>41309</v>
      </c>
      <c r="B526">
        <v>2.5556270130000001</v>
      </c>
      <c r="C526" s="23">
        <v>-3.5799999999999998E-2</v>
      </c>
      <c r="D526" s="23">
        <v>4.8800000000000003E-2</v>
      </c>
      <c r="E526">
        <v>-1.3902806E-2</v>
      </c>
      <c r="F526" s="23">
        <v>2.1999999999999999E-2</v>
      </c>
      <c r="H526" s="9">
        <v>41304</v>
      </c>
      <c r="I526" s="38">
        <v>2.5758000000000001</v>
      </c>
      <c r="J526" s="38">
        <f t="shared" si="45"/>
        <v>2.5772925230000001</v>
      </c>
      <c r="K526" s="38">
        <f t="shared" si="42"/>
        <v>2.1199999999999886E-2</v>
      </c>
      <c r="L526" s="38">
        <f t="shared" si="43"/>
        <v>4.7973092269739101E-2</v>
      </c>
      <c r="M526" s="38">
        <f t="shared" si="44"/>
        <v>5.04E-2</v>
      </c>
      <c r="N526" s="38">
        <f t="shared" si="46"/>
        <v>1.4925230000000234E-3</v>
      </c>
    </row>
    <row r="527" spans="1:14">
      <c r="A527" s="9">
        <v>41306</v>
      </c>
      <c r="B527">
        <v>2.5914055359999999</v>
      </c>
      <c r="C527" s="23">
        <v>1.7600000000000001E-2</v>
      </c>
      <c r="D527" s="23">
        <v>4.9000000000000002E-2</v>
      </c>
      <c r="E527">
        <v>6.8295919999999998E-3</v>
      </c>
      <c r="F527" s="23">
        <v>2.2100000000000002E-2</v>
      </c>
      <c r="H527" s="9">
        <v>41303</v>
      </c>
      <c r="I527" s="38">
        <v>2.5546000000000002</v>
      </c>
      <c r="J527" s="38">
        <f t="shared" si="45"/>
        <v>2.5598092540000001</v>
      </c>
      <c r="K527" s="38">
        <f t="shared" si="42"/>
        <v>1.6400000000000414E-2</v>
      </c>
      <c r="L527" s="38">
        <f t="shared" si="43"/>
        <v>4.821138611793304E-2</v>
      </c>
      <c r="M527" s="38">
        <f t="shared" si="44"/>
        <v>5.0700000000000002E-2</v>
      </c>
      <c r="N527" s="38">
        <f t="shared" si="46"/>
        <v>5.209253999999941E-3</v>
      </c>
    </row>
    <row r="528" spans="1:14">
      <c r="A528" s="9">
        <v>41305</v>
      </c>
      <c r="B528">
        <v>2.5737675910000002</v>
      </c>
      <c r="C528" s="23">
        <v>-3.5000000000000001E-3</v>
      </c>
      <c r="D528" s="23">
        <v>4.9299999999999997E-2</v>
      </c>
      <c r="E528">
        <v>-1.3686239999999999E-3</v>
      </c>
      <c r="F528" s="23">
        <v>2.23E-2</v>
      </c>
      <c r="H528" s="9">
        <v>41302</v>
      </c>
      <c r="I528" s="38">
        <v>2.5381999999999998</v>
      </c>
      <c r="J528" s="38">
        <f t="shared" si="45"/>
        <v>2.5393282300000002</v>
      </c>
      <c r="K528" s="38">
        <f t="shared" si="42"/>
        <v>3.3699999999999619E-2</v>
      </c>
      <c r="L528" s="38">
        <f t="shared" si="43"/>
        <v>4.8290756007948417E-2</v>
      </c>
      <c r="M528" s="38">
        <f t="shared" si="44"/>
        <v>5.0900000000000001E-2</v>
      </c>
      <c r="N528" s="38">
        <f t="shared" si="46"/>
        <v>1.1282300000003964E-3</v>
      </c>
    </row>
    <row r="529" spans="1:14">
      <c r="A529" s="9">
        <v>41304</v>
      </c>
      <c r="B529">
        <v>2.5772925230000001</v>
      </c>
      <c r="C529" s="23">
        <v>1.7500000000000002E-2</v>
      </c>
      <c r="D529" s="23">
        <v>5.04E-2</v>
      </c>
      <c r="E529">
        <v>6.8066929999999999E-3</v>
      </c>
      <c r="F529" s="23">
        <v>2.2800000000000001E-2</v>
      </c>
      <c r="H529" s="9">
        <v>41299</v>
      </c>
      <c r="I529" s="38">
        <v>2.5045000000000002</v>
      </c>
      <c r="J529" s="38">
        <f t="shared" si="45"/>
        <v>2.505318495</v>
      </c>
      <c r="K529" s="38">
        <f t="shared" si="42"/>
        <v>0.13850000000000007</v>
      </c>
      <c r="L529" s="38">
        <f t="shared" si="43"/>
        <v>4.925180532410578E-2</v>
      </c>
      <c r="M529" s="38">
        <f t="shared" si="44"/>
        <v>5.1700000000000003E-2</v>
      </c>
      <c r="N529" s="38">
        <f t="shared" si="46"/>
        <v>8.1849499999986364E-4</v>
      </c>
    </row>
    <row r="530" spans="1:14">
      <c r="A530" s="9">
        <v>41303</v>
      </c>
      <c r="B530">
        <v>2.5598092540000001</v>
      </c>
      <c r="C530" s="23">
        <v>2.0500000000000001E-2</v>
      </c>
      <c r="D530" s="23">
        <v>5.0700000000000002E-2</v>
      </c>
      <c r="E530">
        <v>8.0331759999999995E-3</v>
      </c>
      <c r="F530" s="23">
        <v>2.29E-2</v>
      </c>
      <c r="H530" s="9">
        <v>41298</v>
      </c>
      <c r="I530" s="38">
        <v>2.3660000000000001</v>
      </c>
      <c r="J530" s="38">
        <f t="shared" si="45"/>
        <v>2.3674188940000001</v>
      </c>
      <c r="K530" s="38">
        <f t="shared" si="42"/>
        <v>2.079999999999993E-2</v>
      </c>
      <c r="L530" s="38">
        <f t="shared" si="43"/>
        <v>4.6575240264004183E-2</v>
      </c>
      <c r="M530" s="38">
        <f t="shared" si="44"/>
        <v>4.9000000000000002E-2</v>
      </c>
      <c r="N530" s="38">
        <f t="shared" si="46"/>
        <v>1.4188939999999484E-3</v>
      </c>
    </row>
    <row r="531" spans="1:14">
      <c r="A531" s="9">
        <v>41302</v>
      </c>
      <c r="B531">
        <v>2.5393282300000002</v>
      </c>
      <c r="C531" s="23">
        <v>3.4000000000000002E-2</v>
      </c>
      <c r="D531" s="23">
        <v>5.0900000000000001E-2</v>
      </c>
      <c r="E531">
        <v>1.34837E-2</v>
      </c>
      <c r="F531" s="23">
        <v>2.3E-2</v>
      </c>
      <c r="H531" s="9">
        <v>41297</v>
      </c>
      <c r="I531" s="38">
        <v>2.3452000000000002</v>
      </c>
      <c r="J531" s="38">
        <f t="shared" si="45"/>
        <v>2.3433125330000002</v>
      </c>
      <c r="K531" s="38">
        <f t="shared" si="42"/>
        <v>-9.7000000000000419E-3</v>
      </c>
      <c r="L531" s="38">
        <f t="shared" si="43"/>
        <v>4.6687771660241711E-2</v>
      </c>
      <c r="M531" s="38">
        <f t="shared" si="44"/>
        <v>4.9200000000000001E-2</v>
      </c>
      <c r="N531" s="38">
        <f t="shared" si="46"/>
        <v>1.887466999999976E-3</v>
      </c>
    </row>
    <row r="532" spans="1:14">
      <c r="A532" s="9">
        <v>41299</v>
      </c>
      <c r="B532">
        <v>2.505318495</v>
      </c>
      <c r="C532" s="23">
        <v>0.13789999999999999</v>
      </c>
      <c r="D532" s="23">
        <v>5.1700000000000003E-2</v>
      </c>
      <c r="E532">
        <v>5.6615582999999997E-2</v>
      </c>
      <c r="F532" s="23">
        <v>2.3400000000000001E-2</v>
      </c>
      <c r="H532" s="9">
        <v>41296</v>
      </c>
      <c r="I532" s="38">
        <v>2.3549000000000002</v>
      </c>
      <c r="J532" s="38">
        <f t="shared" si="45"/>
        <v>2.352207742</v>
      </c>
      <c r="K532" s="38">
        <f t="shared" si="42"/>
        <v>3.6000000000000476E-3</v>
      </c>
      <c r="L532" s="38">
        <f t="shared" si="43"/>
        <v>4.672645532370974E-2</v>
      </c>
      <c r="M532" s="38">
        <f t="shared" si="44"/>
        <v>4.9200000000000001E-2</v>
      </c>
      <c r="N532" s="38">
        <f t="shared" si="46"/>
        <v>2.6922580000001695E-3</v>
      </c>
    </row>
    <row r="533" spans="1:14">
      <c r="A533" s="9">
        <v>41298</v>
      </c>
      <c r="B533">
        <v>2.3674188940000001</v>
      </c>
      <c r="C533" s="23">
        <v>2.41E-2</v>
      </c>
      <c r="D533" s="23">
        <v>4.9000000000000002E-2</v>
      </c>
      <c r="E533">
        <v>1.0234747000000001E-2</v>
      </c>
      <c r="F533" s="23">
        <v>2.24E-2</v>
      </c>
      <c r="H533" s="9">
        <v>41292</v>
      </c>
      <c r="I533" s="38">
        <v>2.3513000000000002</v>
      </c>
      <c r="J533" s="38">
        <f t="shared" si="45"/>
        <v>2.3502791670000001</v>
      </c>
      <c r="K533" s="38">
        <f t="shared" si="42"/>
        <v>-1.8599999999999728E-2</v>
      </c>
      <c r="L533" s="38">
        <f t="shared" si="43"/>
        <v>4.6856056141924063E-2</v>
      </c>
      <c r="M533" s="38">
        <f t="shared" si="44"/>
        <v>4.9399999999999999E-2</v>
      </c>
      <c r="N533" s="38">
        <f t="shared" si="46"/>
        <v>1.0208330000001098E-3</v>
      </c>
    </row>
    <row r="534" spans="1:14">
      <c r="A534" s="9">
        <v>41297</v>
      </c>
      <c r="B534">
        <v>2.3433125330000002</v>
      </c>
      <c r="C534" s="23">
        <v>-8.8999999999999999E-3</v>
      </c>
      <c r="D534" s="23">
        <v>4.9200000000000001E-2</v>
      </c>
      <c r="E534">
        <v>-3.788811E-3</v>
      </c>
      <c r="F534" s="23">
        <v>2.2499999999999999E-2</v>
      </c>
      <c r="H534" s="9">
        <v>41291</v>
      </c>
      <c r="I534" s="38">
        <v>2.3698999999999999</v>
      </c>
      <c r="J534" s="38">
        <f t="shared" si="45"/>
        <v>2.3689111619999998</v>
      </c>
      <c r="K534" s="38">
        <f t="shared" si="42"/>
        <v>7.2899999999999743E-2</v>
      </c>
      <c r="L534" s="38">
        <f t="shared" si="43"/>
        <v>4.7668150514219944E-2</v>
      </c>
      <c r="M534" s="38">
        <f t="shared" si="44"/>
        <v>5.0099999999999999E-2</v>
      </c>
      <c r="N534" s="38">
        <f t="shared" si="46"/>
        <v>9.888380000000474E-4</v>
      </c>
    </row>
    <row r="535" spans="1:14">
      <c r="A535" s="9">
        <v>41296</v>
      </c>
      <c r="B535">
        <v>2.352207742</v>
      </c>
      <c r="C535" s="23">
        <v>1.9E-3</v>
      </c>
      <c r="D535" s="23">
        <v>4.9200000000000001E-2</v>
      </c>
      <c r="E535">
        <v>8.2023600000000001E-4</v>
      </c>
      <c r="F535" s="23">
        <v>2.2499999999999999E-2</v>
      </c>
      <c r="H535" s="9">
        <v>41290</v>
      </c>
      <c r="I535" s="38">
        <v>2.2970000000000002</v>
      </c>
      <c r="J535" s="38">
        <f t="shared" si="45"/>
        <v>2.2944098290000001</v>
      </c>
      <c r="K535" s="38">
        <f t="shared" si="42"/>
        <v>2.4000000000001798E-3</v>
      </c>
      <c r="L535" s="38">
        <f t="shared" si="43"/>
        <v>4.7125772184175421E-2</v>
      </c>
      <c r="M535" s="38">
        <f t="shared" si="44"/>
        <v>4.9399999999999999E-2</v>
      </c>
      <c r="N535" s="38">
        <f t="shared" si="46"/>
        <v>2.59017100000003E-3</v>
      </c>
    </row>
    <row r="536" spans="1:14">
      <c r="A536" s="9">
        <v>41292</v>
      </c>
      <c r="B536">
        <v>2.3502791670000001</v>
      </c>
      <c r="C536" s="23">
        <v>-1.8599999999999998E-2</v>
      </c>
      <c r="D536" s="23">
        <v>4.9399999999999999E-2</v>
      </c>
      <c r="E536">
        <v>-7.8963090000000007E-3</v>
      </c>
      <c r="F536" s="23">
        <v>2.2599999999999999E-2</v>
      </c>
      <c r="H536" s="9">
        <v>41289</v>
      </c>
      <c r="I536" s="38">
        <v>2.2946</v>
      </c>
      <c r="J536" s="38">
        <f t="shared" si="45"/>
        <v>2.2938425269999998</v>
      </c>
      <c r="K536" s="38">
        <f t="shared" si="42"/>
        <v>9.9000000000000199E-3</v>
      </c>
      <c r="L536" s="38">
        <f t="shared" si="43"/>
        <v>4.8962976067879374E-2</v>
      </c>
      <c r="M536" s="38">
        <f t="shared" si="44"/>
        <v>5.1299999999999998E-2</v>
      </c>
      <c r="N536" s="38">
        <f t="shared" si="46"/>
        <v>7.5747300000017503E-4</v>
      </c>
    </row>
    <row r="537" spans="1:14">
      <c r="A537" s="9">
        <v>41291</v>
      </c>
      <c r="B537">
        <v>2.3689111619999998</v>
      </c>
      <c r="C537" s="23">
        <v>7.4499999999999997E-2</v>
      </c>
      <c r="D537" s="23">
        <v>5.0099999999999999E-2</v>
      </c>
      <c r="E537">
        <v>3.1954769000000001E-2</v>
      </c>
      <c r="F537" s="23">
        <v>2.29E-2</v>
      </c>
      <c r="H537" s="9">
        <v>41288</v>
      </c>
      <c r="I537" s="38">
        <v>2.2847</v>
      </c>
      <c r="J537" s="38">
        <f t="shared" si="45"/>
        <v>2.2784009909999998</v>
      </c>
      <c r="K537" s="38">
        <f t="shared" si="42"/>
        <v>-3.0400000000000205E-2</v>
      </c>
      <c r="L537" s="38">
        <f t="shared" si="43"/>
        <v>4.927533261130565E-2</v>
      </c>
      <c r="M537" s="38">
        <f t="shared" si="44"/>
        <v>5.16E-2</v>
      </c>
      <c r="N537" s="38">
        <f t="shared" si="46"/>
        <v>6.2990090000001331E-3</v>
      </c>
    </row>
    <row r="538" spans="1:14">
      <c r="A538" s="9">
        <v>41290</v>
      </c>
      <c r="B538">
        <v>2.2944098290000001</v>
      </c>
      <c r="C538" s="23">
        <v>5.9999999999999995E-4</v>
      </c>
      <c r="D538" s="23">
        <v>4.9399999999999999E-2</v>
      </c>
      <c r="E538">
        <v>2.4728400000000001E-4</v>
      </c>
      <c r="F538" s="23">
        <v>2.2700000000000001E-2</v>
      </c>
      <c r="H538" s="9">
        <v>41285</v>
      </c>
      <c r="I538" s="38">
        <v>2.3151000000000002</v>
      </c>
      <c r="J538" s="38">
        <f t="shared" si="45"/>
        <v>2.2816853969999999</v>
      </c>
      <c r="K538" s="38">
        <f t="shared" si="42"/>
        <v>-1.6499999999999737E-2</v>
      </c>
      <c r="L538" s="38">
        <f t="shared" si="43"/>
        <v>4.9169733697310238E-2</v>
      </c>
      <c r="M538" s="38">
        <f t="shared" si="44"/>
        <v>5.1700000000000003E-2</v>
      </c>
      <c r="N538" s="38">
        <f t="shared" si="46"/>
        <v>3.3414603000000209E-2</v>
      </c>
    </row>
    <row r="539" spans="1:14">
      <c r="A539" s="9">
        <v>41289</v>
      </c>
      <c r="B539">
        <v>2.2938425269999998</v>
      </c>
      <c r="C539" s="23">
        <v>1.54E-2</v>
      </c>
      <c r="D539" s="23">
        <v>5.1299999999999998E-2</v>
      </c>
      <c r="E539">
        <v>6.7544939999999998E-3</v>
      </c>
      <c r="F539" s="23">
        <v>2.3599999999999999E-2</v>
      </c>
      <c r="H539" s="9">
        <v>41284</v>
      </c>
      <c r="I539" s="38">
        <v>2.3315999999999999</v>
      </c>
      <c r="J539" s="38">
        <f t="shared" si="45"/>
        <v>2.3058062239999999</v>
      </c>
      <c r="K539" s="38">
        <f t="shared" si="42"/>
        <v>3.6000000000000032E-2</v>
      </c>
      <c r="L539" s="38">
        <f t="shared" si="43"/>
        <v>4.9101983689662544E-2</v>
      </c>
      <c r="M539" s="38">
        <f t="shared" si="44"/>
        <v>5.16E-2</v>
      </c>
      <c r="N539" s="38">
        <f t="shared" si="46"/>
        <v>2.579377599999999E-2</v>
      </c>
    </row>
    <row r="540" spans="1:14">
      <c r="A540" s="9">
        <v>41288</v>
      </c>
      <c r="B540">
        <v>2.2784009909999998</v>
      </c>
      <c r="C540" s="23">
        <v>-3.3E-3</v>
      </c>
      <c r="D540" s="23">
        <v>5.16E-2</v>
      </c>
      <c r="E540">
        <v>-1.440502E-3</v>
      </c>
      <c r="F540" s="23">
        <v>2.3699999999999999E-2</v>
      </c>
      <c r="H540" s="9">
        <v>41283</v>
      </c>
      <c r="I540" s="38">
        <v>2.2955999999999999</v>
      </c>
      <c r="J540" s="38">
        <f t="shared" si="45"/>
        <v>2.254237738</v>
      </c>
      <c r="K540" s="38">
        <f t="shared" si="42"/>
        <v>-2.3100000000000342E-2</v>
      </c>
      <c r="L540" s="38">
        <f t="shared" si="43"/>
        <v>4.9241936332615012E-2</v>
      </c>
      <c r="M540" s="38">
        <f t="shared" si="44"/>
        <v>5.1499999999999997E-2</v>
      </c>
      <c r="N540" s="38">
        <f t="shared" si="46"/>
        <v>4.1362261999999816E-2</v>
      </c>
    </row>
    <row r="541" spans="1:14">
      <c r="A541" s="9">
        <v>41285</v>
      </c>
      <c r="B541">
        <v>2.2816853969999999</v>
      </c>
      <c r="C541" s="23">
        <v>-2.41E-2</v>
      </c>
      <c r="D541" s="23">
        <v>5.1700000000000003E-2</v>
      </c>
      <c r="E541">
        <v>-1.0516008E-2</v>
      </c>
      <c r="F541" s="23">
        <v>2.3800000000000002E-2</v>
      </c>
      <c r="H541" s="9">
        <v>41282</v>
      </c>
      <c r="I541" s="38">
        <v>2.3187000000000002</v>
      </c>
      <c r="J541" s="38">
        <f t="shared" si="45"/>
        <v>2.2872202210000001</v>
      </c>
      <c r="K541" s="38">
        <f t="shared" si="42"/>
        <v>-2.389999999999981E-2</v>
      </c>
      <c r="L541" s="38">
        <f t="shared" si="43"/>
        <v>4.9658629549158562E-2</v>
      </c>
      <c r="M541" s="38">
        <f t="shared" si="44"/>
        <v>5.1900000000000002E-2</v>
      </c>
      <c r="N541" s="38">
        <f t="shared" si="46"/>
        <v>3.1479779000000097E-2</v>
      </c>
    </row>
    <row r="542" spans="1:14">
      <c r="A542" s="9">
        <v>41284</v>
      </c>
      <c r="B542">
        <v>2.3058062239999999</v>
      </c>
      <c r="C542" s="23">
        <v>5.16E-2</v>
      </c>
      <c r="D542" s="23">
        <v>5.16E-2</v>
      </c>
      <c r="E542">
        <v>2.2618503000000002E-2</v>
      </c>
      <c r="F542" s="23">
        <v>2.3699999999999999E-2</v>
      </c>
      <c r="H542" s="9">
        <v>41281</v>
      </c>
      <c r="I542" s="38">
        <v>2.3426</v>
      </c>
      <c r="J542" s="38">
        <f t="shared" si="45"/>
        <v>2.3132421540000001</v>
      </c>
      <c r="K542" s="38">
        <f t="shared" si="42"/>
        <v>-3.520000000000012E-2</v>
      </c>
      <c r="L542" s="38">
        <f t="shared" si="43"/>
        <v>4.9528228868012829E-2</v>
      </c>
      <c r="M542" s="38">
        <f t="shared" si="44"/>
        <v>5.1700000000000003E-2</v>
      </c>
      <c r="N542" s="38">
        <f t="shared" si="46"/>
        <v>2.935784599999991E-2</v>
      </c>
    </row>
    <row r="543" spans="1:14">
      <c r="A543" s="9">
        <v>41283</v>
      </c>
      <c r="B543">
        <v>2.254237738</v>
      </c>
      <c r="C543" s="23">
        <v>-3.3000000000000002E-2</v>
      </c>
      <c r="D543" s="23">
        <v>5.1499999999999997E-2</v>
      </c>
      <c r="E543">
        <v>-1.4525319E-2</v>
      </c>
      <c r="F543" s="23">
        <v>2.3699999999999999E-2</v>
      </c>
      <c r="H543" s="9">
        <v>41278</v>
      </c>
      <c r="I543" s="38">
        <v>2.3778000000000001</v>
      </c>
      <c r="J543" s="38">
        <f t="shared" si="45"/>
        <v>2.3583903099999999</v>
      </c>
      <c r="K543" s="38">
        <f t="shared" si="42"/>
        <v>2.0100000000000229E-2</v>
      </c>
      <c r="L543" s="38">
        <f t="shared" si="43"/>
        <v>4.9492360193408871E-2</v>
      </c>
      <c r="M543" s="38">
        <f t="shared" si="44"/>
        <v>5.1499999999999997E-2</v>
      </c>
      <c r="N543" s="38">
        <f t="shared" si="46"/>
        <v>1.9409690000000257E-2</v>
      </c>
    </row>
    <row r="544" spans="1:14">
      <c r="A544" s="9">
        <v>41282</v>
      </c>
      <c r="B544">
        <v>2.2872202210000001</v>
      </c>
      <c r="C544" s="23">
        <v>-2.5999999999999999E-2</v>
      </c>
      <c r="D544" s="23">
        <v>5.1900000000000002E-2</v>
      </c>
      <c r="E544">
        <v>-1.1312868E-2</v>
      </c>
      <c r="F544" s="23">
        <v>2.3900000000000001E-2</v>
      </c>
      <c r="H544" s="9">
        <v>41277</v>
      </c>
      <c r="I544" s="38">
        <v>2.3576999999999999</v>
      </c>
      <c r="J544" s="38">
        <f t="shared" si="45"/>
        <v>2.3389352730000001</v>
      </c>
      <c r="K544" s="38">
        <f t="shared" si="42"/>
        <v>9.9499999999999922E-2</v>
      </c>
      <c r="L544" s="38">
        <f t="shared" si="43"/>
        <v>5.0440561317145347E-2</v>
      </c>
      <c r="M544" s="38">
        <f t="shared" si="44"/>
        <v>5.2699999999999997E-2</v>
      </c>
      <c r="N544" s="38">
        <f t="shared" si="46"/>
        <v>1.8764726999999759E-2</v>
      </c>
    </row>
    <row r="545" spans="1:14">
      <c r="A545" s="9">
        <v>41281</v>
      </c>
      <c r="B545">
        <v>2.3132421540000001</v>
      </c>
      <c r="C545" s="23">
        <v>-4.5100000000000001E-2</v>
      </c>
      <c r="D545" s="23">
        <v>5.1700000000000003E-2</v>
      </c>
      <c r="E545">
        <v>-1.9329243999999999E-2</v>
      </c>
      <c r="F545" s="23">
        <v>2.3900000000000001E-2</v>
      </c>
      <c r="H545" s="9">
        <v>41276</v>
      </c>
      <c r="I545" s="38">
        <v>2.2582</v>
      </c>
      <c r="J545" s="38">
        <f t="shared" si="45"/>
        <v>2.2179772299999998</v>
      </c>
      <c r="K545" s="38">
        <f t="shared" si="42"/>
        <v>4.6800000000000175E-2</v>
      </c>
      <c r="L545" s="38">
        <f t="shared" si="43"/>
        <v>4.9013494596308597E-2</v>
      </c>
      <c r="M545" s="38">
        <f t="shared" si="44"/>
        <v>5.1299999999999998E-2</v>
      </c>
      <c r="N545" s="38">
        <f t="shared" si="46"/>
        <v>4.0222770000000185E-2</v>
      </c>
    </row>
    <row r="546" spans="1:14">
      <c r="A546" s="9">
        <v>41278</v>
      </c>
      <c r="B546">
        <v>2.3583903099999999</v>
      </c>
      <c r="C546" s="23">
        <v>1.95E-2</v>
      </c>
      <c r="D546" s="23">
        <v>5.1499999999999997E-2</v>
      </c>
      <c r="E546">
        <v>8.2834999999999992E-3</v>
      </c>
      <c r="F546" s="23">
        <v>2.3800000000000002E-2</v>
      </c>
      <c r="H546" s="9">
        <v>41274</v>
      </c>
      <c r="I546" s="38">
        <v>2.2113999999999998</v>
      </c>
      <c r="J546" s="38">
        <f t="shared" si="45"/>
        <v>2.1517307109999999</v>
      </c>
      <c r="K546" s="38">
        <f t="shared" si="42"/>
        <v>2.1199999999999886E-2</v>
      </c>
      <c r="L546" s="38">
        <f t="shared" si="43"/>
        <v>4.8998036943267272E-2</v>
      </c>
      <c r="M546" s="38">
        <f t="shared" si="44"/>
        <v>5.1799999999999999E-2</v>
      </c>
      <c r="N546" s="38">
        <f t="shared" si="46"/>
        <v>5.9669288999999903E-2</v>
      </c>
    </row>
    <row r="547" spans="1:14">
      <c r="A547" s="9">
        <v>41277</v>
      </c>
      <c r="B547">
        <v>2.3389352730000001</v>
      </c>
      <c r="C547" s="23">
        <v>0.121</v>
      </c>
      <c r="D547" s="23">
        <v>5.2699999999999997E-2</v>
      </c>
      <c r="E547">
        <v>5.3100191999999997E-2</v>
      </c>
      <c r="F547" s="23">
        <v>2.4400000000000002E-2</v>
      </c>
      <c r="H547" s="9">
        <v>41271</v>
      </c>
      <c r="I547" s="38">
        <v>2.1901999999999999</v>
      </c>
      <c r="J547" s="38">
        <f t="shared" si="45"/>
        <v>2.1401763219999999</v>
      </c>
      <c r="K547" s="38">
        <f t="shared" si="42"/>
        <v>1.1699999999999822E-2</v>
      </c>
      <c r="L547" s="38">
        <f t="shared" si="43"/>
        <v>4.9326143238445676E-2</v>
      </c>
      <c r="M547" s="38">
        <f t="shared" si="44"/>
        <v>5.2400000000000002E-2</v>
      </c>
      <c r="N547" s="38">
        <f t="shared" si="46"/>
        <v>5.0023678000000071E-2</v>
      </c>
    </row>
    <row r="548" spans="1:14">
      <c r="A548" s="9">
        <v>41276</v>
      </c>
      <c r="B548">
        <v>2.2179772299999998</v>
      </c>
      <c r="C548" s="23">
        <v>6.6199999999999995E-2</v>
      </c>
      <c r="D548" s="23">
        <v>5.1299999999999998E-2</v>
      </c>
      <c r="E548">
        <v>3.0323123E-2</v>
      </c>
      <c r="F548" s="23">
        <v>2.4E-2</v>
      </c>
      <c r="H548" s="9">
        <v>41270</v>
      </c>
      <c r="I548" s="38">
        <v>2.1785000000000001</v>
      </c>
      <c r="J548" s="38">
        <f t="shared" si="45"/>
        <v>2.1222776699999999</v>
      </c>
      <c r="K548" s="38">
        <f t="shared" si="42"/>
        <v>-2.6699999999999946E-2</v>
      </c>
      <c r="L548" s="38">
        <f t="shared" si="43"/>
        <v>4.9331958533676327E-2</v>
      </c>
      <c r="M548" s="38">
        <f t="shared" si="44"/>
        <v>5.2400000000000002E-2</v>
      </c>
      <c r="N548" s="38">
        <f t="shared" si="46"/>
        <v>5.6222330000000209E-2</v>
      </c>
    </row>
    <row r="549" spans="1:14">
      <c r="A549" s="9">
        <v>41274</v>
      </c>
      <c r="B549">
        <v>2.1517307109999999</v>
      </c>
      <c r="C549" s="23">
        <v>1.1599999999999999E-2</v>
      </c>
      <c r="D549" s="23">
        <v>5.1799999999999999E-2</v>
      </c>
      <c r="E549">
        <v>5.3842810000000003E-3</v>
      </c>
      <c r="F549" s="23">
        <v>2.4299999999999999E-2</v>
      </c>
      <c r="H549" s="9">
        <v>41269</v>
      </c>
      <c r="I549" s="38">
        <v>2.2052</v>
      </c>
      <c r="J549" s="38">
        <f t="shared" si="45"/>
        <v>2.1575085509999998</v>
      </c>
      <c r="K549" s="38">
        <f t="shared" si="42"/>
        <v>-1.5200000000000102E-2</v>
      </c>
      <c r="L549" s="38">
        <f t="shared" si="43"/>
        <v>4.9639377024822018E-2</v>
      </c>
      <c r="M549" s="38">
        <f t="shared" si="44"/>
        <v>5.3100000000000001E-2</v>
      </c>
      <c r="N549" s="38">
        <f t="shared" si="46"/>
        <v>4.7691449000000219E-2</v>
      </c>
    </row>
    <row r="550" spans="1:14">
      <c r="A550" s="9">
        <v>41271</v>
      </c>
      <c r="B550">
        <v>2.1401763219999999</v>
      </c>
      <c r="C550" s="23">
        <v>1.7899999999999999E-2</v>
      </c>
      <c r="D550" s="23">
        <v>5.2400000000000002E-2</v>
      </c>
      <c r="E550">
        <v>8.3983349999999998E-3</v>
      </c>
      <c r="F550" s="23">
        <v>2.47E-2</v>
      </c>
      <c r="H550" s="9">
        <v>41267</v>
      </c>
      <c r="I550" s="38">
        <v>2.2204000000000002</v>
      </c>
      <c r="J550" s="38">
        <f t="shared" si="45"/>
        <v>2.1781660180000002</v>
      </c>
      <c r="K550" s="38">
        <f t="shared" si="42"/>
        <v>2.4100000000000232E-2</v>
      </c>
      <c r="L550" s="38">
        <f t="shared" si="43"/>
        <v>4.9891097079505162E-2</v>
      </c>
      <c r="M550" s="38">
        <f t="shared" si="44"/>
        <v>5.2999999999999999E-2</v>
      </c>
      <c r="N550" s="38">
        <f t="shared" si="46"/>
        <v>4.2233981999999948E-2</v>
      </c>
    </row>
    <row r="551" spans="1:14">
      <c r="A551" s="9">
        <v>41270</v>
      </c>
      <c r="B551">
        <v>2.1222776699999999</v>
      </c>
      <c r="C551" s="23">
        <v>-3.5200000000000002E-2</v>
      </c>
      <c r="D551" s="23">
        <v>5.2400000000000002E-2</v>
      </c>
      <c r="E551">
        <v>-1.6464223E-2</v>
      </c>
      <c r="F551" s="23">
        <v>2.47E-2</v>
      </c>
      <c r="H551" s="9">
        <v>41264</v>
      </c>
      <c r="I551" s="38">
        <v>2.1962999999999999</v>
      </c>
      <c r="J551" s="38">
        <f t="shared" si="45"/>
        <v>2.1495740790000002</v>
      </c>
      <c r="K551" s="38">
        <f t="shared" si="42"/>
        <v>-4.0599999999999969E-2</v>
      </c>
      <c r="L551" s="38">
        <f t="shared" si="43"/>
        <v>5.0806109335026925E-2</v>
      </c>
      <c r="M551" s="38">
        <f t="shared" si="44"/>
        <v>5.3600000000000002E-2</v>
      </c>
      <c r="N551" s="38">
        <f t="shared" si="46"/>
        <v>4.6725920999999726E-2</v>
      </c>
    </row>
    <row r="552" spans="1:14">
      <c r="A552" s="9">
        <v>41269</v>
      </c>
      <c r="B552">
        <v>2.1575085509999998</v>
      </c>
      <c r="C552" s="23">
        <v>-2.07E-2</v>
      </c>
      <c r="D552" s="23">
        <v>5.3100000000000001E-2</v>
      </c>
      <c r="E552">
        <v>-9.5291390000000007E-3</v>
      </c>
      <c r="F552" s="23">
        <v>2.5000000000000001E-2</v>
      </c>
      <c r="H552" s="9">
        <v>41263</v>
      </c>
      <c r="I552" s="38">
        <v>2.2368999999999999</v>
      </c>
      <c r="J552" s="38">
        <f t="shared" si="45"/>
        <v>2.1892792750000001</v>
      </c>
      <c r="K552" s="38">
        <f t="shared" si="42"/>
        <v>-1.9000000000000128E-2</v>
      </c>
      <c r="L552" s="38">
        <f t="shared" si="43"/>
        <v>5.074299314296845E-2</v>
      </c>
      <c r="M552" s="38">
        <f t="shared" si="44"/>
        <v>5.3800000000000001E-2</v>
      </c>
      <c r="N552" s="38">
        <f t="shared" si="46"/>
        <v>4.7620724999999808E-2</v>
      </c>
    </row>
    <row r="553" spans="1:14">
      <c r="A553" s="9">
        <v>41267</v>
      </c>
      <c r="B553">
        <v>2.1781660180000002</v>
      </c>
      <c r="C553" s="23">
        <v>2.86E-2</v>
      </c>
      <c r="D553" s="23">
        <v>5.2999999999999999E-2</v>
      </c>
      <c r="E553">
        <v>1.3213526999999999E-2</v>
      </c>
      <c r="F553" s="23">
        <v>2.5000000000000001E-2</v>
      </c>
      <c r="H553" s="9">
        <v>41262</v>
      </c>
      <c r="I553" s="38">
        <v>2.2559</v>
      </c>
      <c r="J553" s="38">
        <f t="shared" si="45"/>
        <v>2.2082579610000002</v>
      </c>
      <c r="K553" s="38">
        <f t="shared" si="42"/>
        <v>-3.4800000000000164E-2</v>
      </c>
      <c r="L553" s="38">
        <f t="shared" si="43"/>
        <v>5.1301775720635573E-2</v>
      </c>
      <c r="M553" s="38">
        <f t="shared" si="44"/>
        <v>5.4600000000000003E-2</v>
      </c>
      <c r="N553" s="38">
        <f t="shared" si="46"/>
        <v>4.7642038999999858E-2</v>
      </c>
    </row>
    <row r="554" spans="1:14">
      <c r="A554" s="9">
        <v>41264</v>
      </c>
      <c r="B554">
        <v>2.1495740790000002</v>
      </c>
      <c r="C554" s="23">
        <v>-3.9699999999999999E-2</v>
      </c>
      <c r="D554" s="23">
        <v>5.3600000000000002E-2</v>
      </c>
      <c r="E554">
        <v>-1.8302671999999999E-2</v>
      </c>
      <c r="F554" s="23">
        <v>2.53E-2</v>
      </c>
      <c r="H554" s="9">
        <v>41261</v>
      </c>
      <c r="I554" s="38">
        <v>2.2907000000000002</v>
      </c>
      <c r="J554" s="38">
        <f t="shared" si="45"/>
        <v>2.2549632119999998</v>
      </c>
      <c r="K554" s="38">
        <f t="shared" si="42"/>
        <v>5.9800000000000075E-2</v>
      </c>
      <c r="L554" s="38">
        <f t="shared" si="43"/>
        <v>5.1365491504648551E-2</v>
      </c>
      <c r="M554" s="38">
        <f t="shared" si="44"/>
        <v>5.45E-2</v>
      </c>
      <c r="N554" s="38">
        <f t="shared" si="46"/>
        <v>3.5736788000000352E-2</v>
      </c>
    </row>
    <row r="555" spans="1:14">
      <c r="A555" s="9">
        <v>41263</v>
      </c>
      <c r="B555">
        <v>2.1892792750000001</v>
      </c>
      <c r="C555" s="23">
        <v>-1.9E-2</v>
      </c>
      <c r="D555" s="23">
        <v>5.3800000000000001E-2</v>
      </c>
      <c r="E555">
        <v>-8.6315599999999999E-3</v>
      </c>
      <c r="F555" s="23">
        <v>2.5399999999999999E-2</v>
      </c>
      <c r="H555" s="9">
        <v>41260</v>
      </c>
      <c r="I555" s="38">
        <v>2.2309000000000001</v>
      </c>
      <c r="J555" s="38">
        <f t="shared" si="45"/>
        <v>2.1860869429999998</v>
      </c>
      <c r="K555" s="38">
        <f t="shared" si="42"/>
        <v>4.1500000000000092E-2</v>
      </c>
      <c r="L555" s="38">
        <f t="shared" si="43"/>
        <v>5.1307533394725234E-2</v>
      </c>
      <c r="M555" s="38">
        <f t="shared" si="44"/>
        <v>5.4300000000000001E-2</v>
      </c>
      <c r="N555" s="38">
        <f t="shared" si="46"/>
        <v>4.4813057000000267E-2</v>
      </c>
    </row>
    <row r="556" spans="1:14">
      <c r="A556" s="9">
        <v>41262</v>
      </c>
      <c r="B556">
        <v>2.2082579610000002</v>
      </c>
      <c r="C556" s="23">
        <v>-4.6699999999999998E-2</v>
      </c>
      <c r="D556" s="23">
        <v>5.4600000000000003E-2</v>
      </c>
      <c r="E556">
        <v>-2.0929706999999999E-2</v>
      </c>
      <c r="F556" s="23">
        <v>2.58E-2</v>
      </c>
      <c r="H556" s="9">
        <v>41257</v>
      </c>
      <c r="I556" s="38">
        <v>2.1894</v>
      </c>
      <c r="J556" s="38">
        <f t="shared" si="45"/>
        <v>2.1747058080000001</v>
      </c>
      <c r="K556" s="38">
        <f t="shared" si="42"/>
        <v>-2.0700000000000163E-2</v>
      </c>
      <c r="L556" s="38">
        <f t="shared" si="43"/>
        <v>5.1052297214204331E-2</v>
      </c>
      <c r="M556" s="38">
        <f t="shared" si="44"/>
        <v>5.4300000000000001E-2</v>
      </c>
      <c r="N556" s="38">
        <f t="shared" si="46"/>
        <v>1.4694191999999884E-2</v>
      </c>
    </row>
    <row r="557" spans="1:14">
      <c r="A557" s="9">
        <v>41261</v>
      </c>
      <c r="B557">
        <v>2.2549632119999998</v>
      </c>
      <c r="C557" s="23">
        <v>6.8900000000000003E-2</v>
      </c>
      <c r="D557" s="23">
        <v>5.45E-2</v>
      </c>
      <c r="E557">
        <v>3.1020497000000001E-2</v>
      </c>
      <c r="F557" s="23">
        <v>2.58E-2</v>
      </c>
      <c r="H557" s="9">
        <v>41256</v>
      </c>
      <c r="I557" s="38">
        <v>2.2101000000000002</v>
      </c>
      <c r="J557" s="38">
        <f t="shared" si="45"/>
        <v>2.1795432959999999</v>
      </c>
      <c r="K557" s="38">
        <f t="shared" si="42"/>
        <v>2.4100000000000232E-2</v>
      </c>
      <c r="L557" s="38">
        <f t="shared" si="43"/>
        <v>5.1003346406218938E-2</v>
      </c>
      <c r="M557" s="38">
        <f t="shared" si="44"/>
        <v>5.4300000000000001E-2</v>
      </c>
      <c r="N557" s="38">
        <f t="shared" si="46"/>
        <v>3.0556704000000323E-2</v>
      </c>
    </row>
    <row r="558" spans="1:14">
      <c r="A558" s="9">
        <v>41260</v>
      </c>
      <c r="B558">
        <v>2.1860869429999998</v>
      </c>
      <c r="C558" s="23">
        <v>1.14E-2</v>
      </c>
      <c r="D558" s="23">
        <v>5.4300000000000001E-2</v>
      </c>
      <c r="E558">
        <v>5.2197670000000002E-3</v>
      </c>
      <c r="F558" s="23">
        <v>2.5700000000000001E-2</v>
      </c>
      <c r="H558" s="9">
        <v>41255</v>
      </c>
      <c r="I558" s="38">
        <v>2.1859999999999999</v>
      </c>
      <c r="J558" s="38">
        <f t="shared" si="45"/>
        <v>2.1698452449999999</v>
      </c>
      <c r="K558" s="38">
        <f t="shared" si="42"/>
        <v>4.4499999999999762E-2</v>
      </c>
      <c r="L558" s="38">
        <f t="shared" si="43"/>
        <v>5.1338111414579883E-2</v>
      </c>
      <c r="M558" s="38">
        <f t="shared" si="44"/>
        <v>5.4899999999999997E-2</v>
      </c>
      <c r="N558" s="38">
        <f t="shared" si="46"/>
        <v>1.6154755000000076E-2</v>
      </c>
    </row>
    <row r="559" spans="1:14">
      <c r="A559" s="9">
        <v>41257</v>
      </c>
      <c r="B559">
        <v>2.1747058080000001</v>
      </c>
      <c r="C559" s="23">
        <v>-4.7999999999999996E-3</v>
      </c>
      <c r="D559" s="23">
        <v>5.4300000000000001E-2</v>
      </c>
      <c r="E559">
        <v>-2.221963E-3</v>
      </c>
      <c r="F559" s="23">
        <v>2.5700000000000001E-2</v>
      </c>
      <c r="H559" s="9">
        <v>41254</v>
      </c>
      <c r="I559" s="38">
        <v>2.1415000000000002</v>
      </c>
      <c r="J559" s="38">
        <f t="shared" si="45"/>
        <v>2.1257047070000001</v>
      </c>
      <c r="K559" s="38">
        <f t="shared" si="42"/>
        <v>-1.5999999999998238E-3</v>
      </c>
      <c r="L559" s="38">
        <f t="shared" si="43"/>
        <v>5.6958589973343014E-2</v>
      </c>
      <c r="M559" s="38">
        <f t="shared" si="44"/>
        <v>6.1699999999999998E-2</v>
      </c>
      <c r="N559" s="38">
        <f t="shared" si="46"/>
        <v>1.5795293000000044E-2</v>
      </c>
    </row>
    <row r="560" spans="1:14">
      <c r="A560" s="9">
        <v>41256</v>
      </c>
      <c r="B560">
        <v>2.1795432959999999</v>
      </c>
      <c r="C560" s="23">
        <v>9.7000000000000003E-3</v>
      </c>
      <c r="D560" s="23">
        <v>5.4300000000000001E-2</v>
      </c>
      <c r="E560">
        <v>4.459508E-3</v>
      </c>
      <c r="F560" s="23">
        <v>2.5700000000000001E-2</v>
      </c>
      <c r="H560" s="9">
        <v>41253</v>
      </c>
      <c r="I560" s="38">
        <v>2.1431</v>
      </c>
      <c r="J560" s="38">
        <f t="shared" si="45"/>
        <v>2.1263199579999998</v>
      </c>
      <c r="K560" s="38">
        <f t="shared" si="42"/>
        <v>-4.4200000000000017E-2</v>
      </c>
      <c r="L560" s="38">
        <f t="shared" si="43"/>
        <v>5.7197234806339411E-2</v>
      </c>
      <c r="M560" s="38">
        <f t="shared" si="44"/>
        <v>6.1899999999999997E-2</v>
      </c>
      <c r="N560" s="38">
        <f t="shared" si="46"/>
        <v>1.6780042000000162E-2</v>
      </c>
    </row>
    <row r="561" spans="1:14">
      <c r="A561" s="9">
        <v>41255</v>
      </c>
      <c r="B561">
        <v>2.1698452449999999</v>
      </c>
      <c r="C561" s="23">
        <v>4.41E-2</v>
      </c>
      <c r="D561" s="23">
        <v>5.4899999999999997E-2</v>
      </c>
      <c r="E561">
        <v>2.0552475000000001E-2</v>
      </c>
      <c r="F561" s="23">
        <v>2.5899999999999999E-2</v>
      </c>
      <c r="H561" s="9">
        <v>41250</v>
      </c>
      <c r="I561" s="38">
        <v>2.1873</v>
      </c>
      <c r="J561" s="38">
        <f t="shared" si="45"/>
        <v>2.1663327489999999</v>
      </c>
      <c r="K561" s="38">
        <f t="shared" si="42"/>
        <v>5.7700000000000085E-2</v>
      </c>
      <c r="L561" s="38">
        <f t="shared" si="43"/>
        <v>5.6956456655960074E-2</v>
      </c>
      <c r="M561" s="38">
        <f t="shared" si="44"/>
        <v>6.1800000000000001E-2</v>
      </c>
      <c r="N561" s="38">
        <f t="shared" si="46"/>
        <v>2.0967251000000076E-2</v>
      </c>
    </row>
    <row r="562" spans="1:14">
      <c r="A562" s="9">
        <v>41254</v>
      </c>
      <c r="B562">
        <v>2.1257047070000001</v>
      </c>
      <c r="C562" s="23">
        <v>-5.9999999999999995E-4</v>
      </c>
      <c r="D562" s="23">
        <v>6.1699999999999998E-2</v>
      </c>
      <c r="E562">
        <v>-2.8939200000000002E-4</v>
      </c>
      <c r="F562" s="23">
        <v>2.86E-2</v>
      </c>
      <c r="H562" s="9">
        <v>41249</v>
      </c>
      <c r="I562" s="38">
        <v>2.1295999999999999</v>
      </c>
      <c r="J562" s="38">
        <f t="shared" si="45"/>
        <v>2.1082736280000001</v>
      </c>
      <c r="K562" s="38">
        <f t="shared" si="42"/>
        <v>3.2900000000000151E-2</v>
      </c>
      <c r="L562" s="38">
        <f t="shared" si="43"/>
        <v>5.6420805454509358E-2</v>
      </c>
      <c r="M562" s="38">
        <f t="shared" si="44"/>
        <v>6.13E-2</v>
      </c>
      <c r="N562" s="38">
        <f t="shared" si="46"/>
        <v>2.1326371999999871E-2</v>
      </c>
    </row>
    <row r="563" spans="1:14">
      <c r="A563" s="9">
        <v>41253</v>
      </c>
      <c r="B563">
        <v>2.1263199579999998</v>
      </c>
      <c r="C563" s="23">
        <v>-0.04</v>
      </c>
      <c r="D563" s="23">
        <v>6.1899999999999997E-2</v>
      </c>
      <c r="E563">
        <v>-1.8642994E-2</v>
      </c>
      <c r="F563" s="23">
        <v>2.87E-2</v>
      </c>
      <c r="H563" s="9">
        <v>41248</v>
      </c>
      <c r="I563" s="38">
        <v>2.0966999999999998</v>
      </c>
      <c r="J563" s="38">
        <f t="shared" si="45"/>
        <v>2.0799414920000001</v>
      </c>
      <c r="K563" s="38">
        <f t="shared" si="42"/>
        <v>3.6999999999998145E-3</v>
      </c>
      <c r="L563" s="38">
        <f t="shared" si="43"/>
        <v>5.6810235311589692E-2</v>
      </c>
      <c r="M563" s="38">
        <f t="shared" si="44"/>
        <v>6.1899999999999997E-2</v>
      </c>
      <c r="N563" s="38">
        <f t="shared" si="46"/>
        <v>1.6758507999999672E-2</v>
      </c>
    </row>
    <row r="564" spans="1:14">
      <c r="A564" s="9">
        <v>41250</v>
      </c>
      <c r="B564">
        <v>2.1663327489999999</v>
      </c>
      <c r="C564" s="23">
        <v>5.8099999999999999E-2</v>
      </c>
      <c r="D564" s="23">
        <v>6.1800000000000001E-2</v>
      </c>
      <c r="E564">
        <v>2.7166334E-2</v>
      </c>
      <c r="F564" s="23">
        <v>2.86E-2</v>
      </c>
      <c r="H564" s="9">
        <v>41247</v>
      </c>
      <c r="I564" s="38">
        <v>2.093</v>
      </c>
      <c r="J564" s="38">
        <f t="shared" si="45"/>
        <v>2.0678302369999999</v>
      </c>
      <c r="K564" s="38">
        <f t="shared" si="42"/>
        <v>-1.7100000000000115E-2</v>
      </c>
      <c r="L564" s="38">
        <f t="shared" si="43"/>
        <v>5.7522939565630565E-2</v>
      </c>
      <c r="M564" s="38">
        <f t="shared" si="44"/>
        <v>6.25E-2</v>
      </c>
      <c r="N564" s="38">
        <f t="shared" si="46"/>
        <v>2.5169763000000067E-2</v>
      </c>
    </row>
    <row r="565" spans="1:14">
      <c r="A565" s="9">
        <v>41249</v>
      </c>
      <c r="B565">
        <v>2.1082736280000001</v>
      </c>
      <c r="C565" s="23">
        <v>2.8299999999999999E-2</v>
      </c>
      <c r="D565" s="23">
        <v>6.13E-2</v>
      </c>
      <c r="E565">
        <v>1.3529662E-2</v>
      </c>
      <c r="F565" s="23">
        <v>2.8400000000000002E-2</v>
      </c>
      <c r="H565" s="9">
        <v>41246</v>
      </c>
      <c r="I565" s="38">
        <v>2.1101000000000001</v>
      </c>
      <c r="J565" s="38">
        <f t="shared" si="45"/>
        <v>2.086222571</v>
      </c>
      <c r="K565" s="38">
        <f t="shared" si="42"/>
        <v>1.4000000000000234E-2</v>
      </c>
      <c r="L565" s="38">
        <f t="shared" si="43"/>
        <v>5.7539824086733214E-2</v>
      </c>
      <c r="M565" s="38">
        <f t="shared" si="44"/>
        <v>6.25E-2</v>
      </c>
      <c r="N565" s="38">
        <f t="shared" si="46"/>
        <v>2.3877429000000117E-2</v>
      </c>
    </row>
    <row r="566" spans="1:14">
      <c r="A566" s="9">
        <v>41248</v>
      </c>
      <c r="B566">
        <v>2.0799414920000001</v>
      </c>
      <c r="C566" s="23">
        <v>1.21E-2</v>
      </c>
      <c r="D566" s="23">
        <v>6.1899999999999997E-2</v>
      </c>
      <c r="E566">
        <v>5.8399020000000001E-3</v>
      </c>
      <c r="F566" s="23">
        <v>2.86E-2</v>
      </c>
      <c r="H566" s="9">
        <v>41243</v>
      </c>
      <c r="I566" s="38">
        <v>2.0960999999999999</v>
      </c>
      <c r="J566" s="38">
        <f t="shared" si="45"/>
        <v>2.0725335490000001</v>
      </c>
      <c r="K566" s="38">
        <f t="shared" si="42"/>
        <v>-3.4000000000000696E-3</v>
      </c>
      <c r="L566" s="38">
        <f t="shared" si="43"/>
        <v>5.7508529924910221E-2</v>
      </c>
      <c r="M566" s="38">
        <f t="shared" si="44"/>
        <v>6.25E-2</v>
      </c>
      <c r="N566" s="38">
        <f t="shared" si="46"/>
        <v>2.3566450999999766E-2</v>
      </c>
    </row>
    <row r="567" spans="1:14">
      <c r="A567" s="9">
        <v>41247</v>
      </c>
      <c r="B567">
        <v>2.0678302369999999</v>
      </c>
      <c r="C567" s="23">
        <v>-1.84E-2</v>
      </c>
      <c r="D567" s="23">
        <v>6.25E-2</v>
      </c>
      <c r="E567">
        <v>-8.8551859999999993E-3</v>
      </c>
      <c r="F567" s="23">
        <v>2.8799999999999999E-2</v>
      </c>
      <c r="H567" s="9">
        <v>41242</v>
      </c>
      <c r="I567" s="38">
        <v>2.0994999999999999</v>
      </c>
      <c r="J567" s="38">
        <f t="shared" si="45"/>
        <v>2.072443861</v>
      </c>
      <c r="K567" s="38">
        <f t="shared" si="42"/>
        <v>2.0999999999999908E-2</v>
      </c>
      <c r="L567" s="38">
        <f t="shared" si="43"/>
        <v>5.8082636047010569E-2</v>
      </c>
      <c r="M567" s="38">
        <f t="shared" si="44"/>
        <v>6.3E-2</v>
      </c>
      <c r="N567" s="38">
        <f t="shared" si="46"/>
        <v>2.7056138999999924E-2</v>
      </c>
    </row>
    <row r="568" spans="1:14">
      <c r="A568" s="9">
        <v>41246</v>
      </c>
      <c r="B568">
        <v>2.086222571</v>
      </c>
      <c r="C568" s="23">
        <v>1.37E-2</v>
      </c>
      <c r="D568" s="23">
        <v>6.25E-2</v>
      </c>
      <c r="E568">
        <v>6.5832529999999998E-3</v>
      </c>
      <c r="F568" s="23">
        <v>2.8799999999999999E-2</v>
      </c>
      <c r="H568" s="9">
        <v>41241</v>
      </c>
      <c r="I568" s="38">
        <v>2.0785</v>
      </c>
      <c r="J568" s="38">
        <f t="shared" si="45"/>
        <v>2.0509742580000001</v>
      </c>
      <c r="K568" s="38">
        <f t="shared" si="42"/>
        <v>5.9999999999993392E-4</v>
      </c>
      <c r="L568" s="38">
        <f t="shared" si="43"/>
        <v>5.8147162295771992E-2</v>
      </c>
      <c r="M568" s="38">
        <f t="shared" si="44"/>
        <v>6.3E-2</v>
      </c>
      <c r="N568" s="38">
        <f t="shared" si="46"/>
        <v>2.7525741999999909E-2</v>
      </c>
    </row>
    <row r="569" spans="1:14">
      <c r="A569" s="9">
        <v>41243</v>
      </c>
      <c r="B569">
        <v>2.0725335490000001</v>
      </c>
      <c r="C569" s="23">
        <v>1E-4</v>
      </c>
      <c r="D569" s="23">
        <v>6.25E-2</v>
      </c>
      <c r="E569" s="24">
        <v>4.3275300000000002E-5</v>
      </c>
      <c r="F569" s="23">
        <v>2.8799999999999999E-2</v>
      </c>
      <c r="H569" s="9">
        <v>41240</v>
      </c>
      <c r="I569" s="38">
        <v>2.0779000000000001</v>
      </c>
      <c r="J569" s="38">
        <f t="shared" si="45"/>
        <v>2.0440489529999999</v>
      </c>
      <c r="K569" s="38">
        <f t="shared" si="42"/>
        <v>-7.140000000000013E-2</v>
      </c>
      <c r="L569" s="38">
        <f t="shared" si="43"/>
        <v>5.8453608627542591E-2</v>
      </c>
      <c r="M569" s="38">
        <f t="shared" si="44"/>
        <v>6.3500000000000001E-2</v>
      </c>
      <c r="N569" s="38">
        <f t="shared" si="46"/>
        <v>3.385104700000019E-2</v>
      </c>
    </row>
    <row r="570" spans="1:14">
      <c r="A570" s="9">
        <v>41242</v>
      </c>
      <c r="B570">
        <v>2.072443861</v>
      </c>
      <c r="C570" s="23">
        <v>2.1499999999999998E-2</v>
      </c>
      <c r="D570" s="23">
        <v>6.3E-2</v>
      </c>
      <c r="E570">
        <v>1.0413591999999999E-2</v>
      </c>
      <c r="F570" s="23">
        <v>2.9000000000000001E-2</v>
      </c>
      <c r="H570" s="9">
        <v>41239</v>
      </c>
      <c r="I570" s="38">
        <v>2.1493000000000002</v>
      </c>
      <c r="J570" s="38">
        <f t="shared" si="45"/>
        <v>2.1328988729999998</v>
      </c>
      <c r="K570" s="38">
        <f t="shared" si="42"/>
        <v>-6.1699999999999644E-2</v>
      </c>
      <c r="L570" s="38">
        <f t="shared" si="43"/>
        <v>5.782126014100511E-2</v>
      </c>
      <c r="M570" s="38">
        <f t="shared" si="44"/>
        <v>6.2600000000000003E-2</v>
      </c>
      <c r="N570" s="38">
        <f t="shared" si="46"/>
        <v>1.6401127000000404E-2</v>
      </c>
    </row>
    <row r="571" spans="1:14">
      <c r="A571" s="9">
        <v>41241</v>
      </c>
      <c r="B571">
        <v>2.0509742580000001</v>
      </c>
      <c r="C571" s="23">
        <v>6.8999999999999999E-3</v>
      </c>
      <c r="D571" s="23">
        <v>6.3E-2</v>
      </c>
      <c r="E571">
        <v>3.3823059999999999E-3</v>
      </c>
      <c r="F571" s="23">
        <v>2.9000000000000001E-2</v>
      </c>
      <c r="H571" s="9">
        <v>41236</v>
      </c>
      <c r="I571" s="38">
        <v>2.2109999999999999</v>
      </c>
      <c r="J571" s="38">
        <f t="shared" si="45"/>
        <v>2.2012643189999999</v>
      </c>
      <c r="K571" s="38">
        <f t="shared" si="42"/>
        <v>1.3500000000000068E-2</v>
      </c>
      <c r="L571" s="38">
        <f t="shared" si="43"/>
        <v>5.7511094950217063E-2</v>
      </c>
      <c r="M571" s="38">
        <f t="shared" si="44"/>
        <v>6.2199999999999998E-2</v>
      </c>
      <c r="N571" s="38">
        <f t="shared" si="46"/>
        <v>9.735680999999996E-3</v>
      </c>
    </row>
    <row r="572" spans="1:14">
      <c r="A572" s="9">
        <v>41240</v>
      </c>
      <c r="B572">
        <v>2.0440489529999999</v>
      </c>
      <c r="C572" s="23">
        <v>-8.8800000000000004E-2</v>
      </c>
      <c r="D572" s="23">
        <v>6.3500000000000001E-2</v>
      </c>
      <c r="E572">
        <v>-4.2549405999999998E-2</v>
      </c>
      <c r="F572" s="23">
        <v>2.92E-2</v>
      </c>
      <c r="H572" s="9">
        <v>41234</v>
      </c>
      <c r="I572" s="38">
        <v>2.1974999999999998</v>
      </c>
      <c r="J572" s="38">
        <f t="shared" si="45"/>
        <v>2.1925425330000001</v>
      </c>
      <c r="K572" s="38">
        <f t="shared" si="42"/>
        <v>4.4399999999999995E-2</v>
      </c>
      <c r="L572" s="38">
        <f t="shared" si="43"/>
        <v>5.7712249651932709E-2</v>
      </c>
      <c r="M572" s="38">
        <f t="shared" si="44"/>
        <v>6.2399999999999997E-2</v>
      </c>
      <c r="N572" s="38">
        <f t="shared" si="46"/>
        <v>4.9574669999996601E-3</v>
      </c>
    </row>
    <row r="573" spans="1:14">
      <c r="A573" s="9">
        <v>41239</v>
      </c>
      <c r="B573">
        <v>2.1328988729999998</v>
      </c>
      <c r="C573" s="23">
        <v>-6.8400000000000002E-2</v>
      </c>
      <c r="D573" s="23">
        <v>6.2600000000000003E-2</v>
      </c>
      <c r="E573">
        <v>-3.1549858E-2</v>
      </c>
      <c r="F573" s="23">
        <v>2.87E-2</v>
      </c>
      <c r="H573" s="9">
        <v>41233</v>
      </c>
      <c r="I573" s="38">
        <v>2.1530999999999998</v>
      </c>
      <c r="J573" s="38">
        <f t="shared" si="45"/>
        <v>2.1420411800000001</v>
      </c>
      <c r="K573" s="38">
        <f t="shared" si="42"/>
        <v>4.8499999999999766E-2</v>
      </c>
      <c r="L573" s="38">
        <f t="shared" si="43"/>
        <v>5.7842075545314182E-2</v>
      </c>
      <c r="M573" s="38">
        <f t="shared" si="44"/>
        <v>6.25E-2</v>
      </c>
      <c r="N573" s="38">
        <f t="shared" si="46"/>
        <v>1.1058819999999692E-2</v>
      </c>
    </row>
    <row r="574" spans="1:14">
      <c r="A574" s="9">
        <v>41236</v>
      </c>
      <c r="B574">
        <v>2.2012643189999999</v>
      </c>
      <c r="C574" s="23">
        <v>8.6999999999999994E-3</v>
      </c>
      <c r="D574" s="23">
        <v>6.2199999999999998E-2</v>
      </c>
      <c r="E574">
        <v>3.970042E-3</v>
      </c>
      <c r="F574" s="23">
        <v>2.8500000000000001E-2</v>
      </c>
      <c r="H574" s="9">
        <v>41232</v>
      </c>
      <c r="I574" s="38">
        <v>2.1046</v>
      </c>
      <c r="J574" s="38">
        <f t="shared" si="45"/>
        <v>2.0699676939999998</v>
      </c>
      <c r="K574" s="38">
        <f t="shared" si="42"/>
        <v>5.5299999999999905E-2</v>
      </c>
      <c r="L574" s="38">
        <f t="shared" si="43"/>
        <v>5.9129392993833532E-2</v>
      </c>
      <c r="M574" s="38">
        <f t="shared" si="44"/>
        <v>6.3100000000000003E-2</v>
      </c>
      <c r="N574" s="38">
        <f t="shared" si="46"/>
        <v>3.4632306000000224E-2</v>
      </c>
    </row>
    <row r="575" spans="1:14">
      <c r="A575" s="9">
        <v>41234</v>
      </c>
      <c r="B575">
        <v>2.1925425330000001</v>
      </c>
      <c r="C575" s="23">
        <v>5.0500000000000003E-2</v>
      </c>
      <c r="D575" s="23">
        <v>6.2399999999999997E-2</v>
      </c>
      <c r="E575">
        <v>2.3302646999999999E-2</v>
      </c>
      <c r="F575" s="23">
        <v>2.86E-2</v>
      </c>
      <c r="H575" s="9">
        <v>41229</v>
      </c>
      <c r="I575" s="38">
        <v>2.0493000000000001</v>
      </c>
      <c r="J575" s="38">
        <f t="shared" si="45"/>
        <v>2.0361071289999999</v>
      </c>
      <c r="K575" s="38">
        <f t="shared" ref="K575:K638" si="47">I575-I576</f>
        <v>-5.3299999999999681E-2</v>
      </c>
      <c r="L575" s="38">
        <f t="shared" ref="L575:L638" si="48">STDEVA(K575:K634)</f>
        <v>5.8547789620886005E-2</v>
      </c>
      <c r="M575" s="38">
        <f t="shared" si="44"/>
        <v>6.2899999999999998E-2</v>
      </c>
      <c r="N575" s="38">
        <f t="shared" si="46"/>
        <v>1.3192871000000217E-2</v>
      </c>
    </row>
    <row r="576" spans="1:14">
      <c r="A576" s="9">
        <v>41233</v>
      </c>
      <c r="B576">
        <v>2.1420411800000001</v>
      </c>
      <c r="C576" s="23">
        <v>7.2099999999999997E-2</v>
      </c>
      <c r="D576" s="23">
        <v>6.25E-2</v>
      </c>
      <c r="E576">
        <v>3.4226196E-2</v>
      </c>
      <c r="F576" s="23">
        <v>2.86E-2</v>
      </c>
      <c r="H576" s="9">
        <v>41228</v>
      </c>
      <c r="I576" s="38">
        <v>2.1025999999999998</v>
      </c>
      <c r="J576" s="38">
        <f t="shared" si="45"/>
        <v>2.0923386430000002</v>
      </c>
      <c r="K576" s="38">
        <f t="shared" si="47"/>
        <v>-4.2100000000000026E-2</v>
      </c>
      <c r="L576" s="38">
        <f t="shared" si="48"/>
        <v>5.8277848874950133E-2</v>
      </c>
      <c r="M576" s="38">
        <f t="shared" si="44"/>
        <v>6.2600000000000003E-2</v>
      </c>
      <c r="N576" s="38">
        <f t="shared" si="46"/>
        <v>1.0261356999999638E-2</v>
      </c>
    </row>
    <row r="577" spans="1:14">
      <c r="A577" s="9">
        <v>41232</v>
      </c>
      <c r="B577">
        <v>2.0699676939999998</v>
      </c>
      <c r="C577" s="23">
        <v>3.39E-2</v>
      </c>
      <c r="D577" s="23">
        <v>6.3100000000000003E-2</v>
      </c>
      <c r="E577">
        <v>1.6493285999999999E-2</v>
      </c>
      <c r="F577" s="23">
        <v>2.86E-2</v>
      </c>
      <c r="H577" s="9">
        <v>41227</v>
      </c>
      <c r="I577" s="38">
        <v>2.1446999999999998</v>
      </c>
      <c r="J577" s="38">
        <f t="shared" si="45"/>
        <v>2.13435408</v>
      </c>
      <c r="K577" s="38">
        <f t="shared" si="47"/>
        <v>6.2599999999999767E-2</v>
      </c>
      <c r="L577" s="38">
        <f t="shared" si="48"/>
        <v>5.8161956716048929E-2</v>
      </c>
      <c r="M577" s="38">
        <f t="shared" si="44"/>
        <v>6.2600000000000003E-2</v>
      </c>
      <c r="N577" s="38">
        <f t="shared" si="46"/>
        <v>1.0345919999999786E-2</v>
      </c>
    </row>
    <row r="578" spans="1:14">
      <c r="A578" s="9">
        <v>41229</v>
      </c>
      <c r="B578">
        <v>2.0361071289999999</v>
      </c>
      <c r="C578" s="23">
        <v>-5.62E-2</v>
      </c>
      <c r="D578" s="23">
        <v>6.2899999999999998E-2</v>
      </c>
      <c r="E578">
        <v>-2.7242694000000001E-2</v>
      </c>
      <c r="F578" s="23">
        <v>2.8500000000000001E-2</v>
      </c>
      <c r="H578" s="9">
        <v>41226</v>
      </c>
      <c r="I578" s="38">
        <v>2.0821000000000001</v>
      </c>
      <c r="J578" s="38">
        <f t="shared" si="45"/>
        <v>2.0829778989999999</v>
      </c>
      <c r="K578" s="38">
        <f t="shared" si="47"/>
        <v>2.5500000000000078E-2</v>
      </c>
      <c r="L578" s="38">
        <f t="shared" si="48"/>
        <v>5.7748092027082275E-2</v>
      </c>
      <c r="M578" s="38">
        <f t="shared" ref="M578:M641" si="49">VLOOKUP(H578,$A$2:$F$1466,4,0)</f>
        <v>6.2300000000000001E-2</v>
      </c>
      <c r="N578" s="38">
        <f t="shared" si="46"/>
        <v>8.7789899999979326E-4</v>
      </c>
    </row>
    <row r="579" spans="1:14">
      <c r="A579" s="9">
        <v>41228</v>
      </c>
      <c r="B579">
        <v>2.0923386430000002</v>
      </c>
      <c r="C579" s="23">
        <v>-4.2000000000000003E-2</v>
      </c>
      <c r="D579" s="23">
        <v>6.2600000000000003E-2</v>
      </c>
      <c r="E579">
        <v>-1.9881653999999999E-2</v>
      </c>
      <c r="F579" s="23">
        <v>2.8400000000000002E-2</v>
      </c>
      <c r="H579" s="9">
        <v>41222</v>
      </c>
      <c r="I579" s="38">
        <v>2.0566</v>
      </c>
      <c r="J579" s="38">
        <f t="shared" ref="J579:J642" si="50">VLOOKUP(H579,A579:F2043,2,0)</f>
        <v>2.0595956649999998</v>
      </c>
      <c r="K579" s="38">
        <f t="shared" si="47"/>
        <v>1.0299999999999976E-2</v>
      </c>
      <c r="L579" s="38">
        <f t="shared" si="48"/>
        <v>6.0150591878965202E-2</v>
      </c>
      <c r="M579" s="38">
        <f t="shared" si="49"/>
        <v>6.4899999999999999E-2</v>
      </c>
      <c r="N579" s="38">
        <f t="shared" ref="N579:N642" si="51">ABS(I579-J579)</f>
        <v>2.9956649999998142E-3</v>
      </c>
    </row>
    <row r="580" spans="1:14">
      <c r="A580" s="9">
        <v>41227</v>
      </c>
      <c r="B580">
        <v>2.13435408</v>
      </c>
      <c r="C580" s="23">
        <v>5.1400000000000001E-2</v>
      </c>
      <c r="D580" s="23">
        <v>6.2600000000000003E-2</v>
      </c>
      <c r="E580">
        <v>2.4365510999999999E-2</v>
      </c>
      <c r="F580" s="23">
        <v>2.8299999999999999E-2</v>
      </c>
      <c r="H580" s="9">
        <v>41221</v>
      </c>
      <c r="I580" s="38">
        <v>2.0463</v>
      </c>
      <c r="J580" s="38">
        <f t="shared" si="50"/>
        <v>2.04956432</v>
      </c>
      <c r="K580" s="38">
        <f t="shared" si="47"/>
        <v>-4.0599999999999969E-2</v>
      </c>
      <c r="L580" s="38">
        <f t="shared" si="48"/>
        <v>6.0902767997173313E-2</v>
      </c>
      <c r="M580" s="38">
        <f t="shared" si="49"/>
        <v>6.5600000000000006E-2</v>
      </c>
      <c r="N580" s="38">
        <f t="shared" si="51"/>
        <v>3.2643199999999872E-3</v>
      </c>
    </row>
    <row r="581" spans="1:14">
      <c r="A581" s="9">
        <v>41226</v>
      </c>
      <c r="B581">
        <v>2.0829778989999999</v>
      </c>
      <c r="C581" s="23">
        <v>2.3400000000000001E-2</v>
      </c>
      <c r="D581" s="23">
        <v>6.2300000000000001E-2</v>
      </c>
      <c r="E581">
        <v>1.1288866999999999E-2</v>
      </c>
      <c r="F581" s="23">
        <v>2.81E-2</v>
      </c>
      <c r="H581" s="9">
        <v>41220</v>
      </c>
      <c r="I581" s="38">
        <v>2.0869</v>
      </c>
      <c r="J581" s="38">
        <f t="shared" si="50"/>
        <v>2.0919724579999999</v>
      </c>
      <c r="K581" s="38">
        <f t="shared" si="47"/>
        <v>-0.16239999999999988</v>
      </c>
      <c r="L581" s="38">
        <f t="shared" si="48"/>
        <v>6.0756893635980011E-2</v>
      </c>
      <c r="M581" s="38">
        <f t="shared" si="49"/>
        <v>6.5500000000000003E-2</v>
      </c>
      <c r="N581" s="38">
        <f t="shared" si="51"/>
        <v>5.0724579999998909E-3</v>
      </c>
    </row>
    <row r="582" spans="1:14">
      <c r="A582" s="9">
        <v>41222</v>
      </c>
      <c r="B582">
        <v>2.0595956649999998</v>
      </c>
      <c r="C582" s="23">
        <v>0.01</v>
      </c>
      <c r="D582" s="23">
        <v>6.4899999999999999E-2</v>
      </c>
      <c r="E582">
        <v>4.8824410000000004E-3</v>
      </c>
      <c r="F582" s="23">
        <v>2.9000000000000001E-2</v>
      </c>
      <c r="H582" s="9">
        <v>41219</v>
      </c>
      <c r="I582" s="38">
        <v>2.2492999999999999</v>
      </c>
      <c r="J582" s="38">
        <f t="shared" si="50"/>
        <v>2.2488911269999998</v>
      </c>
      <c r="K582" s="38">
        <f t="shared" si="47"/>
        <v>0.10009999999999986</v>
      </c>
      <c r="L582" s="38">
        <f t="shared" si="48"/>
        <v>5.7250260281154104E-2</v>
      </c>
      <c r="M582" s="38">
        <f t="shared" si="49"/>
        <v>6.2399999999999997E-2</v>
      </c>
      <c r="N582" s="38">
        <f t="shared" si="51"/>
        <v>4.0887300000003179E-4</v>
      </c>
    </row>
    <row r="583" spans="1:14">
      <c r="A583" s="9">
        <v>41221</v>
      </c>
      <c r="B583">
        <v>2.04956432</v>
      </c>
      <c r="C583" s="23">
        <v>-4.24E-2</v>
      </c>
      <c r="D583" s="23">
        <v>6.5600000000000006E-2</v>
      </c>
      <c r="E583">
        <v>-2.0480136999999999E-2</v>
      </c>
      <c r="F583" s="23">
        <v>2.93E-2</v>
      </c>
      <c r="H583" s="9">
        <v>41218</v>
      </c>
      <c r="I583" s="38">
        <v>2.1492</v>
      </c>
      <c r="J583" s="38">
        <f t="shared" si="50"/>
        <v>2.1479421520000002</v>
      </c>
      <c r="K583" s="38">
        <f t="shared" si="47"/>
        <v>-4.9700000000000077E-2</v>
      </c>
      <c r="L583" s="38">
        <f t="shared" si="48"/>
        <v>5.5625312695115552E-2</v>
      </c>
      <c r="M583" s="38">
        <f t="shared" si="49"/>
        <v>6.0900000000000003E-2</v>
      </c>
      <c r="N583" s="38">
        <f t="shared" si="51"/>
        <v>1.2578479999998393E-3</v>
      </c>
    </row>
    <row r="584" spans="1:14">
      <c r="A584" s="9">
        <v>41220</v>
      </c>
      <c r="B584">
        <v>2.0919724579999999</v>
      </c>
      <c r="C584" s="23">
        <v>-0.15690000000000001</v>
      </c>
      <c r="D584" s="23">
        <v>6.5500000000000003E-2</v>
      </c>
      <c r="E584">
        <v>-7.2329881999999998E-2</v>
      </c>
      <c r="F584" s="23">
        <v>2.92E-2</v>
      </c>
      <c r="H584" s="9">
        <v>41215</v>
      </c>
      <c r="I584" s="38">
        <v>2.1989000000000001</v>
      </c>
      <c r="J584" s="38">
        <f t="shared" si="50"/>
        <v>2.1949310629999998</v>
      </c>
      <c r="K584" s="38">
        <f t="shared" si="47"/>
        <v>-3.180000000000005E-2</v>
      </c>
      <c r="L584" s="38">
        <f t="shared" si="48"/>
        <v>5.5323824824575749E-2</v>
      </c>
      <c r="M584" s="38">
        <f t="shared" si="49"/>
        <v>6.0699999999999997E-2</v>
      </c>
      <c r="N584" s="38">
        <f t="shared" si="51"/>
        <v>3.9689370000002278E-3</v>
      </c>
    </row>
    <row r="585" spans="1:14">
      <c r="A585" s="9">
        <v>41219</v>
      </c>
      <c r="B585">
        <v>2.2488911269999998</v>
      </c>
      <c r="C585" s="23">
        <v>0.1009</v>
      </c>
      <c r="D585" s="23">
        <v>6.2399999999999997E-2</v>
      </c>
      <c r="E585">
        <v>4.5927017000000001E-2</v>
      </c>
      <c r="F585" s="23">
        <v>2.7699999999999999E-2</v>
      </c>
      <c r="H585" s="9">
        <v>41214</v>
      </c>
      <c r="I585" s="38">
        <v>2.2307000000000001</v>
      </c>
      <c r="J585" s="38">
        <f t="shared" si="50"/>
        <v>2.2324289689999999</v>
      </c>
      <c r="K585" s="38">
        <f t="shared" si="47"/>
        <v>7.6500000000000234E-2</v>
      </c>
      <c r="L585" s="38">
        <f t="shared" si="48"/>
        <v>5.5800932777777659E-2</v>
      </c>
      <c r="M585" s="38">
        <f t="shared" si="49"/>
        <v>6.0999999999999999E-2</v>
      </c>
      <c r="N585" s="38">
        <f t="shared" si="51"/>
        <v>1.7289689999997471E-3</v>
      </c>
    </row>
    <row r="586" spans="1:14">
      <c r="A586" s="9">
        <v>41218</v>
      </c>
      <c r="B586">
        <v>2.1479421520000002</v>
      </c>
      <c r="C586" s="23">
        <v>-4.7E-2</v>
      </c>
      <c r="D586" s="23">
        <v>6.0900000000000003E-2</v>
      </c>
      <c r="E586">
        <v>-2.1640394E-2</v>
      </c>
      <c r="F586" s="23">
        <v>2.7E-2</v>
      </c>
      <c r="H586" s="9">
        <v>41213</v>
      </c>
      <c r="I586" s="38">
        <v>2.1541999999999999</v>
      </c>
      <c r="J586" s="38">
        <f t="shared" si="50"/>
        <v>2.1423497450000002</v>
      </c>
      <c r="K586" s="38">
        <f t="shared" si="47"/>
        <v>-3.2999999999999918E-2</v>
      </c>
      <c r="L586" s="38">
        <f t="shared" si="48"/>
        <v>5.4842220425899438E-2</v>
      </c>
      <c r="M586" s="38">
        <f t="shared" si="49"/>
        <v>5.9799999999999999E-2</v>
      </c>
      <c r="N586" s="38">
        <f t="shared" si="51"/>
        <v>1.1850254999999699E-2</v>
      </c>
    </row>
    <row r="587" spans="1:14">
      <c r="A587" s="9">
        <v>41215</v>
      </c>
      <c r="B587">
        <v>2.1949310629999998</v>
      </c>
      <c r="C587" s="23">
        <v>-3.7499999999999999E-2</v>
      </c>
      <c r="D587" s="23">
        <v>6.0699999999999997E-2</v>
      </c>
      <c r="E587">
        <v>-1.6939577000000001E-2</v>
      </c>
      <c r="F587" s="23">
        <v>2.69E-2</v>
      </c>
      <c r="H587" s="9">
        <v>41211</v>
      </c>
      <c r="I587" s="38">
        <v>2.1871999999999998</v>
      </c>
      <c r="J587" s="38">
        <f t="shared" si="50"/>
        <v>2.1758632000000002</v>
      </c>
      <c r="K587" s="38">
        <f t="shared" si="47"/>
        <v>-1.7900000000000027E-2</v>
      </c>
      <c r="L587" s="38">
        <f t="shared" si="48"/>
        <v>5.637831742027466E-2</v>
      </c>
      <c r="M587" s="38">
        <f t="shared" si="49"/>
        <v>6.0900000000000003E-2</v>
      </c>
      <c r="N587" s="38">
        <f t="shared" si="51"/>
        <v>1.1336799999999592E-2</v>
      </c>
    </row>
    <row r="588" spans="1:14">
      <c r="A588" s="9">
        <v>41214</v>
      </c>
      <c r="B588">
        <v>2.2324289689999999</v>
      </c>
      <c r="C588" s="23">
        <v>9.01E-2</v>
      </c>
      <c r="D588" s="23">
        <v>6.0999999999999999E-2</v>
      </c>
      <c r="E588">
        <v>4.1186977999999999E-2</v>
      </c>
      <c r="F588" s="23">
        <v>2.7E-2</v>
      </c>
      <c r="H588" s="9">
        <v>41208</v>
      </c>
      <c r="I588" s="38">
        <v>2.2050999999999998</v>
      </c>
      <c r="J588" s="38">
        <f t="shared" si="50"/>
        <v>2.2062412810000001</v>
      </c>
      <c r="K588" s="38">
        <f t="shared" si="47"/>
        <v>-7.5200000000000156E-2</v>
      </c>
      <c r="L588" s="38">
        <f t="shared" si="48"/>
        <v>5.6590285120827047E-2</v>
      </c>
      <c r="M588" s="38">
        <f t="shared" si="49"/>
        <v>6.0900000000000003E-2</v>
      </c>
      <c r="N588" s="38">
        <f t="shared" si="51"/>
        <v>1.141281000000216E-3</v>
      </c>
    </row>
    <row r="589" spans="1:14">
      <c r="A589" s="9">
        <v>41213</v>
      </c>
      <c r="B589">
        <v>2.1423497450000002</v>
      </c>
      <c r="C589" s="23">
        <v>-3.3500000000000002E-2</v>
      </c>
      <c r="D589" s="23">
        <v>5.9799999999999999E-2</v>
      </c>
      <c r="E589">
        <v>-1.5522220999999999E-2</v>
      </c>
      <c r="F589" s="23">
        <v>2.64E-2</v>
      </c>
      <c r="H589" s="9">
        <v>41207</v>
      </c>
      <c r="I589" s="38">
        <v>2.2803</v>
      </c>
      <c r="J589" s="38">
        <f t="shared" si="50"/>
        <v>2.2775343260000001</v>
      </c>
      <c r="K589" s="38">
        <f t="shared" si="47"/>
        <v>5.9699999999999864E-2</v>
      </c>
      <c r="L589" s="38">
        <f t="shared" si="48"/>
        <v>5.6213492760738365E-2</v>
      </c>
      <c r="M589" s="38">
        <f t="shared" si="49"/>
        <v>6.0600000000000001E-2</v>
      </c>
      <c r="N589" s="38">
        <f t="shared" si="51"/>
        <v>2.7656739999999402E-3</v>
      </c>
    </row>
    <row r="590" spans="1:14">
      <c r="A590" s="9">
        <v>41211</v>
      </c>
      <c r="B590">
        <v>2.1758632000000002</v>
      </c>
      <c r="C590" s="23">
        <v>-3.04E-2</v>
      </c>
      <c r="D590" s="23">
        <v>6.0900000000000003E-2</v>
      </c>
      <c r="E590">
        <v>-1.386483E-2</v>
      </c>
      <c r="F590" s="23">
        <v>2.69E-2</v>
      </c>
      <c r="H590" s="9">
        <v>41206</v>
      </c>
      <c r="I590" s="38">
        <v>2.2206000000000001</v>
      </c>
      <c r="J590" s="38">
        <f t="shared" si="50"/>
        <v>2.225015129</v>
      </c>
      <c r="K590" s="38">
        <f t="shared" si="47"/>
        <v>3.3400000000000318E-2</v>
      </c>
      <c r="L590" s="38">
        <f t="shared" si="48"/>
        <v>5.5740478019393691E-2</v>
      </c>
      <c r="M590" s="38">
        <f t="shared" si="49"/>
        <v>6.0199999999999997E-2</v>
      </c>
      <c r="N590" s="38">
        <f t="shared" si="51"/>
        <v>4.4151289999998511E-3</v>
      </c>
    </row>
    <row r="591" spans="1:14">
      <c r="A591" s="9">
        <v>41208</v>
      </c>
      <c r="B591">
        <v>2.2062412810000001</v>
      </c>
      <c r="C591" s="23">
        <v>-7.1300000000000002E-2</v>
      </c>
      <c r="D591" s="23">
        <v>6.0900000000000003E-2</v>
      </c>
      <c r="E591">
        <v>-3.1803131999999998E-2</v>
      </c>
      <c r="F591" s="23">
        <v>2.69E-2</v>
      </c>
      <c r="H591" s="9">
        <v>41205</v>
      </c>
      <c r="I591" s="38">
        <v>2.1871999999999998</v>
      </c>
      <c r="J591" s="38">
        <f t="shared" si="50"/>
        <v>2.1883122199999998</v>
      </c>
      <c r="K591" s="38">
        <f t="shared" si="47"/>
        <v>-1.6500000000000181E-2</v>
      </c>
      <c r="L591" s="38">
        <f t="shared" si="48"/>
        <v>5.6347508228987563E-2</v>
      </c>
      <c r="M591" s="38">
        <f t="shared" si="49"/>
        <v>6.2300000000000001E-2</v>
      </c>
      <c r="N591" s="38">
        <f t="shared" si="51"/>
        <v>1.1122199999999971E-3</v>
      </c>
    </row>
    <row r="592" spans="1:14">
      <c r="A592" s="9">
        <v>41207</v>
      </c>
      <c r="B592">
        <v>2.2775343260000001</v>
      </c>
      <c r="C592" s="23">
        <v>5.2499999999999998E-2</v>
      </c>
      <c r="D592" s="23">
        <v>6.0600000000000001E-2</v>
      </c>
      <c r="E592">
        <v>2.3329707000000002E-2</v>
      </c>
      <c r="F592" s="23">
        <v>2.6700000000000002E-2</v>
      </c>
      <c r="H592" s="9">
        <v>41204</v>
      </c>
      <c r="I592" s="38">
        <v>2.2037</v>
      </c>
      <c r="J592" s="38">
        <f t="shared" si="50"/>
        <v>2.2048003729999999</v>
      </c>
      <c r="K592" s="38">
        <f t="shared" si="47"/>
        <v>2.9500000000000082E-2</v>
      </c>
      <c r="L592" s="38">
        <f t="shared" si="48"/>
        <v>5.8911382721205038E-2</v>
      </c>
      <c r="M592" s="38">
        <f t="shared" si="49"/>
        <v>6.6699999999999995E-2</v>
      </c>
      <c r="N592" s="38">
        <f t="shared" si="51"/>
        <v>1.1003729999998768E-3</v>
      </c>
    </row>
    <row r="593" spans="1:14">
      <c r="A593" s="9">
        <v>41206</v>
      </c>
      <c r="B593">
        <v>2.225015129</v>
      </c>
      <c r="C593" s="23">
        <v>3.6700000000000003E-2</v>
      </c>
      <c r="D593" s="23">
        <v>6.0199999999999997E-2</v>
      </c>
      <c r="E593">
        <v>1.6633143999999999E-2</v>
      </c>
      <c r="F593" s="23">
        <v>2.6599999999999999E-2</v>
      </c>
      <c r="H593" s="9">
        <v>41201</v>
      </c>
      <c r="I593" s="38">
        <v>2.1741999999999999</v>
      </c>
      <c r="J593" s="38">
        <f t="shared" si="50"/>
        <v>2.1714906410000001</v>
      </c>
      <c r="K593" s="38">
        <f t="shared" si="47"/>
        <v>-6.800000000000006E-2</v>
      </c>
      <c r="L593" s="38">
        <f t="shared" si="48"/>
        <v>5.8870523904121695E-2</v>
      </c>
      <c r="M593" s="38">
        <f t="shared" si="49"/>
        <v>6.6699999999999995E-2</v>
      </c>
      <c r="N593" s="38">
        <f t="shared" si="51"/>
        <v>2.7093589999998002E-3</v>
      </c>
    </row>
    <row r="594" spans="1:14">
      <c r="A594" s="9">
        <v>41205</v>
      </c>
      <c r="B594">
        <v>2.1883122199999998</v>
      </c>
      <c r="C594" s="23">
        <v>-1.6500000000000001E-2</v>
      </c>
      <c r="D594" s="23">
        <v>6.2300000000000001E-2</v>
      </c>
      <c r="E594">
        <v>-7.5063999999999999E-3</v>
      </c>
      <c r="F594" s="23">
        <v>2.7400000000000001E-2</v>
      </c>
      <c r="H594" s="9">
        <v>41200</v>
      </c>
      <c r="I594" s="38">
        <v>2.2422</v>
      </c>
      <c r="J594" s="38">
        <f t="shared" si="50"/>
        <v>2.2380406009999998</v>
      </c>
      <c r="K594" s="38">
        <f t="shared" si="47"/>
        <v>4.6699999999999964E-2</v>
      </c>
      <c r="L594" s="38">
        <f t="shared" si="48"/>
        <v>5.8235914399867562E-2</v>
      </c>
      <c r="M594" s="38">
        <f t="shared" si="49"/>
        <v>6.6100000000000006E-2</v>
      </c>
      <c r="N594" s="38">
        <f t="shared" si="51"/>
        <v>4.1593990000001746E-3</v>
      </c>
    </row>
    <row r="595" spans="1:14">
      <c r="A595" s="9">
        <v>41204</v>
      </c>
      <c r="B595">
        <v>2.2048003729999999</v>
      </c>
      <c r="C595" s="23">
        <v>3.3300000000000003E-2</v>
      </c>
      <c r="D595" s="23">
        <v>6.6699999999999995E-2</v>
      </c>
      <c r="E595">
        <v>1.5223108000000001E-2</v>
      </c>
      <c r="F595" s="23">
        <v>2.92E-2</v>
      </c>
      <c r="H595" s="9">
        <v>41199</v>
      </c>
      <c r="I595" s="38">
        <v>2.1955</v>
      </c>
      <c r="J595" s="38">
        <f t="shared" si="50"/>
        <v>2.1999397260000002</v>
      </c>
      <c r="K595" s="38">
        <f t="shared" si="47"/>
        <v>0.10460000000000003</v>
      </c>
      <c r="L595" s="38">
        <f t="shared" si="48"/>
        <v>5.8009156178701421E-2</v>
      </c>
      <c r="M595" s="38">
        <f t="shared" si="49"/>
        <v>6.6100000000000006E-2</v>
      </c>
      <c r="N595" s="38">
        <f t="shared" si="51"/>
        <v>4.4397260000001992E-3</v>
      </c>
    </row>
    <row r="596" spans="1:14">
      <c r="A596" s="9">
        <v>41201</v>
      </c>
      <c r="B596">
        <v>2.1714906410000001</v>
      </c>
      <c r="C596" s="23">
        <v>-6.6500000000000004E-2</v>
      </c>
      <c r="D596" s="23">
        <v>6.6699999999999995E-2</v>
      </c>
      <c r="E596">
        <v>-3.0186887999999999E-2</v>
      </c>
      <c r="F596" s="23">
        <v>2.9100000000000001E-2</v>
      </c>
      <c r="H596" s="9">
        <v>41198</v>
      </c>
      <c r="I596" s="38">
        <v>2.0909</v>
      </c>
      <c r="J596" s="38">
        <f t="shared" si="50"/>
        <v>2.0903131149999998</v>
      </c>
      <c r="K596" s="38">
        <f t="shared" si="47"/>
        <v>4.6699999999999964E-2</v>
      </c>
      <c r="L596" s="38">
        <f t="shared" si="48"/>
        <v>5.6641968928240811E-2</v>
      </c>
      <c r="M596" s="38">
        <f t="shared" si="49"/>
        <v>6.4699999999999994E-2</v>
      </c>
      <c r="N596" s="38">
        <f t="shared" si="51"/>
        <v>5.8688500000014798E-4</v>
      </c>
    </row>
    <row r="597" spans="1:14">
      <c r="A597" s="9">
        <v>41200</v>
      </c>
      <c r="B597">
        <v>2.2380406009999998</v>
      </c>
      <c r="C597" s="23">
        <v>3.8100000000000002E-2</v>
      </c>
      <c r="D597" s="23">
        <v>6.6100000000000006E-2</v>
      </c>
      <c r="E597">
        <v>1.7170787999999999E-2</v>
      </c>
      <c r="F597" s="23">
        <v>2.8899999999999999E-2</v>
      </c>
      <c r="H597" s="9">
        <v>41197</v>
      </c>
      <c r="I597" s="38">
        <v>2.0442</v>
      </c>
      <c r="J597" s="38">
        <f t="shared" si="50"/>
        <v>2.0433983499999999</v>
      </c>
      <c r="K597" s="38">
        <f t="shared" si="47"/>
        <v>2.9100000000000126E-2</v>
      </c>
      <c r="L597" s="38">
        <f t="shared" si="48"/>
        <v>5.6606787838372634E-2</v>
      </c>
      <c r="M597" s="38">
        <f t="shared" si="49"/>
        <v>6.4899999999999999E-2</v>
      </c>
      <c r="N597" s="38">
        <f t="shared" si="51"/>
        <v>8.0165000000009812E-4</v>
      </c>
    </row>
    <row r="598" spans="1:14">
      <c r="A598" s="9">
        <v>41199</v>
      </c>
      <c r="B598">
        <v>2.1999397260000002</v>
      </c>
      <c r="C598" s="23">
        <v>0.1096</v>
      </c>
      <c r="D598" s="23">
        <v>6.6100000000000006E-2</v>
      </c>
      <c r="E598">
        <v>5.1116092000000002E-2</v>
      </c>
      <c r="F598" s="23">
        <v>2.8799999999999999E-2</v>
      </c>
      <c r="H598" s="9">
        <v>41194</v>
      </c>
      <c r="I598" s="38">
        <v>2.0150999999999999</v>
      </c>
      <c r="J598" s="38">
        <f t="shared" si="50"/>
        <v>2.014870578</v>
      </c>
      <c r="K598" s="38">
        <f t="shared" si="47"/>
        <v>-3.5000000000002807E-3</v>
      </c>
      <c r="L598" s="38">
        <f t="shared" si="48"/>
        <v>5.6463270797506439E-2</v>
      </c>
      <c r="M598" s="38">
        <f t="shared" si="49"/>
        <v>6.4799999999999996E-2</v>
      </c>
      <c r="N598" s="38">
        <f t="shared" si="51"/>
        <v>2.2942199999986812E-4</v>
      </c>
    </row>
    <row r="599" spans="1:14">
      <c r="A599" s="9">
        <v>41198</v>
      </c>
      <c r="B599">
        <v>2.0903131149999998</v>
      </c>
      <c r="C599" s="23">
        <v>4.6899999999999997E-2</v>
      </c>
      <c r="D599" s="23">
        <v>6.4699999999999994E-2</v>
      </c>
      <c r="E599">
        <v>2.2699591000000002E-2</v>
      </c>
      <c r="F599" s="23">
        <v>2.81E-2</v>
      </c>
      <c r="H599" s="9">
        <v>41193</v>
      </c>
      <c r="I599" s="38">
        <v>2.0186000000000002</v>
      </c>
      <c r="J599" s="38">
        <f t="shared" si="50"/>
        <v>2.018815064</v>
      </c>
      <c r="K599" s="38">
        <f t="shared" si="47"/>
        <v>-3.7799999999999834E-2</v>
      </c>
      <c r="L599" s="38">
        <f t="shared" si="48"/>
        <v>5.6699667592365541E-2</v>
      </c>
      <c r="M599" s="38">
        <f t="shared" si="49"/>
        <v>6.5199999999999994E-2</v>
      </c>
      <c r="N599" s="38">
        <f t="shared" si="51"/>
        <v>2.1506399999982051E-4</v>
      </c>
    </row>
    <row r="600" spans="1:14">
      <c r="A600" s="9">
        <v>41197</v>
      </c>
      <c r="B600">
        <v>2.0433983499999999</v>
      </c>
      <c r="C600" s="23">
        <v>2.8500000000000001E-2</v>
      </c>
      <c r="D600" s="23">
        <v>6.4899999999999999E-2</v>
      </c>
      <c r="E600">
        <v>1.4059314999999999E-2</v>
      </c>
      <c r="F600" s="23">
        <v>2.8199999999999999E-2</v>
      </c>
      <c r="H600" s="9">
        <v>41192</v>
      </c>
      <c r="I600" s="38">
        <v>2.0564</v>
      </c>
      <c r="J600" s="38">
        <f t="shared" si="50"/>
        <v>2.056698403</v>
      </c>
      <c r="K600" s="38">
        <f t="shared" si="47"/>
        <v>-5.2400000000000002E-2</v>
      </c>
      <c r="L600" s="38">
        <f t="shared" si="48"/>
        <v>5.6777802094960181E-2</v>
      </c>
      <c r="M600" s="38">
        <f t="shared" si="49"/>
        <v>6.5299999999999997E-2</v>
      </c>
      <c r="N600" s="38">
        <f t="shared" si="51"/>
        <v>2.9840299999994713E-4</v>
      </c>
    </row>
    <row r="601" spans="1:14">
      <c r="A601" s="9">
        <v>41194</v>
      </c>
      <c r="B601">
        <v>2.014870578</v>
      </c>
      <c r="C601" s="23">
        <v>-3.8999999999999998E-3</v>
      </c>
      <c r="D601" s="23">
        <v>6.4799999999999996E-2</v>
      </c>
      <c r="E601">
        <v>-1.9557730000000001E-3</v>
      </c>
      <c r="F601" s="23">
        <v>2.81E-2</v>
      </c>
      <c r="H601" s="9">
        <v>41191</v>
      </c>
      <c r="I601" s="38">
        <v>2.1088</v>
      </c>
      <c r="J601" s="38">
        <f t="shared" si="50"/>
        <v>2.1121992039999999</v>
      </c>
      <c r="K601" s="38">
        <f t="shared" si="47"/>
        <v>4.5000000000001705E-3</v>
      </c>
      <c r="L601" s="38">
        <f t="shared" si="48"/>
        <v>5.6843807308963143E-2</v>
      </c>
      <c r="M601" s="38">
        <f t="shared" si="49"/>
        <v>6.54E-2</v>
      </c>
      <c r="N601" s="38">
        <f t="shared" si="51"/>
        <v>3.3992039999999335E-3</v>
      </c>
    </row>
    <row r="602" spans="1:14">
      <c r="A602" s="9">
        <v>41193</v>
      </c>
      <c r="B602">
        <v>2.018815064</v>
      </c>
      <c r="C602" s="23">
        <v>-3.7900000000000003E-2</v>
      </c>
      <c r="D602" s="23">
        <v>6.5199999999999994E-2</v>
      </c>
      <c r="E602">
        <v>-1.8591243E-2</v>
      </c>
      <c r="F602" s="23">
        <v>2.8299999999999999E-2</v>
      </c>
      <c r="H602" s="9">
        <v>41187</v>
      </c>
      <c r="I602" s="38">
        <v>2.1042999999999998</v>
      </c>
      <c r="J602" s="38">
        <f t="shared" si="50"/>
        <v>2.0999165139999998</v>
      </c>
      <c r="K602" s="38">
        <f t="shared" si="47"/>
        <v>4.1699999999999626E-2</v>
      </c>
      <c r="L602" s="38">
        <f t="shared" si="48"/>
        <v>5.7207127163536931E-2</v>
      </c>
      <c r="M602" s="38">
        <f t="shared" si="49"/>
        <v>6.5799999999999997E-2</v>
      </c>
      <c r="N602" s="38">
        <f t="shared" si="51"/>
        <v>4.3834860000000475E-3</v>
      </c>
    </row>
    <row r="603" spans="1:14">
      <c r="A603" s="9">
        <v>41192</v>
      </c>
      <c r="B603">
        <v>2.056698403</v>
      </c>
      <c r="C603" s="23">
        <v>-5.5500000000000001E-2</v>
      </c>
      <c r="D603" s="23">
        <v>6.5299999999999997E-2</v>
      </c>
      <c r="E603">
        <v>-2.6627702E-2</v>
      </c>
      <c r="F603" s="23">
        <v>2.8299999999999999E-2</v>
      </c>
      <c r="H603" s="9">
        <v>41186</v>
      </c>
      <c r="I603" s="38">
        <v>2.0626000000000002</v>
      </c>
      <c r="J603" s="38">
        <f t="shared" si="50"/>
        <v>2.0658821660000002</v>
      </c>
      <c r="K603" s="38">
        <f t="shared" si="47"/>
        <v>8.1900000000000306E-2</v>
      </c>
      <c r="L603" s="38">
        <f t="shared" si="48"/>
        <v>5.6880424680767004E-2</v>
      </c>
      <c r="M603" s="38">
        <f t="shared" si="49"/>
        <v>6.5600000000000006E-2</v>
      </c>
      <c r="N603" s="38">
        <f t="shared" si="51"/>
        <v>3.2821659999999753E-3</v>
      </c>
    </row>
    <row r="604" spans="1:14">
      <c r="A604" s="9">
        <v>41191</v>
      </c>
      <c r="B604">
        <v>2.1121992039999999</v>
      </c>
      <c r="C604" s="23">
        <v>1.23E-2</v>
      </c>
      <c r="D604" s="23">
        <v>6.54E-2</v>
      </c>
      <c r="E604">
        <v>5.832093E-3</v>
      </c>
      <c r="F604" s="23">
        <v>2.8299999999999999E-2</v>
      </c>
      <c r="H604" s="9">
        <v>41185</v>
      </c>
      <c r="I604" s="38">
        <v>1.9806999999999999</v>
      </c>
      <c r="J604" s="38">
        <f t="shared" si="50"/>
        <v>1.974444624</v>
      </c>
      <c r="K604" s="38">
        <f t="shared" si="47"/>
        <v>2.6399999999999979E-2</v>
      </c>
      <c r="L604" s="38">
        <f t="shared" si="48"/>
        <v>5.5708431311687817E-2</v>
      </c>
      <c r="M604" s="38">
        <f t="shared" si="49"/>
        <v>6.4399999999999999E-2</v>
      </c>
      <c r="N604" s="38">
        <f t="shared" si="51"/>
        <v>6.2553759999999237E-3</v>
      </c>
    </row>
    <row r="605" spans="1:14">
      <c r="A605" s="9">
        <v>41187</v>
      </c>
      <c r="B605">
        <v>2.0999165139999998</v>
      </c>
      <c r="C605" s="23">
        <v>3.4000000000000002E-2</v>
      </c>
      <c r="D605" s="23">
        <v>6.5799999999999997E-2</v>
      </c>
      <c r="E605">
        <v>1.6340255000000001E-2</v>
      </c>
      <c r="F605" s="23">
        <v>2.8400000000000002E-2</v>
      </c>
      <c r="H605" s="9">
        <v>41184</v>
      </c>
      <c r="I605" s="38">
        <v>1.9542999999999999</v>
      </c>
      <c r="J605" s="38">
        <f t="shared" si="50"/>
        <v>1.8992686999999999</v>
      </c>
      <c r="K605" s="38">
        <f t="shared" si="47"/>
        <v>-3.7000000000000144E-2</v>
      </c>
      <c r="L605" s="38">
        <f t="shared" si="48"/>
        <v>5.5632091092480372E-2</v>
      </c>
      <c r="M605" s="38">
        <f t="shared" si="49"/>
        <v>6.3500000000000001E-2</v>
      </c>
      <c r="N605" s="38">
        <f t="shared" si="51"/>
        <v>5.5031300000000005E-2</v>
      </c>
    </row>
    <row r="606" spans="1:14">
      <c r="A606" s="9">
        <v>41186</v>
      </c>
      <c r="B606">
        <v>2.0658821660000002</v>
      </c>
      <c r="C606" s="23">
        <v>9.1399999999999995E-2</v>
      </c>
      <c r="D606" s="23">
        <v>6.5600000000000006E-2</v>
      </c>
      <c r="E606">
        <v>4.5270179000000001E-2</v>
      </c>
      <c r="F606" s="23">
        <v>2.8299999999999999E-2</v>
      </c>
      <c r="H606" s="9">
        <v>41183</v>
      </c>
      <c r="I606" s="38">
        <v>1.9913000000000001</v>
      </c>
      <c r="J606" s="38">
        <f t="shared" si="50"/>
        <v>1.9791061700000001</v>
      </c>
      <c r="K606" s="38">
        <f t="shared" si="47"/>
        <v>-4.4100000000000028E-2</v>
      </c>
      <c r="L606" s="38">
        <f t="shared" si="48"/>
        <v>5.558955240113192E-2</v>
      </c>
      <c r="M606" s="38">
        <f t="shared" si="49"/>
        <v>6.2799999999999995E-2</v>
      </c>
      <c r="N606" s="38">
        <f t="shared" si="51"/>
        <v>1.2193829999999961E-2</v>
      </c>
    </row>
    <row r="607" spans="1:14">
      <c r="A607" s="9">
        <v>41185</v>
      </c>
      <c r="B607">
        <v>1.974444624</v>
      </c>
      <c r="C607" s="23">
        <v>7.5200000000000003E-2</v>
      </c>
      <c r="D607" s="23">
        <v>6.4399999999999999E-2</v>
      </c>
      <c r="E607">
        <v>3.8818237999999998E-2</v>
      </c>
      <c r="F607" s="23">
        <v>2.76E-2</v>
      </c>
      <c r="H607" s="9">
        <v>41180</v>
      </c>
      <c r="I607" s="38">
        <v>2.0354000000000001</v>
      </c>
      <c r="J607" s="38">
        <f t="shared" si="50"/>
        <v>2.0399140400000002</v>
      </c>
      <c r="K607" s="38">
        <f t="shared" si="47"/>
        <v>1.3400000000000301E-2</v>
      </c>
      <c r="L607" s="38">
        <f t="shared" si="48"/>
        <v>5.6321291069040803E-2</v>
      </c>
      <c r="M607" s="38">
        <f t="shared" si="49"/>
        <v>6.3200000000000006E-2</v>
      </c>
      <c r="N607" s="38">
        <f t="shared" si="51"/>
        <v>4.514040000000108E-3</v>
      </c>
    </row>
    <row r="608" spans="1:14">
      <c r="A608" s="9">
        <v>41184</v>
      </c>
      <c r="B608">
        <v>1.8992686999999999</v>
      </c>
      <c r="C608" s="23">
        <v>-7.9799999999999996E-2</v>
      </c>
      <c r="D608" s="23">
        <v>6.3500000000000001E-2</v>
      </c>
      <c r="E608">
        <v>-4.1176395999999997E-2</v>
      </c>
      <c r="F608" s="23">
        <v>2.7099999999999999E-2</v>
      </c>
      <c r="H608" s="9">
        <v>41179</v>
      </c>
      <c r="I608" s="38">
        <v>2.0219999999999998</v>
      </c>
      <c r="J608" s="38">
        <f t="shared" si="50"/>
        <v>2.050974933</v>
      </c>
      <c r="K608" s="38">
        <f t="shared" si="47"/>
        <v>5.5199999999999694E-2</v>
      </c>
      <c r="L608" s="38">
        <f t="shared" si="48"/>
        <v>5.6272256136878522E-2</v>
      </c>
      <c r="M608" s="38">
        <f t="shared" si="49"/>
        <v>6.3200000000000006E-2</v>
      </c>
      <c r="N608" s="38">
        <f t="shared" si="51"/>
        <v>2.8974933000000203E-2</v>
      </c>
    </row>
    <row r="609" spans="1:14">
      <c r="A609" s="9">
        <v>41183</v>
      </c>
      <c r="B609">
        <v>1.9791061700000001</v>
      </c>
      <c r="C609" s="23">
        <v>-6.08E-2</v>
      </c>
      <c r="D609" s="23">
        <v>6.2799999999999995E-2</v>
      </c>
      <c r="E609">
        <v>-3.0262356000000001E-2</v>
      </c>
      <c r="F609" s="23">
        <v>2.6700000000000002E-2</v>
      </c>
      <c r="H609" s="9">
        <v>41178</v>
      </c>
      <c r="I609" s="38">
        <v>1.9668000000000001</v>
      </c>
      <c r="J609" s="38">
        <f t="shared" si="50"/>
        <v>1.9736635579999999</v>
      </c>
      <c r="K609" s="38">
        <f t="shared" si="47"/>
        <v>-3.9099999999999913E-2</v>
      </c>
      <c r="L609" s="38">
        <f t="shared" si="48"/>
        <v>5.6447741844311485E-2</v>
      </c>
      <c r="M609" s="38">
        <f t="shared" si="49"/>
        <v>6.25E-2</v>
      </c>
      <c r="N609" s="38">
        <f t="shared" si="51"/>
        <v>6.8635579999998253E-3</v>
      </c>
    </row>
    <row r="610" spans="1:14">
      <c r="A610" s="9">
        <v>41180</v>
      </c>
      <c r="B610">
        <v>2.0399140400000002</v>
      </c>
      <c r="C610" s="23">
        <v>-1.11E-2</v>
      </c>
      <c r="D610" s="23">
        <v>6.3200000000000006E-2</v>
      </c>
      <c r="E610">
        <v>-5.4075879999999996E-3</v>
      </c>
      <c r="F610" s="23">
        <v>2.6700000000000002E-2</v>
      </c>
      <c r="H610" s="9">
        <v>41177</v>
      </c>
      <c r="I610" s="38">
        <v>2.0059</v>
      </c>
      <c r="J610" s="38">
        <f t="shared" si="50"/>
        <v>1.979556232</v>
      </c>
      <c r="K610" s="38">
        <f t="shared" si="47"/>
        <v>-7.3999999999999844E-2</v>
      </c>
      <c r="L610" s="38">
        <f t="shared" si="48"/>
        <v>5.7286838467329661E-2</v>
      </c>
      <c r="M610" s="38">
        <f t="shared" si="49"/>
        <v>6.3100000000000003E-2</v>
      </c>
      <c r="N610" s="38">
        <f t="shared" si="51"/>
        <v>2.6343768000000045E-2</v>
      </c>
    </row>
    <row r="611" spans="1:14">
      <c r="A611" s="9">
        <v>41179</v>
      </c>
      <c r="B611">
        <v>2.050974933</v>
      </c>
      <c r="C611" s="23">
        <v>7.7299999999999994E-2</v>
      </c>
      <c r="D611" s="23">
        <v>6.3200000000000006E-2</v>
      </c>
      <c r="E611">
        <v>3.8423767999999997E-2</v>
      </c>
      <c r="F611" s="23">
        <v>2.6700000000000002E-2</v>
      </c>
      <c r="H611" s="9">
        <v>41176</v>
      </c>
      <c r="I611" s="38">
        <v>2.0798999999999999</v>
      </c>
      <c r="J611" s="38">
        <f t="shared" si="50"/>
        <v>2.043347077</v>
      </c>
      <c r="K611" s="38">
        <f t="shared" si="47"/>
        <v>-3.5900000000000265E-2</v>
      </c>
      <c r="L611" s="38">
        <f t="shared" si="48"/>
        <v>5.7598022049961034E-2</v>
      </c>
      <c r="M611" s="38">
        <f t="shared" si="49"/>
        <v>6.3600000000000004E-2</v>
      </c>
      <c r="N611" s="38">
        <f t="shared" si="51"/>
        <v>3.6552922999999904E-2</v>
      </c>
    </row>
    <row r="612" spans="1:14">
      <c r="A612" s="9">
        <v>41178</v>
      </c>
      <c r="B612">
        <v>1.9736635579999999</v>
      </c>
      <c r="C612" s="23">
        <v>-5.8999999999999999E-3</v>
      </c>
      <c r="D612" s="23">
        <v>6.25E-2</v>
      </c>
      <c r="E612">
        <v>-2.9812049999999998E-3</v>
      </c>
      <c r="F612" s="23">
        <v>2.6200000000000001E-2</v>
      </c>
      <c r="H612" s="9">
        <v>41173</v>
      </c>
      <c r="I612" s="38">
        <v>2.1158000000000001</v>
      </c>
      <c r="J612" s="38">
        <f t="shared" si="50"/>
        <v>2.0967004829999998</v>
      </c>
      <c r="K612" s="38">
        <f t="shared" si="47"/>
        <v>-5.9899999999999842E-2</v>
      </c>
      <c r="L612" s="38">
        <f t="shared" si="48"/>
        <v>5.7776026614958821E-2</v>
      </c>
      <c r="M612" s="38">
        <f t="shared" si="49"/>
        <v>6.3500000000000001E-2</v>
      </c>
      <c r="N612" s="38">
        <f t="shared" si="51"/>
        <v>1.9099517000000343E-2</v>
      </c>
    </row>
    <row r="613" spans="1:14">
      <c r="A613" s="9">
        <v>41177</v>
      </c>
      <c r="B613">
        <v>1.979556232</v>
      </c>
      <c r="C613" s="23">
        <v>-6.3799999999999996E-2</v>
      </c>
      <c r="D613" s="23">
        <v>6.3100000000000003E-2</v>
      </c>
      <c r="E613">
        <v>-3.1716492999999998E-2</v>
      </c>
      <c r="F613" s="23">
        <v>2.64E-2</v>
      </c>
      <c r="H613" s="9">
        <v>41172</v>
      </c>
      <c r="I613" s="38">
        <v>2.1757</v>
      </c>
      <c r="J613" s="38">
        <f t="shared" si="50"/>
        <v>2.1699341950000002</v>
      </c>
      <c r="K613" s="38">
        <f t="shared" si="47"/>
        <v>-3.9800000000000058E-2</v>
      </c>
      <c r="L613" s="38">
        <f t="shared" si="48"/>
        <v>5.7442157494536364E-2</v>
      </c>
      <c r="M613" s="38">
        <f t="shared" si="49"/>
        <v>6.3E-2</v>
      </c>
      <c r="N613" s="38">
        <f t="shared" si="51"/>
        <v>5.7658049999997907E-3</v>
      </c>
    </row>
    <row r="614" spans="1:14">
      <c r="A614" s="9">
        <v>41176</v>
      </c>
      <c r="B614">
        <v>2.043347077</v>
      </c>
      <c r="C614" s="23">
        <v>-5.3400000000000003E-2</v>
      </c>
      <c r="D614" s="23">
        <v>6.3600000000000004E-2</v>
      </c>
      <c r="E614">
        <v>-2.5775723E-2</v>
      </c>
      <c r="F614" s="23">
        <v>2.6499999999999999E-2</v>
      </c>
      <c r="H614" s="9">
        <v>41171</v>
      </c>
      <c r="I614" s="38">
        <v>2.2155</v>
      </c>
      <c r="J614" s="38">
        <f t="shared" si="50"/>
        <v>2.2108565859999998</v>
      </c>
      <c r="K614" s="38">
        <f t="shared" si="47"/>
        <v>-5.6200000000000028E-2</v>
      </c>
      <c r="L614" s="38">
        <f t="shared" si="48"/>
        <v>5.7799568425460517E-2</v>
      </c>
      <c r="M614" s="38">
        <f t="shared" si="49"/>
        <v>6.3100000000000003E-2</v>
      </c>
      <c r="N614" s="38">
        <f t="shared" si="51"/>
        <v>4.6434140000002344E-3</v>
      </c>
    </row>
    <row r="615" spans="1:14">
      <c r="A615" s="9">
        <v>41173</v>
      </c>
      <c r="B615">
        <v>2.0967004829999998</v>
      </c>
      <c r="C615" s="23">
        <v>-7.3200000000000001E-2</v>
      </c>
      <c r="D615" s="23">
        <v>6.3500000000000001E-2</v>
      </c>
      <c r="E615">
        <v>-3.4331932000000003E-2</v>
      </c>
      <c r="F615" s="23">
        <v>2.64E-2</v>
      </c>
      <c r="H615" s="9">
        <v>41170</v>
      </c>
      <c r="I615" s="38">
        <v>2.2717000000000001</v>
      </c>
      <c r="J615" s="38">
        <f t="shared" si="50"/>
        <v>2.269398619</v>
      </c>
      <c r="K615" s="38">
        <f t="shared" si="47"/>
        <v>-1.7900000000000027E-2</v>
      </c>
      <c r="L615" s="38">
        <f t="shared" si="48"/>
        <v>5.8820917793387897E-2</v>
      </c>
      <c r="M615" s="38">
        <f t="shared" si="49"/>
        <v>6.3600000000000004E-2</v>
      </c>
      <c r="N615" s="38">
        <f t="shared" si="51"/>
        <v>2.3013810000001023E-3</v>
      </c>
    </row>
    <row r="616" spans="1:14">
      <c r="A616" s="9">
        <v>41172</v>
      </c>
      <c r="B616">
        <v>2.1699341950000002</v>
      </c>
      <c r="C616" s="23">
        <v>-4.0899999999999999E-2</v>
      </c>
      <c r="D616" s="23">
        <v>6.3E-2</v>
      </c>
      <c r="E616">
        <v>-1.8683194E-2</v>
      </c>
      <c r="F616" s="23">
        <v>2.6100000000000002E-2</v>
      </c>
      <c r="H616" s="9">
        <v>41169</v>
      </c>
      <c r="I616" s="38">
        <v>2.2896000000000001</v>
      </c>
      <c r="J616" s="38">
        <f t="shared" si="50"/>
        <v>2.2811650729999999</v>
      </c>
      <c r="K616" s="38">
        <f t="shared" si="47"/>
        <v>7.2999999999998622E-3</v>
      </c>
      <c r="L616" s="38">
        <f t="shared" si="48"/>
        <v>5.9323470836511204E-2</v>
      </c>
      <c r="M616" s="38">
        <f t="shared" si="49"/>
        <v>6.4100000000000004E-2</v>
      </c>
      <c r="N616" s="38">
        <f t="shared" si="51"/>
        <v>8.4349270000001475E-3</v>
      </c>
    </row>
    <row r="617" spans="1:14">
      <c r="A617" s="9">
        <v>41171</v>
      </c>
      <c r="B617">
        <v>2.2108565859999998</v>
      </c>
      <c r="C617" s="23">
        <v>-5.8500000000000003E-2</v>
      </c>
      <c r="D617" s="23">
        <v>6.3100000000000003E-2</v>
      </c>
      <c r="E617">
        <v>-2.6134834999999999E-2</v>
      </c>
      <c r="F617" s="23">
        <v>2.6100000000000002E-2</v>
      </c>
      <c r="H617" s="9">
        <v>41166</v>
      </c>
      <c r="I617" s="38">
        <v>2.2823000000000002</v>
      </c>
      <c r="J617" s="38">
        <f t="shared" si="50"/>
        <v>2.2680491659999999</v>
      </c>
      <c r="K617" s="38">
        <f t="shared" si="47"/>
        <v>5.0500000000000433E-2</v>
      </c>
      <c r="L617" s="38">
        <f t="shared" si="48"/>
        <v>5.9394412223624453E-2</v>
      </c>
      <c r="M617" s="38">
        <f t="shared" si="49"/>
        <v>6.4100000000000004E-2</v>
      </c>
      <c r="N617" s="38">
        <f t="shared" si="51"/>
        <v>1.4250834000000268E-2</v>
      </c>
    </row>
    <row r="618" spans="1:14">
      <c r="A618" s="9">
        <v>41170</v>
      </c>
      <c r="B618">
        <v>2.269398619</v>
      </c>
      <c r="C618" s="23">
        <v>-1.18E-2</v>
      </c>
      <c r="D618" s="23">
        <v>6.3600000000000004E-2</v>
      </c>
      <c r="E618">
        <v>-5.1714380000000004E-3</v>
      </c>
      <c r="F618" s="23">
        <v>2.63E-2</v>
      </c>
      <c r="H618" s="9">
        <v>41165</v>
      </c>
      <c r="I618" s="38">
        <v>2.2317999999999998</v>
      </c>
      <c r="J618" s="38">
        <f t="shared" si="50"/>
        <v>2.2060134699999998</v>
      </c>
      <c r="K618" s="38">
        <f t="shared" si="47"/>
        <v>-0.19810000000000016</v>
      </c>
      <c r="L618" s="38">
        <f t="shared" si="48"/>
        <v>5.9271462154975557E-2</v>
      </c>
      <c r="M618" s="38">
        <f t="shared" si="49"/>
        <v>6.3799999999999996E-2</v>
      </c>
      <c r="N618" s="38">
        <f t="shared" si="51"/>
        <v>2.5786529999999974E-2</v>
      </c>
    </row>
    <row r="619" spans="1:14">
      <c r="A619" s="9">
        <v>41169</v>
      </c>
      <c r="B619">
        <v>2.2811650729999999</v>
      </c>
      <c r="C619" s="23">
        <v>1.3100000000000001E-2</v>
      </c>
      <c r="D619" s="23">
        <v>6.4100000000000004E-2</v>
      </c>
      <c r="E619">
        <v>5.7662449999999997E-3</v>
      </c>
      <c r="F619" s="23">
        <v>2.6499999999999999E-2</v>
      </c>
      <c r="H619" s="9">
        <v>41164</v>
      </c>
      <c r="I619" s="38">
        <v>2.4298999999999999</v>
      </c>
      <c r="J619" s="38">
        <f t="shared" si="50"/>
        <v>2.429216625</v>
      </c>
      <c r="K619" s="38">
        <f t="shared" si="47"/>
        <v>3.5699999999999843E-2</v>
      </c>
      <c r="L619" s="38">
        <f t="shared" si="48"/>
        <v>5.3649727017381424E-2</v>
      </c>
      <c r="M619" s="38">
        <f t="shared" si="49"/>
        <v>5.7200000000000001E-2</v>
      </c>
      <c r="N619" s="38">
        <f t="shared" si="51"/>
        <v>6.8337499999993057E-4</v>
      </c>
    </row>
    <row r="620" spans="1:14">
      <c r="A620" s="9">
        <v>41166</v>
      </c>
      <c r="B620">
        <v>2.2680491659999999</v>
      </c>
      <c r="C620" s="23">
        <v>6.2E-2</v>
      </c>
      <c r="D620" s="23">
        <v>6.4100000000000004E-2</v>
      </c>
      <c r="E620">
        <v>2.7733036999999999E-2</v>
      </c>
      <c r="F620" s="23">
        <v>2.6499999999999999E-2</v>
      </c>
      <c r="H620" s="9">
        <v>41163</v>
      </c>
      <c r="I620" s="38">
        <v>2.3942000000000001</v>
      </c>
      <c r="J620" s="38">
        <f t="shared" si="50"/>
        <v>2.3937114949999998</v>
      </c>
      <c r="K620" s="38">
        <f t="shared" si="47"/>
        <v>-8.9999999999967883E-4</v>
      </c>
      <c r="L620" s="38">
        <f t="shared" si="48"/>
        <v>5.3434142262433967E-2</v>
      </c>
      <c r="M620" s="38">
        <f t="shared" si="49"/>
        <v>5.7000000000000002E-2</v>
      </c>
      <c r="N620" s="38">
        <f t="shared" si="51"/>
        <v>4.885050000003055E-4</v>
      </c>
    </row>
    <row r="621" spans="1:14">
      <c r="A621" s="9">
        <v>41165</v>
      </c>
      <c r="B621">
        <v>2.2060134699999998</v>
      </c>
      <c r="C621" s="23">
        <v>-0.22320000000000001</v>
      </c>
      <c r="D621" s="23">
        <v>6.3799999999999996E-2</v>
      </c>
      <c r="E621">
        <v>-9.6381802000000003E-2</v>
      </c>
      <c r="F621" s="23">
        <v>2.63E-2</v>
      </c>
      <c r="H621" s="9">
        <v>41162</v>
      </c>
      <c r="I621" s="38">
        <v>2.3950999999999998</v>
      </c>
      <c r="J621" s="38">
        <f t="shared" si="50"/>
        <v>2.3778465569999998</v>
      </c>
      <c r="K621" s="38">
        <f t="shared" si="47"/>
        <v>1.0499999999999954E-2</v>
      </c>
      <c r="L621" s="38">
        <f t="shared" si="48"/>
        <v>5.3482818694233242E-2</v>
      </c>
      <c r="M621" s="38">
        <f t="shared" si="49"/>
        <v>5.6899999999999999E-2</v>
      </c>
      <c r="N621" s="38">
        <f t="shared" si="51"/>
        <v>1.7253442999999979E-2</v>
      </c>
    </row>
    <row r="622" spans="1:14">
      <c r="A622" s="9">
        <v>41164</v>
      </c>
      <c r="B622">
        <v>2.429216625</v>
      </c>
      <c r="C622" s="23">
        <v>3.5499999999999997E-2</v>
      </c>
      <c r="D622" s="23">
        <v>5.7200000000000001E-2</v>
      </c>
      <c r="E622">
        <v>1.4723740000000001E-2</v>
      </c>
      <c r="F622" s="23">
        <v>2.3199999999999998E-2</v>
      </c>
      <c r="H622" s="9">
        <v>41159</v>
      </c>
      <c r="I622" s="38">
        <v>2.3845999999999998</v>
      </c>
      <c r="J622" s="38">
        <f t="shared" si="50"/>
        <v>2.373837188</v>
      </c>
      <c r="K622" s="38">
        <f t="shared" si="47"/>
        <v>-6.8700000000000205E-2</v>
      </c>
      <c r="L622" s="38">
        <f t="shared" si="48"/>
        <v>5.3448759214615255E-2</v>
      </c>
      <c r="M622" s="38">
        <f t="shared" si="49"/>
        <v>5.7000000000000002E-2</v>
      </c>
      <c r="N622" s="38">
        <f t="shared" si="51"/>
        <v>1.0762811999999844E-2</v>
      </c>
    </row>
    <row r="623" spans="1:14">
      <c r="A623" s="9">
        <v>41163</v>
      </c>
      <c r="B623">
        <v>2.3937114949999998</v>
      </c>
      <c r="C623" s="23">
        <v>1.5900000000000001E-2</v>
      </c>
      <c r="D623" s="23">
        <v>5.7000000000000002E-2</v>
      </c>
      <c r="E623">
        <v>6.649818E-3</v>
      </c>
      <c r="F623" s="23">
        <v>2.3099999999999999E-2</v>
      </c>
      <c r="H623" s="9">
        <v>41158</v>
      </c>
      <c r="I623" s="38">
        <v>2.4533</v>
      </c>
      <c r="J623" s="38">
        <f t="shared" si="50"/>
        <v>2.4560721349999999</v>
      </c>
      <c r="K623" s="38">
        <f t="shared" si="47"/>
        <v>6.4500000000000224E-2</v>
      </c>
      <c r="L623" s="38">
        <f t="shared" si="48"/>
        <v>5.3069340926072198E-2</v>
      </c>
      <c r="M623" s="38">
        <f t="shared" si="49"/>
        <v>5.6300000000000003E-2</v>
      </c>
      <c r="N623" s="38">
        <f t="shared" si="51"/>
        <v>2.7721349999998424E-3</v>
      </c>
    </row>
    <row r="624" spans="1:14">
      <c r="A624" s="9">
        <v>41162</v>
      </c>
      <c r="B624">
        <v>2.3778465569999998</v>
      </c>
      <c r="C624" s="23">
        <v>4.0000000000000001E-3</v>
      </c>
      <c r="D624" s="23">
        <v>5.6899999999999999E-2</v>
      </c>
      <c r="E624">
        <v>1.6875569999999999E-3</v>
      </c>
      <c r="F624" s="23">
        <v>2.3099999999999999E-2</v>
      </c>
      <c r="H624" s="9">
        <v>41157</v>
      </c>
      <c r="I624" s="38">
        <v>2.3887999999999998</v>
      </c>
      <c r="J624" s="38">
        <f t="shared" si="50"/>
        <v>2.3952760710000001</v>
      </c>
      <c r="K624" s="38">
        <f t="shared" si="47"/>
        <v>1.1699999999999822E-2</v>
      </c>
      <c r="L624" s="38">
        <f t="shared" si="48"/>
        <v>5.2977971757376868E-2</v>
      </c>
      <c r="M624" s="38">
        <f t="shared" si="49"/>
        <v>5.62E-2</v>
      </c>
      <c r="N624" s="38">
        <f t="shared" si="51"/>
        <v>6.4760710000002497E-3</v>
      </c>
    </row>
    <row r="625" spans="1:14">
      <c r="A625" s="9">
        <v>41159</v>
      </c>
      <c r="B625">
        <v>2.373837188</v>
      </c>
      <c r="C625" s="23">
        <v>-8.2199999999999995E-2</v>
      </c>
      <c r="D625" s="23">
        <v>5.7000000000000002E-2</v>
      </c>
      <c r="E625">
        <v>-3.4055667999999997E-2</v>
      </c>
      <c r="F625" s="23">
        <v>2.3099999999999999E-2</v>
      </c>
      <c r="H625" s="9">
        <v>41156</v>
      </c>
      <c r="I625" s="38">
        <v>2.3771</v>
      </c>
      <c r="J625" s="38">
        <f t="shared" si="50"/>
        <v>2.384166934</v>
      </c>
      <c r="K625" s="38">
        <f t="shared" si="47"/>
        <v>6.8999999999999062E-3</v>
      </c>
      <c r="L625" s="38">
        <f t="shared" si="48"/>
        <v>5.3184207226441592E-2</v>
      </c>
      <c r="M625" s="38">
        <f t="shared" si="49"/>
        <v>5.6399999999999999E-2</v>
      </c>
      <c r="N625" s="38">
        <f t="shared" si="51"/>
        <v>7.0669340000000247E-3</v>
      </c>
    </row>
    <row r="626" spans="1:14">
      <c r="A626" s="9">
        <v>41158</v>
      </c>
      <c r="B626">
        <v>2.4560721349999999</v>
      </c>
      <c r="C626" s="23">
        <v>6.08E-2</v>
      </c>
      <c r="D626" s="23">
        <v>5.6300000000000003E-2</v>
      </c>
      <c r="E626">
        <v>2.5064887000000001E-2</v>
      </c>
      <c r="F626" s="23">
        <v>2.2800000000000001E-2</v>
      </c>
      <c r="H626" s="9">
        <v>41152</v>
      </c>
      <c r="I626" s="38">
        <v>2.3702000000000001</v>
      </c>
      <c r="J626" s="38">
        <f t="shared" si="50"/>
        <v>2.3689486739999999</v>
      </c>
      <c r="K626" s="38">
        <f t="shared" si="47"/>
        <v>-6.7699999999999871E-2</v>
      </c>
      <c r="L626" s="38">
        <f t="shared" si="48"/>
        <v>5.3188599809710267E-2</v>
      </c>
      <c r="M626" s="38">
        <f t="shared" si="49"/>
        <v>5.6300000000000003E-2</v>
      </c>
      <c r="N626" s="38">
        <f t="shared" si="51"/>
        <v>1.2513260000002191E-3</v>
      </c>
    </row>
    <row r="627" spans="1:14">
      <c r="A627" s="9">
        <v>41157</v>
      </c>
      <c r="B627">
        <v>2.3952760710000001</v>
      </c>
      <c r="C627" s="23">
        <v>1.11E-2</v>
      </c>
      <c r="D627" s="23">
        <v>5.62E-2</v>
      </c>
      <c r="E627">
        <v>4.6487239999999999E-3</v>
      </c>
      <c r="F627" s="23">
        <v>2.2800000000000001E-2</v>
      </c>
      <c r="H627" s="9">
        <v>41151</v>
      </c>
      <c r="I627" s="38">
        <v>2.4379</v>
      </c>
      <c r="J627" s="38">
        <f t="shared" si="50"/>
        <v>2.4337082730000001</v>
      </c>
      <c r="K627" s="38">
        <f t="shared" si="47"/>
        <v>-4.0500000000000203E-2</v>
      </c>
      <c r="L627" s="38">
        <f t="shared" si="48"/>
        <v>5.2626545121377925E-2</v>
      </c>
      <c r="M627" s="38">
        <f t="shared" si="49"/>
        <v>5.5800000000000002E-2</v>
      </c>
      <c r="N627" s="38">
        <f t="shared" si="51"/>
        <v>4.1917269999998119E-3</v>
      </c>
    </row>
    <row r="628" spans="1:14">
      <c r="A628" s="9">
        <v>41156</v>
      </c>
      <c r="B628">
        <v>2.384166934</v>
      </c>
      <c r="C628" s="23">
        <v>1.52E-2</v>
      </c>
      <c r="D628" s="23">
        <v>5.6399999999999999E-2</v>
      </c>
      <c r="E628">
        <v>6.4035100000000003E-3</v>
      </c>
      <c r="F628" s="23">
        <v>2.2800000000000001E-2</v>
      </c>
      <c r="H628" s="9">
        <v>41150</v>
      </c>
      <c r="I628" s="38">
        <v>2.4784000000000002</v>
      </c>
      <c r="J628" s="38">
        <f t="shared" si="50"/>
        <v>2.468784045</v>
      </c>
      <c r="K628" s="38">
        <f t="shared" si="47"/>
        <v>4.0100000000000247E-2</v>
      </c>
      <c r="L628" s="38">
        <f t="shared" si="48"/>
        <v>5.2591269710071761E-2</v>
      </c>
      <c r="M628" s="38">
        <f t="shared" si="49"/>
        <v>5.5899999999999998E-2</v>
      </c>
      <c r="N628" s="38">
        <f t="shared" si="51"/>
        <v>9.6159550000001204E-3</v>
      </c>
    </row>
    <row r="629" spans="1:14">
      <c r="A629" s="9">
        <v>41152</v>
      </c>
      <c r="B629">
        <v>2.3689486739999999</v>
      </c>
      <c r="C629" s="23">
        <v>-6.4799999999999996E-2</v>
      </c>
      <c r="D629" s="23">
        <v>5.6300000000000003E-2</v>
      </c>
      <c r="E629">
        <v>-2.6969872999999998E-2</v>
      </c>
      <c r="F629" s="23">
        <v>2.2800000000000001E-2</v>
      </c>
      <c r="H629" s="9">
        <v>41149</v>
      </c>
      <c r="I629" s="38">
        <v>2.4382999999999999</v>
      </c>
      <c r="J629" s="38">
        <f t="shared" si="50"/>
        <v>2.4110384200000001</v>
      </c>
      <c r="K629" s="38">
        <f t="shared" si="47"/>
        <v>-8.1999999999999851E-3</v>
      </c>
      <c r="L629" s="38">
        <f t="shared" si="48"/>
        <v>5.270310886101328E-2</v>
      </c>
      <c r="M629" s="38">
        <f t="shared" si="49"/>
        <v>5.5800000000000002E-2</v>
      </c>
      <c r="N629" s="38">
        <f t="shared" si="51"/>
        <v>2.7261579999999785E-2</v>
      </c>
    </row>
    <row r="630" spans="1:14">
      <c r="A630" s="9">
        <v>41151</v>
      </c>
      <c r="B630">
        <v>2.4337082730000001</v>
      </c>
      <c r="C630" s="23">
        <v>-3.5099999999999999E-2</v>
      </c>
      <c r="D630" s="23">
        <v>5.5800000000000002E-2</v>
      </c>
      <c r="E630">
        <v>-1.4309608E-2</v>
      </c>
      <c r="F630" s="23">
        <v>2.2599999999999999E-2</v>
      </c>
      <c r="H630" s="9">
        <v>41148</v>
      </c>
      <c r="I630" s="38">
        <v>2.4464999999999999</v>
      </c>
      <c r="J630" s="38">
        <f t="shared" si="50"/>
        <v>2.44075263</v>
      </c>
      <c r="K630" s="38">
        <f t="shared" si="47"/>
        <v>-3.8400000000000212E-2</v>
      </c>
      <c r="L630" s="38">
        <f t="shared" si="48"/>
        <v>5.4214278145173683E-2</v>
      </c>
      <c r="M630" s="38">
        <f t="shared" si="49"/>
        <v>5.7000000000000002E-2</v>
      </c>
      <c r="N630" s="38">
        <f t="shared" si="51"/>
        <v>5.7473699999999184E-3</v>
      </c>
    </row>
    <row r="631" spans="1:14">
      <c r="A631" s="9">
        <v>41150</v>
      </c>
      <c r="B631">
        <v>2.468784045</v>
      </c>
      <c r="C631" s="23">
        <v>5.7700000000000001E-2</v>
      </c>
      <c r="D631" s="23">
        <v>5.5899999999999998E-2</v>
      </c>
      <c r="E631">
        <v>2.3668206000000001E-2</v>
      </c>
      <c r="F631" s="23">
        <v>2.2599999999999999E-2</v>
      </c>
      <c r="H631" s="9">
        <v>41145</v>
      </c>
      <c r="I631" s="38">
        <v>2.4849000000000001</v>
      </c>
      <c r="J631" s="38">
        <f t="shared" si="50"/>
        <v>2.4760934639999999</v>
      </c>
      <c r="K631" s="38">
        <f t="shared" si="47"/>
        <v>3.6700000000000177E-2</v>
      </c>
      <c r="L631" s="38">
        <f t="shared" si="48"/>
        <v>5.5988415771166179E-2</v>
      </c>
      <c r="M631" s="38">
        <f t="shared" si="49"/>
        <v>5.8700000000000002E-2</v>
      </c>
      <c r="N631" s="38">
        <f t="shared" si="51"/>
        <v>8.8065360000002535E-3</v>
      </c>
    </row>
    <row r="632" spans="1:14">
      <c r="A632" s="9">
        <v>41149</v>
      </c>
      <c r="B632">
        <v>2.4110384200000001</v>
      </c>
      <c r="C632" s="23">
        <v>-2.9700000000000001E-2</v>
      </c>
      <c r="D632" s="23">
        <v>5.5800000000000002E-2</v>
      </c>
      <c r="E632">
        <v>-1.2248912000000001E-2</v>
      </c>
      <c r="F632" s="23">
        <v>2.2499999999999999E-2</v>
      </c>
      <c r="H632" s="9">
        <v>41144</v>
      </c>
      <c r="I632" s="38">
        <v>2.4481999999999999</v>
      </c>
      <c r="J632" s="38">
        <f t="shared" si="50"/>
        <v>2.4447051609999999</v>
      </c>
      <c r="K632" s="38">
        <f t="shared" si="47"/>
        <v>-6.2800000000000189E-2</v>
      </c>
      <c r="L632" s="38">
        <f t="shared" si="48"/>
        <v>5.5965113124210222E-2</v>
      </c>
      <c r="M632" s="38">
        <f t="shared" si="49"/>
        <v>5.8700000000000002E-2</v>
      </c>
      <c r="N632" s="38">
        <f t="shared" si="51"/>
        <v>3.4948390000000273E-3</v>
      </c>
    </row>
    <row r="633" spans="1:14">
      <c r="A633" s="9">
        <v>41148</v>
      </c>
      <c r="B633">
        <v>2.44075263</v>
      </c>
      <c r="C633" s="23">
        <v>-3.5299999999999998E-2</v>
      </c>
      <c r="D633" s="23">
        <v>5.7000000000000002E-2</v>
      </c>
      <c r="E633">
        <v>-1.4375656000000001E-2</v>
      </c>
      <c r="F633" s="23">
        <v>2.3E-2</v>
      </c>
      <c r="H633" s="9">
        <v>41143</v>
      </c>
      <c r="I633" s="38">
        <v>2.5110000000000001</v>
      </c>
      <c r="J633" s="38">
        <f t="shared" si="50"/>
        <v>2.5120707640000002</v>
      </c>
      <c r="K633" s="38">
        <f t="shared" si="47"/>
        <v>-0.11689999999999978</v>
      </c>
      <c r="L633" s="38">
        <f t="shared" si="48"/>
        <v>5.644689769940419E-2</v>
      </c>
      <c r="M633" s="38">
        <f t="shared" si="49"/>
        <v>5.91E-2</v>
      </c>
      <c r="N633" s="38">
        <f t="shared" si="51"/>
        <v>1.0707640000000573E-3</v>
      </c>
    </row>
    <row r="634" spans="1:14">
      <c r="A634" s="9">
        <v>41145</v>
      </c>
      <c r="B634">
        <v>2.4760934639999999</v>
      </c>
      <c r="C634" s="23">
        <v>3.1399999999999997E-2</v>
      </c>
      <c r="D634" s="23">
        <v>5.8700000000000002E-2</v>
      </c>
      <c r="E634">
        <v>1.2757575E-2</v>
      </c>
      <c r="F634" s="23">
        <v>2.3599999999999999E-2</v>
      </c>
      <c r="H634" s="9">
        <v>41142</v>
      </c>
      <c r="I634" s="38">
        <v>2.6278999999999999</v>
      </c>
      <c r="J634" s="38">
        <f t="shared" si="50"/>
        <v>2.625891416</v>
      </c>
      <c r="K634" s="38">
        <f t="shared" si="47"/>
        <v>1.7000000000000348E-3</v>
      </c>
      <c r="L634" s="38">
        <f t="shared" si="48"/>
        <v>5.4485508776799203E-2</v>
      </c>
      <c r="M634" s="38">
        <f t="shared" si="49"/>
        <v>5.7299999999999997E-2</v>
      </c>
      <c r="N634" s="38">
        <f t="shared" si="51"/>
        <v>2.0085839999999244E-3</v>
      </c>
    </row>
    <row r="635" spans="1:14">
      <c r="A635" s="9">
        <v>41144</v>
      </c>
      <c r="B635">
        <v>2.4447051609999999</v>
      </c>
      <c r="C635" s="23">
        <v>-6.7400000000000002E-2</v>
      </c>
      <c r="D635" s="23">
        <v>5.8700000000000002E-2</v>
      </c>
      <c r="E635">
        <v>-2.7182892E-2</v>
      </c>
      <c r="F635" s="23">
        <v>2.3599999999999999E-2</v>
      </c>
      <c r="H635" s="9">
        <v>41141</v>
      </c>
      <c r="I635" s="38">
        <v>2.6261999999999999</v>
      </c>
      <c r="J635" s="38">
        <f t="shared" si="50"/>
        <v>2.6186769860000001</v>
      </c>
      <c r="K635" s="38">
        <f t="shared" si="47"/>
        <v>-1.7900000000000027E-2</v>
      </c>
      <c r="L635" s="38">
        <f t="shared" si="48"/>
        <v>5.4486029308718265E-2</v>
      </c>
      <c r="M635" s="38">
        <f t="shared" si="49"/>
        <v>5.7299999999999997E-2</v>
      </c>
      <c r="N635" s="38">
        <f t="shared" si="51"/>
        <v>7.5230139999997725E-3</v>
      </c>
    </row>
    <row r="636" spans="1:14">
      <c r="A636" s="9">
        <v>41143</v>
      </c>
      <c r="B636">
        <v>2.5120707640000002</v>
      </c>
      <c r="C636" s="23">
        <v>-0.1138</v>
      </c>
      <c r="D636" s="23">
        <v>5.91E-2</v>
      </c>
      <c r="E636">
        <v>-4.4313007000000001E-2</v>
      </c>
      <c r="F636" s="23">
        <v>2.3699999999999999E-2</v>
      </c>
      <c r="H636" s="9">
        <v>41138</v>
      </c>
      <c r="I636" s="38">
        <v>2.6440999999999999</v>
      </c>
      <c r="J636" s="38">
        <f t="shared" si="50"/>
        <v>2.6390371039999998</v>
      </c>
      <c r="K636" s="38">
        <f t="shared" si="47"/>
        <v>-2.6400000000000201E-2</v>
      </c>
      <c r="L636" s="38">
        <f t="shared" si="48"/>
        <v>5.4577902934251354E-2</v>
      </c>
      <c r="M636" s="38">
        <f t="shared" si="49"/>
        <v>5.74E-2</v>
      </c>
      <c r="N636" s="38">
        <f t="shared" si="51"/>
        <v>5.0628960000000944E-3</v>
      </c>
    </row>
    <row r="637" spans="1:14">
      <c r="A637" s="9">
        <v>41142</v>
      </c>
      <c r="B637">
        <v>2.625891416</v>
      </c>
      <c r="C637" s="23">
        <v>7.1999999999999998E-3</v>
      </c>
      <c r="D637" s="23">
        <v>5.7299999999999997E-2</v>
      </c>
      <c r="E637">
        <v>2.7512019999999999E-3</v>
      </c>
      <c r="F637" s="23">
        <v>2.3E-2</v>
      </c>
      <c r="H637" s="9">
        <v>41137</v>
      </c>
      <c r="I637" s="38">
        <v>2.6705000000000001</v>
      </c>
      <c r="J637" s="38">
        <f t="shared" si="50"/>
        <v>2.6701943250000002</v>
      </c>
      <c r="K637" s="38">
        <f t="shared" si="47"/>
        <v>3.8899999999999935E-2</v>
      </c>
      <c r="L637" s="38">
        <f t="shared" si="48"/>
        <v>5.468457523252402E-2</v>
      </c>
      <c r="M637" s="38">
        <f t="shared" si="49"/>
        <v>5.74E-2</v>
      </c>
      <c r="N637" s="38">
        <f t="shared" si="51"/>
        <v>3.0567499999989423E-4</v>
      </c>
    </row>
    <row r="638" spans="1:14">
      <c r="A638" s="9">
        <v>41141</v>
      </c>
      <c r="B638">
        <v>2.6186769860000001</v>
      </c>
      <c r="C638" s="23">
        <v>-2.0400000000000001E-2</v>
      </c>
      <c r="D638" s="23">
        <v>5.7299999999999997E-2</v>
      </c>
      <c r="E638">
        <v>-7.7448940000000004E-3</v>
      </c>
      <c r="F638" s="23">
        <v>2.3E-2</v>
      </c>
      <c r="H638" s="9">
        <v>41136</v>
      </c>
      <c r="I638" s="38">
        <v>2.6316000000000002</v>
      </c>
      <c r="J638" s="38">
        <f t="shared" si="50"/>
        <v>2.638133566</v>
      </c>
      <c r="K638" s="38">
        <f t="shared" si="47"/>
        <v>0.12530000000000019</v>
      </c>
      <c r="L638" s="38">
        <f t="shared" si="48"/>
        <v>5.4693461403891593E-2</v>
      </c>
      <c r="M638" s="38">
        <f t="shared" si="49"/>
        <v>5.7500000000000002E-2</v>
      </c>
      <c r="N638" s="38">
        <f t="shared" si="51"/>
        <v>6.5335659999998796E-3</v>
      </c>
    </row>
    <row r="639" spans="1:14">
      <c r="A639" s="9">
        <v>41138</v>
      </c>
      <c r="B639">
        <v>2.6390371039999998</v>
      </c>
      <c r="C639" s="23">
        <v>-3.1199999999999999E-2</v>
      </c>
      <c r="D639" s="23">
        <v>5.74E-2</v>
      </c>
      <c r="E639">
        <v>-1.1737133E-2</v>
      </c>
      <c r="F639" s="23">
        <v>2.3E-2</v>
      </c>
      <c r="H639" s="9">
        <v>41135</v>
      </c>
      <c r="I639" s="38">
        <v>2.5063</v>
      </c>
      <c r="J639" s="38">
        <f t="shared" si="50"/>
        <v>2.5032104639999999</v>
      </c>
      <c r="K639" s="38">
        <f t="shared" ref="K639:K702" si="52">I639-I640</f>
        <v>6.8299999999999805E-2</v>
      </c>
      <c r="L639" s="38">
        <f t="shared" ref="L639:L702" si="53">STDEVA(K639:K698)</f>
        <v>5.2629956883717063E-2</v>
      </c>
      <c r="M639" s="38">
        <f t="shared" si="49"/>
        <v>5.5100000000000003E-2</v>
      </c>
      <c r="N639" s="38">
        <f t="shared" si="51"/>
        <v>3.0895360000000593E-3</v>
      </c>
    </row>
    <row r="640" spans="1:14">
      <c r="A640" s="9">
        <v>41137</v>
      </c>
      <c r="B640">
        <v>2.6701943250000002</v>
      </c>
      <c r="C640" s="23">
        <v>3.2099999999999997E-2</v>
      </c>
      <c r="D640" s="23">
        <v>5.74E-2</v>
      </c>
      <c r="E640">
        <v>1.2079566E-2</v>
      </c>
      <c r="F640" s="23">
        <v>2.3E-2</v>
      </c>
      <c r="H640" s="9">
        <v>41134</v>
      </c>
      <c r="I640" s="38">
        <v>2.4380000000000002</v>
      </c>
      <c r="J640" s="38">
        <f t="shared" si="50"/>
        <v>2.4326197879999998</v>
      </c>
      <c r="K640" s="38">
        <f t="shared" si="52"/>
        <v>5.7000000000000384E-3</v>
      </c>
      <c r="L640" s="38">
        <f t="shared" si="53"/>
        <v>5.1815489116955896E-2</v>
      </c>
      <c r="M640" s="38">
        <f t="shared" si="49"/>
        <v>5.4300000000000001E-2</v>
      </c>
      <c r="N640" s="38">
        <f t="shared" si="51"/>
        <v>5.3802120000003839E-3</v>
      </c>
    </row>
    <row r="641" spans="1:14">
      <c r="A641" s="9">
        <v>41136</v>
      </c>
      <c r="B641">
        <v>2.638133566</v>
      </c>
      <c r="C641" s="23">
        <v>0.13489999999999999</v>
      </c>
      <c r="D641" s="23">
        <v>5.7500000000000002E-2</v>
      </c>
      <c r="E641">
        <v>5.2497591000000003E-2</v>
      </c>
      <c r="F641" s="23">
        <v>2.3E-2</v>
      </c>
      <c r="H641" s="9">
        <v>41131</v>
      </c>
      <c r="I641" s="38">
        <v>2.4323000000000001</v>
      </c>
      <c r="J641" s="38">
        <f t="shared" si="50"/>
        <v>2.4373468809999999</v>
      </c>
      <c r="K641" s="38">
        <f t="shared" si="52"/>
        <v>-2.6499999999999968E-2</v>
      </c>
      <c r="L641" s="38">
        <f t="shared" si="53"/>
        <v>5.2474198233283989E-2</v>
      </c>
      <c r="M641" s="38">
        <f t="shared" si="49"/>
        <v>5.4899999999999997E-2</v>
      </c>
      <c r="N641" s="38">
        <f t="shared" si="51"/>
        <v>5.0468809999997255E-3</v>
      </c>
    </row>
    <row r="642" spans="1:14">
      <c r="A642" s="9">
        <v>41135</v>
      </c>
      <c r="B642">
        <v>2.5032104639999999</v>
      </c>
      <c r="C642" s="23">
        <v>7.0599999999999996E-2</v>
      </c>
      <c r="D642" s="23">
        <v>5.5100000000000003E-2</v>
      </c>
      <c r="E642">
        <v>2.8605314999999999E-2</v>
      </c>
      <c r="F642" s="23">
        <v>2.2100000000000002E-2</v>
      </c>
      <c r="H642" s="9">
        <v>41130</v>
      </c>
      <c r="I642" s="38">
        <v>2.4588000000000001</v>
      </c>
      <c r="J642" s="38">
        <f t="shared" si="50"/>
        <v>2.4571707410000001</v>
      </c>
      <c r="K642" s="38">
        <f t="shared" si="52"/>
        <v>4.3999999999999595E-3</v>
      </c>
      <c r="L642" s="38">
        <f t="shared" si="53"/>
        <v>5.2522164570649947E-2</v>
      </c>
      <c r="M642" s="38">
        <f t="shared" ref="M642:M705" si="54">VLOOKUP(H642,$A$2:$F$1466,4,0)</f>
        <v>5.5E-2</v>
      </c>
      <c r="N642" s="38">
        <f t="shared" si="51"/>
        <v>1.629258999999994E-3</v>
      </c>
    </row>
    <row r="643" spans="1:14">
      <c r="A643" s="9">
        <v>41134</v>
      </c>
      <c r="B643">
        <v>2.4326197879999998</v>
      </c>
      <c r="C643" s="23">
        <v>-4.7000000000000002E-3</v>
      </c>
      <c r="D643" s="23">
        <v>5.4300000000000001E-2</v>
      </c>
      <c r="E643">
        <v>-1.941325E-3</v>
      </c>
      <c r="F643" s="23">
        <v>2.18E-2</v>
      </c>
      <c r="H643" s="9">
        <v>41129</v>
      </c>
      <c r="I643" s="38">
        <v>2.4544000000000001</v>
      </c>
      <c r="J643" s="38">
        <f t="shared" ref="J643:J706" si="55">VLOOKUP(H643,A643:F2107,2,0)</f>
        <v>2.4538777839999999</v>
      </c>
      <c r="K643" s="38">
        <f t="shared" si="52"/>
        <v>-1.1499999999999844E-2</v>
      </c>
      <c r="L643" s="38">
        <f t="shared" si="53"/>
        <v>5.2508964502333694E-2</v>
      </c>
      <c r="M643" s="38">
        <f t="shared" si="54"/>
        <v>5.5E-2</v>
      </c>
      <c r="N643" s="38">
        <f t="shared" ref="N643:N706" si="56">ABS(I643-J643)</f>
        <v>5.2221600000024182E-4</v>
      </c>
    </row>
    <row r="644" spans="1:14">
      <c r="A644" s="9">
        <v>41131</v>
      </c>
      <c r="B644">
        <v>2.4373468809999999</v>
      </c>
      <c r="C644" s="23">
        <v>-1.9800000000000002E-2</v>
      </c>
      <c r="D644" s="23">
        <v>5.4899999999999997E-2</v>
      </c>
      <c r="E644">
        <v>-8.1004790000000007E-3</v>
      </c>
      <c r="F644" s="23">
        <v>2.1999999999999999E-2</v>
      </c>
      <c r="H644" s="9">
        <v>41128</v>
      </c>
      <c r="I644" s="38">
        <v>2.4659</v>
      </c>
      <c r="J644" s="38">
        <f t="shared" si="55"/>
        <v>2.464827981</v>
      </c>
      <c r="K644" s="38">
        <f t="shared" si="52"/>
        <v>5.8899999999999952E-2</v>
      </c>
      <c r="L644" s="38">
        <f t="shared" si="53"/>
        <v>5.2598374231067335E-2</v>
      </c>
      <c r="M644" s="38">
        <f t="shared" si="54"/>
        <v>5.5100000000000003E-2</v>
      </c>
      <c r="N644" s="38">
        <f t="shared" si="56"/>
        <v>1.0720189999999796E-3</v>
      </c>
    </row>
    <row r="645" spans="1:14">
      <c r="A645" s="9">
        <v>41130</v>
      </c>
      <c r="B645">
        <v>2.4571707410000001</v>
      </c>
      <c r="C645" s="23">
        <v>3.3E-3</v>
      </c>
      <c r="D645" s="23">
        <v>5.5E-2</v>
      </c>
      <c r="E645">
        <v>1.3410410000000001E-3</v>
      </c>
      <c r="F645" s="23">
        <v>2.1999999999999999E-2</v>
      </c>
      <c r="H645" s="9">
        <v>41127</v>
      </c>
      <c r="I645" s="38">
        <v>2.407</v>
      </c>
      <c r="J645" s="38">
        <f t="shared" si="55"/>
        <v>2.4102554459999999</v>
      </c>
      <c r="K645" s="38">
        <f t="shared" si="52"/>
        <v>-1.6999999999999904E-2</v>
      </c>
      <c r="L645" s="38">
        <f t="shared" si="53"/>
        <v>5.1951428070179828E-2</v>
      </c>
      <c r="M645" s="38">
        <f t="shared" si="54"/>
        <v>5.45E-2</v>
      </c>
      <c r="N645" s="38">
        <f t="shared" si="56"/>
        <v>3.2554459999998286E-3</v>
      </c>
    </row>
    <row r="646" spans="1:14">
      <c r="A646" s="9">
        <v>41129</v>
      </c>
      <c r="B646">
        <v>2.4538777839999999</v>
      </c>
      <c r="C646" s="23">
        <v>-1.0999999999999999E-2</v>
      </c>
      <c r="D646" s="23">
        <v>5.5E-2</v>
      </c>
      <c r="E646">
        <v>-4.4524780000000002E-3</v>
      </c>
      <c r="F646" s="23">
        <v>2.1999999999999999E-2</v>
      </c>
      <c r="H646" s="9">
        <v>41124</v>
      </c>
      <c r="I646" s="38">
        <v>2.4239999999999999</v>
      </c>
      <c r="J646" s="38">
        <f t="shared" si="55"/>
        <v>2.4267540940000001</v>
      </c>
      <c r="K646" s="38">
        <f t="shared" si="52"/>
        <v>0.10129999999999972</v>
      </c>
      <c r="L646" s="38">
        <f t="shared" si="53"/>
        <v>5.1934875668807168E-2</v>
      </c>
      <c r="M646" s="38">
        <f t="shared" si="54"/>
        <v>5.45E-2</v>
      </c>
      <c r="N646" s="38">
        <f t="shared" si="56"/>
        <v>2.7540940000001513E-3</v>
      </c>
    </row>
    <row r="647" spans="1:14">
      <c r="A647" s="9">
        <v>41128</v>
      </c>
      <c r="B647">
        <v>2.464827981</v>
      </c>
      <c r="C647" s="23">
        <v>5.4600000000000003E-2</v>
      </c>
      <c r="D647" s="23">
        <v>5.5100000000000003E-2</v>
      </c>
      <c r="E647">
        <v>2.2389283999999999E-2</v>
      </c>
      <c r="F647" s="23">
        <v>2.1999999999999999E-2</v>
      </c>
      <c r="H647" s="9">
        <v>41123</v>
      </c>
      <c r="I647" s="38">
        <v>2.3227000000000002</v>
      </c>
      <c r="J647" s="38">
        <f t="shared" si="55"/>
        <v>2.3365718910000002</v>
      </c>
      <c r="K647" s="38">
        <f t="shared" si="52"/>
        <v>-4.3099999999999916E-2</v>
      </c>
      <c r="L647" s="38">
        <f t="shared" si="53"/>
        <v>4.9965689923101443E-2</v>
      </c>
      <c r="M647" s="38">
        <f t="shared" si="54"/>
        <v>5.2999999999999999E-2</v>
      </c>
      <c r="N647" s="38">
        <f t="shared" si="56"/>
        <v>1.387189099999997E-2</v>
      </c>
    </row>
    <row r="648" spans="1:14">
      <c r="A648" s="9">
        <v>41127</v>
      </c>
      <c r="B648">
        <v>2.4102554459999999</v>
      </c>
      <c r="C648" s="23">
        <v>-1.6500000000000001E-2</v>
      </c>
      <c r="D648" s="23">
        <v>5.45E-2</v>
      </c>
      <c r="E648">
        <v>-6.8218649999999999E-3</v>
      </c>
      <c r="F648" s="23">
        <v>2.18E-2</v>
      </c>
      <c r="H648" s="9">
        <v>41122</v>
      </c>
      <c r="I648" s="38">
        <v>2.3658000000000001</v>
      </c>
      <c r="J648" s="38">
        <f t="shared" si="55"/>
        <v>2.3658814100000001</v>
      </c>
      <c r="K648" s="38">
        <f t="shared" si="52"/>
        <v>5.2300000000000235E-2</v>
      </c>
      <c r="L648" s="38">
        <f t="shared" si="53"/>
        <v>4.9766021921117058E-2</v>
      </c>
      <c r="M648" s="38">
        <f t="shared" si="54"/>
        <v>5.2900000000000003E-2</v>
      </c>
      <c r="N648" s="38">
        <f t="shared" si="56"/>
        <v>8.1409999999948468E-5</v>
      </c>
    </row>
    <row r="649" spans="1:14">
      <c r="A649" s="9">
        <v>41124</v>
      </c>
      <c r="B649">
        <v>2.4267540940000001</v>
      </c>
      <c r="C649" s="23">
        <v>9.0200000000000002E-2</v>
      </c>
      <c r="D649" s="23">
        <v>5.45E-2</v>
      </c>
      <c r="E649">
        <v>3.7869749000000001E-2</v>
      </c>
      <c r="F649" s="23">
        <v>2.18E-2</v>
      </c>
      <c r="H649" s="9">
        <v>41121</v>
      </c>
      <c r="I649" s="38">
        <v>2.3134999999999999</v>
      </c>
      <c r="J649" s="38">
        <f t="shared" si="55"/>
        <v>2.3145960730000001</v>
      </c>
      <c r="K649" s="38">
        <f t="shared" si="52"/>
        <v>-2.5600000000000289E-2</v>
      </c>
      <c r="L649" s="38">
        <f t="shared" si="53"/>
        <v>4.9166878837040962E-2</v>
      </c>
      <c r="M649" s="38">
        <f t="shared" si="54"/>
        <v>5.2400000000000002E-2</v>
      </c>
      <c r="N649" s="38">
        <f t="shared" si="56"/>
        <v>1.0960730000002528E-3</v>
      </c>
    </row>
    <row r="650" spans="1:14">
      <c r="A650" s="9">
        <v>41123</v>
      </c>
      <c r="B650">
        <v>2.3365718910000002</v>
      </c>
      <c r="C650" s="23">
        <v>-2.93E-2</v>
      </c>
      <c r="D650" s="23">
        <v>5.2999999999999999E-2</v>
      </c>
      <c r="E650">
        <v>-1.2465789999999999E-2</v>
      </c>
      <c r="F650" s="23">
        <v>2.1100000000000001E-2</v>
      </c>
      <c r="H650" s="9">
        <v>41120</v>
      </c>
      <c r="I650" s="38">
        <v>2.3391000000000002</v>
      </c>
      <c r="J650" s="38">
        <f t="shared" si="55"/>
        <v>2.3365107530000002</v>
      </c>
      <c r="K650" s="38">
        <f t="shared" si="52"/>
        <v>-7.5899999999999856E-2</v>
      </c>
      <c r="L650" s="38">
        <f t="shared" si="53"/>
        <v>4.9146353440486006E-2</v>
      </c>
      <c r="M650" s="38">
        <f t="shared" si="54"/>
        <v>5.2499999999999998E-2</v>
      </c>
      <c r="N650" s="38">
        <f t="shared" si="56"/>
        <v>2.5892469999999612E-3</v>
      </c>
    </row>
    <row r="651" spans="1:14">
      <c r="A651" s="9">
        <v>41122</v>
      </c>
      <c r="B651">
        <v>2.3658814100000001</v>
      </c>
      <c r="C651" s="23">
        <v>5.1299999999999998E-2</v>
      </c>
      <c r="D651" s="23">
        <v>5.2900000000000003E-2</v>
      </c>
      <c r="E651">
        <v>2.1915451999999998E-2</v>
      </c>
      <c r="F651" s="23">
        <v>2.1100000000000001E-2</v>
      </c>
      <c r="H651" s="9">
        <v>41117</v>
      </c>
      <c r="I651" s="38">
        <v>2.415</v>
      </c>
      <c r="J651" s="38">
        <f t="shared" si="55"/>
        <v>2.4685368269999999</v>
      </c>
      <c r="K651" s="38">
        <f t="shared" si="52"/>
        <v>0.13019999999999987</v>
      </c>
      <c r="L651" s="38">
        <f t="shared" si="53"/>
        <v>4.8382261305560573E-2</v>
      </c>
      <c r="M651" s="38">
        <f t="shared" si="54"/>
        <v>0.05</v>
      </c>
      <c r="N651" s="38">
        <f t="shared" si="56"/>
        <v>5.3536826999999843E-2</v>
      </c>
    </row>
    <row r="652" spans="1:14">
      <c r="A652" s="9">
        <v>41121</v>
      </c>
      <c r="B652">
        <v>2.3145960730000001</v>
      </c>
      <c r="C652" s="23">
        <v>-2.1899999999999999E-2</v>
      </c>
      <c r="D652" s="23">
        <v>5.2400000000000002E-2</v>
      </c>
      <c r="E652">
        <v>-9.423496E-3</v>
      </c>
      <c r="F652" s="23">
        <v>2.0899999999999998E-2</v>
      </c>
      <c r="H652" s="9">
        <v>41116</v>
      </c>
      <c r="I652" s="38">
        <v>2.2848000000000002</v>
      </c>
      <c r="J652" s="38">
        <f t="shared" si="55"/>
        <v>2.2877898550000002</v>
      </c>
      <c r="K652" s="38">
        <f t="shared" si="52"/>
        <v>2.4500000000000188E-2</v>
      </c>
      <c r="L652" s="38">
        <f t="shared" si="53"/>
        <v>4.488793739668611E-2</v>
      </c>
      <c r="M652" s="38">
        <f t="shared" si="54"/>
        <v>4.3499999999999997E-2</v>
      </c>
      <c r="N652" s="38">
        <f t="shared" si="56"/>
        <v>2.9898550000000412E-3</v>
      </c>
    </row>
    <row r="653" spans="1:14">
      <c r="A653" s="9">
        <v>41120</v>
      </c>
      <c r="B653">
        <v>2.3365107530000002</v>
      </c>
      <c r="C653" s="23">
        <v>-0.13200000000000001</v>
      </c>
      <c r="D653" s="23">
        <v>5.2499999999999998E-2</v>
      </c>
      <c r="E653">
        <v>-5.4966912E-2</v>
      </c>
      <c r="F653" s="23">
        <v>2.0899999999999998E-2</v>
      </c>
      <c r="H653" s="9">
        <v>41115</v>
      </c>
      <c r="I653" s="38">
        <v>2.2603</v>
      </c>
      <c r="J653" s="38">
        <f t="shared" si="55"/>
        <v>2.263368024</v>
      </c>
      <c r="K653" s="38">
        <f t="shared" si="52"/>
        <v>1.0800000000000143E-2</v>
      </c>
      <c r="L653" s="38">
        <f t="shared" si="53"/>
        <v>4.4943214987874694E-2</v>
      </c>
      <c r="M653" s="38">
        <f t="shared" si="54"/>
        <v>4.36E-2</v>
      </c>
      <c r="N653" s="38">
        <f t="shared" si="56"/>
        <v>3.068024000000058E-3</v>
      </c>
    </row>
    <row r="654" spans="1:14">
      <c r="A654" s="9">
        <v>41117</v>
      </c>
      <c r="B654">
        <v>2.4685368269999999</v>
      </c>
      <c r="C654" s="23">
        <v>0.1807</v>
      </c>
      <c r="D654" s="23">
        <v>0.05</v>
      </c>
      <c r="E654">
        <v>7.6039375000000006E-2</v>
      </c>
      <c r="F654" s="23">
        <v>1.9800000000000002E-2</v>
      </c>
      <c r="H654" s="9">
        <v>41114</v>
      </c>
      <c r="I654" s="38">
        <v>2.2494999999999998</v>
      </c>
      <c r="J654" s="38">
        <f t="shared" si="55"/>
        <v>2.24717799</v>
      </c>
      <c r="K654" s="38">
        <f t="shared" si="52"/>
        <v>-2.7100000000000346E-2</v>
      </c>
      <c r="L654" s="38">
        <f t="shared" si="53"/>
        <v>4.4859526477875417E-2</v>
      </c>
      <c r="M654" s="38">
        <f t="shared" si="54"/>
        <v>4.3499999999999997E-2</v>
      </c>
      <c r="N654" s="38">
        <f t="shared" si="56"/>
        <v>2.3220099999998745E-3</v>
      </c>
    </row>
    <row r="655" spans="1:14">
      <c r="A655" s="9">
        <v>41116</v>
      </c>
      <c r="B655">
        <v>2.2877898550000002</v>
      </c>
      <c r="C655" s="23">
        <v>2.4400000000000002E-2</v>
      </c>
      <c r="D655" s="23">
        <v>4.3499999999999997E-2</v>
      </c>
      <c r="E655">
        <v>1.0732243000000001E-2</v>
      </c>
      <c r="F655" s="23">
        <v>1.6899999999999998E-2</v>
      </c>
      <c r="H655" s="9">
        <v>41113</v>
      </c>
      <c r="I655" s="38">
        <v>2.2766000000000002</v>
      </c>
      <c r="J655" s="38">
        <f t="shared" si="55"/>
        <v>2.2772318569999999</v>
      </c>
      <c r="K655" s="38">
        <f t="shared" si="52"/>
        <v>-5.0100000000000033E-2</v>
      </c>
      <c r="L655" s="38">
        <f t="shared" si="53"/>
        <v>4.4824583997048667E-2</v>
      </c>
      <c r="M655" s="38">
        <f t="shared" si="54"/>
        <v>4.3400000000000001E-2</v>
      </c>
      <c r="N655" s="38">
        <f t="shared" si="56"/>
        <v>6.3185699999968037E-4</v>
      </c>
    </row>
    <row r="656" spans="1:14">
      <c r="A656" s="9">
        <v>41115</v>
      </c>
      <c r="B656">
        <v>2.263368024</v>
      </c>
      <c r="C656" s="23">
        <v>1.6199999999999999E-2</v>
      </c>
      <c r="D656" s="23">
        <v>4.36E-2</v>
      </c>
      <c r="E656">
        <v>7.1787780000000002E-3</v>
      </c>
      <c r="F656" s="23">
        <v>1.6899999999999998E-2</v>
      </c>
      <c r="H656" s="9">
        <v>41110</v>
      </c>
      <c r="I656" s="38">
        <v>2.3267000000000002</v>
      </c>
      <c r="J656" s="38">
        <f t="shared" si="55"/>
        <v>2.3249603790000002</v>
      </c>
      <c r="K656" s="38">
        <f t="shared" si="52"/>
        <v>-5.3899999999999615E-2</v>
      </c>
      <c r="L656" s="38">
        <f t="shared" si="53"/>
        <v>4.458661487474349E-2</v>
      </c>
      <c r="M656" s="38">
        <f t="shared" si="54"/>
        <v>4.3200000000000002E-2</v>
      </c>
      <c r="N656" s="38">
        <f t="shared" si="56"/>
        <v>1.7396210000000245E-3</v>
      </c>
    </row>
    <row r="657" spans="1:14">
      <c r="A657" s="9">
        <v>41114</v>
      </c>
      <c r="B657">
        <v>2.24717799</v>
      </c>
      <c r="C657" s="23">
        <v>-3.0099999999999998E-2</v>
      </c>
      <c r="D657" s="23">
        <v>4.3499999999999997E-2</v>
      </c>
      <c r="E657">
        <v>-1.3285405E-2</v>
      </c>
      <c r="F657" s="23">
        <v>1.6799999999999999E-2</v>
      </c>
      <c r="H657" s="9">
        <v>41109</v>
      </c>
      <c r="I657" s="38">
        <v>2.3805999999999998</v>
      </c>
      <c r="J657" s="38">
        <f t="shared" si="55"/>
        <v>2.3931217440000001</v>
      </c>
      <c r="K657" s="38">
        <f t="shared" si="52"/>
        <v>1.0299999999999976E-2</v>
      </c>
      <c r="L657" s="38">
        <f t="shared" si="53"/>
        <v>4.4394439515405573E-2</v>
      </c>
      <c r="M657" s="38">
        <f t="shared" si="54"/>
        <v>4.2700000000000002E-2</v>
      </c>
      <c r="N657" s="38">
        <f t="shared" si="56"/>
        <v>1.2521744000000279E-2</v>
      </c>
    </row>
    <row r="658" spans="1:14">
      <c r="A658" s="9">
        <v>41113</v>
      </c>
      <c r="B658">
        <v>2.2772318569999999</v>
      </c>
      <c r="C658" s="23">
        <v>-4.7699999999999999E-2</v>
      </c>
      <c r="D658" s="23">
        <v>4.3400000000000001E-2</v>
      </c>
      <c r="E658">
        <v>-2.0742389999999999E-2</v>
      </c>
      <c r="F658" s="23">
        <v>1.6799999999999999E-2</v>
      </c>
      <c r="H658" s="9">
        <v>41108</v>
      </c>
      <c r="I658" s="38">
        <v>2.3702999999999999</v>
      </c>
      <c r="J658" s="38">
        <f t="shared" si="55"/>
        <v>2.3758504230000002</v>
      </c>
      <c r="K658" s="38">
        <f t="shared" si="52"/>
        <v>-4.610000000000003E-2</v>
      </c>
      <c r="L658" s="38">
        <f t="shared" si="53"/>
        <v>4.4599650248178906E-2</v>
      </c>
      <c r="M658" s="38">
        <f t="shared" si="54"/>
        <v>4.2900000000000001E-2</v>
      </c>
      <c r="N658" s="38">
        <f t="shared" si="56"/>
        <v>5.5504230000003041E-3</v>
      </c>
    </row>
    <row r="659" spans="1:14">
      <c r="A659" s="9">
        <v>41110</v>
      </c>
      <c r="B659">
        <v>2.3249603790000002</v>
      </c>
      <c r="C659" s="23">
        <v>-6.8199999999999997E-2</v>
      </c>
      <c r="D659" s="23">
        <v>4.3200000000000002E-2</v>
      </c>
      <c r="E659">
        <v>-2.8895685000000001E-2</v>
      </c>
      <c r="F659" s="23">
        <v>1.67E-2</v>
      </c>
      <c r="H659" s="9">
        <v>41107</v>
      </c>
      <c r="I659" s="38">
        <v>2.4163999999999999</v>
      </c>
      <c r="J659" s="38">
        <f t="shared" si="55"/>
        <v>2.4360959179999999</v>
      </c>
      <c r="K659" s="38">
        <f t="shared" si="52"/>
        <v>3.3099999999999685E-2</v>
      </c>
      <c r="L659" s="38">
        <f t="shared" si="53"/>
        <v>4.44456418777016E-2</v>
      </c>
      <c r="M659" s="38">
        <f t="shared" si="54"/>
        <v>4.24E-2</v>
      </c>
      <c r="N659" s="38">
        <f t="shared" si="56"/>
        <v>1.9695918000000034E-2</v>
      </c>
    </row>
    <row r="660" spans="1:14">
      <c r="A660" s="9">
        <v>41109</v>
      </c>
      <c r="B660">
        <v>2.3931217440000001</v>
      </c>
      <c r="C660" s="23">
        <v>1.7299999999999999E-2</v>
      </c>
      <c r="D660" s="23">
        <v>4.2700000000000002E-2</v>
      </c>
      <c r="E660">
        <v>7.2432360000000001E-3</v>
      </c>
      <c r="F660" s="23">
        <v>1.6400000000000001E-2</v>
      </c>
      <c r="H660" s="9">
        <v>41106</v>
      </c>
      <c r="I660" s="38">
        <v>2.3833000000000002</v>
      </c>
      <c r="J660" s="38">
        <f t="shared" si="55"/>
        <v>2.3968423720000001</v>
      </c>
      <c r="K660" s="38">
        <f t="shared" si="52"/>
        <v>-5.6899999999999729E-2</v>
      </c>
      <c r="L660" s="38">
        <f t="shared" si="53"/>
        <v>4.4280065785731383E-2</v>
      </c>
      <c r="M660" s="38">
        <f t="shared" si="54"/>
        <v>4.2099999999999999E-2</v>
      </c>
      <c r="N660" s="38">
        <f t="shared" si="56"/>
        <v>1.3542371999999858E-2</v>
      </c>
    </row>
    <row r="661" spans="1:14">
      <c r="A661" s="9">
        <v>41108</v>
      </c>
      <c r="B661">
        <v>2.3758504230000002</v>
      </c>
      <c r="C661" s="23">
        <v>-6.0199999999999997E-2</v>
      </c>
      <c r="D661" s="23">
        <v>4.2900000000000001E-2</v>
      </c>
      <c r="E661">
        <v>-2.5041278E-2</v>
      </c>
      <c r="F661" s="23">
        <v>1.6400000000000001E-2</v>
      </c>
      <c r="H661" s="9">
        <v>41103</v>
      </c>
      <c r="I661" s="38">
        <v>2.4401999999999999</v>
      </c>
      <c r="J661" s="38">
        <f t="shared" si="55"/>
        <v>2.4585025300000001</v>
      </c>
      <c r="K661" s="38">
        <f t="shared" si="52"/>
        <v>4.5199999999999907E-2</v>
      </c>
      <c r="L661" s="38">
        <f t="shared" si="53"/>
        <v>4.4081081559013829E-2</v>
      </c>
      <c r="M661" s="38">
        <f t="shared" si="54"/>
        <v>4.1799999999999997E-2</v>
      </c>
      <c r="N661" s="38">
        <f t="shared" si="56"/>
        <v>1.830253000000015E-2</v>
      </c>
    </row>
    <row r="662" spans="1:14">
      <c r="A662" s="9">
        <v>41107</v>
      </c>
      <c r="B662">
        <v>2.4360959179999999</v>
      </c>
      <c r="C662" s="23">
        <v>3.9300000000000002E-2</v>
      </c>
      <c r="D662" s="23">
        <v>4.24E-2</v>
      </c>
      <c r="E662">
        <v>1.6244531999999999E-2</v>
      </c>
      <c r="F662" s="23">
        <v>1.6199999999999999E-2</v>
      </c>
      <c r="H662" s="9">
        <v>41102</v>
      </c>
      <c r="I662" s="38">
        <v>2.395</v>
      </c>
      <c r="J662" s="38">
        <f t="shared" si="55"/>
        <v>2.4034266469999999</v>
      </c>
      <c r="K662" s="38">
        <f t="shared" si="52"/>
        <v>-3.6000000000000476E-3</v>
      </c>
      <c r="L662" s="38">
        <f t="shared" si="53"/>
        <v>4.3568206771026713E-2</v>
      </c>
      <c r="M662" s="38">
        <f t="shared" si="54"/>
        <v>4.1000000000000002E-2</v>
      </c>
      <c r="N662" s="38">
        <f t="shared" si="56"/>
        <v>8.4266469999998428E-3</v>
      </c>
    </row>
    <row r="663" spans="1:14">
      <c r="A663" s="9">
        <v>41106</v>
      </c>
      <c r="B663">
        <v>2.3968423720000001</v>
      </c>
      <c r="C663" s="23">
        <v>-6.1699999999999998E-2</v>
      </c>
      <c r="D663" s="23">
        <v>4.2099999999999999E-2</v>
      </c>
      <c r="E663">
        <v>-2.5400243999999999E-2</v>
      </c>
      <c r="F663" s="23">
        <v>1.6E-2</v>
      </c>
      <c r="H663" s="9">
        <v>41101</v>
      </c>
      <c r="I663" s="38">
        <v>2.3986000000000001</v>
      </c>
      <c r="J663" s="38">
        <f t="shared" si="55"/>
        <v>2.4116172709999999</v>
      </c>
      <c r="K663" s="38">
        <f t="shared" si="52"/>
        <v>-6.1999999999997613E-3</v>
      </c>
      <c r="L663" s="38">
        <f t="shared" si="53"/>
        <v>4.3986662430234608E-2</v>
      </c>
      <c r="M663" s="38">
        <f t="shared" si="54"/>
        <v>4.1500000000000002E-2</v>
      </c>
      <c r="N663" s="38">
        <f t="shared" si="56"/>
        <v>1.301727099999983E-2</v>
      </c>
    </row>
    <row r="664" spans="1:14">
      <c r="A664" s="9">
        <v>41103</v>
      </c>
      <c r="B664">
        <v>2.4585025300000001</v>
      </c>
      <c r="C664" s="23">
        <v>5.5100000000000003E-2</v>
      </c>
      <c r="D664" s="23">
        <v>4.1799999999999997E-2</v>
      </c>
      <c r="E664">
        <v>2.2656948E-2</v>
      </c>
      <c r="F664" s="23">
        <v>1.5900000000000001E-2</v>
      </c>
      <c r="H664" s="9">
        <v>41100</v>
      </c>
      <c r="I664" s="38">
        <v>2.4047999999999998</v>
      </c>
      <c r="J664" s="38">
        <f t="shared" si="55"/>
        <v>2.4230298189999999</v>
      </c>
      <c r="K664" s="38">
        <f t="shared" si="52"/>
        <v>-3.3100000000000129E-2</v>
      </c>
      <c r="L664" s="38">
        <f t="shared" si="53"/>
        <v>4.3990992401051587E-2</v>
      </c>
      <c r="M664" s="38">
        <f t="shared" si="54"/>
        <v>4.1500000000000002E-2</v>
      </c>
      <c r="N664" s="38">
        <f t="shared" si="56"/>
        <v>1.8229819000000091E-2</v>
      </c>
    </row>
    <row r="665" spans="1:14">
      <c r="A665" s="9">
        <v>41102</v>
      </c>
      <c r="B665">
        <v>2.4034266469999999</v>
      </c>
      <c r="C665" s="23">
        <v>-8.2000000000000007E-3</v>
      </c>
      <c r="D665" s="23">
        <v>4.1000000000000002E-2</v>
      </c>
      <c r="E665">
        <v>-3.4021009999999998E-3</v>
      </c>
      <c r="F665" s="23">
        <v>1.55E-2</v>
      </c>
      <c r="H665" s="9">
        <v>41099</v>
      </c>
      <c r="I665" s="38">
        <v>2.4379</v>
      </c>
      <c r="J665" s="38">
        <f t="shared" si="55"/>
        <v>2.4491972099999999</v>
      </c>
      <c r="K665" s="38">
        <f t="shared" si="52"/>
        <v>-3.1699999999999839E-2</v>
      </c>
      <c r="L665" s="38">
        <f t="shared" si="53"/>
        <v>4.4006458693919698E-2</v>
      </c>
      <c r="M665" s="38">
        <f t="shared" si="54"/>
        <v>4.1599999999999998E-2</v>
      </c>
      <c r="N665" s="38">
        <f t="shared" si="56"/>
        <v>1.1297209999999946E-2</v>
      </c>
    </row>
    <row r="666" spans="1:14">
      <c r="A666" s="9">
        <v>41101</v>
      </c>
      <c r="B666">
        <v>2.4116172709999999</v>
      </c>
      <c r="C666" s="23">
        <v>-1.14E-2</v>
      </c>
      <c r="D666" s="23">
        <v>4.1500000000000002E-2</v>
      </c>
      <c r="E666">
        <v>-4.7211589999999999E-3</v>
      </c>
      <c r="F666" s="23">
        <v>1.5699999999999999E-2</v>
      </c>
      <c r="H666" s="9">
        <v>41096</v>
      </c>
      <c r="I666" s="38">
        <v>2.4695999999999998</v>
      </c>
      <c r="J666" s="38">
        <f t="shared" si="55"/>
        <v>2.4766480460000002</v>
      </c>
      <c r="K666" s="38">
        <f t="shared" si="52"/>
        <v>-8.6500000000000021E-2</v>
      </c>
      <c r="L666" s="38">
        <f t="shared" si="53"/>
        <v>4.4073546647896325E-2</v>
      </c>
      <c r="M666" s="38">
        <f t="shared" si="54"/>
        <v>4.19E-2</v>
      </c>
      <c r="N666" s="38">
        <f t="shared" si="56"/>
        <v>7.0480460000004186E-3</v>
      </c>
    </row>
    <row r="667" spans="1:14">
      <c r="A667" s="9">
        <v>41100</v>
      </c>
      <c r="B667">
        <v>2.4230298189999999</v>
      </c>
      <c r="C667" s="23">
        <v>-2.6200000000000001E-2</v>
      </c>
      <c r="D667" s="23">
        <v>4.1500000000000002E-2</v>
      </c>
      <c r="E667">
        <v>-1.0741552999999999E-2</v>
      </c>
      <c r="F667" s="23">
        <v>1.5699999999999999E-2</v>
      </c>
      <c r="H667" s="9">
        <v>41095</v>
      </c>
      <c r="I667" s="38">
        <v>2.5560999999999998</v>
      </c>
      <c r="J667" s="38">
        <f t="shared" si="55"/>
        <v>2.556379513</v>
      </c>
      <c r="K667" s="38">
        <f t="shared" si="52"/>
        <v>-2.220000000000022E-2</v>
      </c>
      <c r="L667" s="38">
        <f t="shared" si="53"/>
        <v>4.3295318146958195E-2</v>
      </c>
      <c r="M667" s="38">
        <f t="shared" si="54"/>
        <v>4.1000000000000002E-2</v>
      </c>
      <c r="N667" s="38">
        <f t="shared" si="56"/>
        <v>2.7951300000017554E-4</v>
      </c>
    </row>
    <row r="668" spans="1:14">
      <c r="A668" s="9">
        <v>41099</v>
      </c>
      <c r="B668">
        <v>2.4491972099999999</v>
      </c>
      <c r="C668" s="23">
        <v>-2.75E-2</v>
      </c>
      <c r="D668" s="23">
        <v>4.1599999999999998E-2</v>
      </c>
      <c r="E668">
        <v>-1.1145749999999999E-2</v>
      </c>
      <c r="F668" s="23">
        <v>1.5699999999999999E-2</v>
      </c>
      <c r="H668" s="9">
        <v>41093</v>
      </c>
      <c r="I668" s="38">
        <v>2.5783</v>
      </c>
      <c r="J668" s="38">
        <f t="shared" si="55"/>
        <v>2.5832822040000001</v>
      </c>
      <c r="K668" s="38">
        <f t="shared" si="52"/>
        <v>6.3699999999999868E-2</v>
      </c>
      <c r="L668" s="38">
        <f t="shared" si="53"/>
        <v>4.3242670389013686E-2</v>
      </c>
      <c r="M668" s="38">
        <f t="shared" si="54"/>
        <v>4.0899999999999999E-2</v>
      </c>
      <c r="N668" s="38">
        <f t="shared" si="56"/>
        <v>4.9822040000000456E-3</v>
      </c>
    </row>
    <row r="669" spans="1:14">
      <c r="A669" s="9">
        <v>41096</v>
      </c>
      <c r="B669">
        <v>2.4766480460000002</v>
      </c>
      <c r="C669" s="23">
        <v>-7.9699999999999993E-2</v>
      </c>
      <c r="D669" s="23">
        <v>4.19E-2</v>
      </c>
      <c r="E669">
        <v>-3.1685953000000003E-2</v>
      </c>
      <c r="F669" s="23">
        <v>1.5800000000000002E-2</v>
      </c>
      <c r="H669" s="9">
        <v>41092</v>
      </c>
      <c r="I669" s="38">
        <v>2.5146000000000002</v>
      </c>
      <c r="J669" s="38">
        <f t="shared" si="55"/>
        <v>2.5453184420000001</v>
      </c>
      <c r="K669" s="38">
        <f t="shared" si="52"/>
        <v>-9.0199999999999836E-2</v>
      </c>
      <c r="L669" s="38">
        <f t="shared" si="53"/>
        <v>4.2289630362042564E-2</v>
      </c>
      <c r="M669" s="38">
        <f t="shared" si="54"/>
        <v>4.0500000000000001E-2</v>
      </c>
      <c r="N669" s="38">
        <f t="shared" si="56"/>
        <v>3.0718441999999957E-2</v>
      </c>
    </row>
    <row r="670" spans="1:14">
      <c r="A670" s="9">
        <v>41095</v>
      </c>
      <c r="B670">
        <v>2.556379513</v>
      </c>
      <c r="C670" s="23">
        <v>-2.69E-2</v>
      </c>
      <c r="D670" s="23">
        <v>4.1000000000000002E-2</v>
      </c>
      <c r="E670">
        <v>-1.0468757E-2</v>
      </c>
      <c r="F670" s="23">
        <v>1.5299999999999999E-2</v>
      </c>
      <c r="H670" s="9">
        <v>41089</v>
      </c>
      <c r="I670" s="38">
        <v>2.6048</v>
      </c>
      <c r="J670" s="38">
        <f t="shared" si="55"/>
        <v>2.6237188549999999</v>
      </c>
      <c r="K670" s="38">
        <f t="shared" si="52"/>
        <v>7.1000000000000174E-2</v>
      </c>
      <c r="L670" s="38">
        <f t="shared" si="53"/>
        <v>4.3713789082304493E-2</v>
      </c>
      <c r="M670" s="38">
        <f t="shared" si="54"/>
        <v>4.2200000000000001E-2</v>
      </c>
      <c r="N670" s="38">
        <f t="shared" si="56"/>
        <v>1.8918854999999901E-2</v>
      </c>
    </row>
    <row r="671" spans="1:14">
      <c r="A671" s="9">
        <v>41093</v>
      </c>
      <c r="B671">
        <v>2.5832822040000001</v>
      </c>
      <c r="C671" s="23">
        <v>3.7999999999999999E-2</v>
      </c>
      <c r="D671" s="23">
        <v>4.0899999999999999E-2</v>
      </c>
      <c r="E671">
        <v>1.4804996000000001E-2</v>
      </c>
      <c r="F671" s="23">
        <v>1.5299999999999999E-2</v>
      </c>
      <c r="H671" s="9">
        <v>41088</v>
      </c>
      <c r="I671" s="38">
        <v>2.5337999999999998</v>
      </c>
      <c r="J671" s="38">
        <f t="shared" si="55"/>
        <v>2.5509636040000001</v>
      </c>
      <c r="K671" s="38">
        <f t="shared" si="52"/>
        <v>-5.2500000000000213E-2</v>
      </c>
      <c r="L671" s="38">
        <f t="shared" si="53"/>
        <v>4.2956600454398967E-2</v>
      </c>
      <c r="M671" s="38">
        <f t="shared" si="54"/>
        <v>4.1300000000000003E-2</v>
      </c>
      <c r="N671" s="38">
        <f t="shared" si="56"/>
        <v>1.7163604000000277E-2</v>
      </c>
    </row>
    <row r="672" spans="1:14">
      <c r="A672" s="9">
        <v>41092</v>
      </c>
      <c r="B672">
        <v>2.5453184420000001</v>
      </c>
      <c r="C672" s="23">
        <v>-7.8399999999999997E-2</v>
      </c>
      <c r="D672" s="23">
        <v>4.0500000000000001E-2</v>
      </c>
      <c r="E672">
        <v>-3.0336954999999999E-2</v>
      </c>
      <c r="F672" s="23">
        <v>1.52E-2</v>
      </c>
      <c r="H672" s="9">
        <v>41087</v>
      </c>
      <c r="I672" s="38">
        <v>2.5863</v>
      </c>
      <c r="J672" s="38">
        <f t="shared" si="55"/>
        <v>2.5886723749999998</v>
      </c>
      <c r="K672" s="38">
        <f t="shared" si="52"/>
        <v>-2.9199999999999893E-2</v>
      </c>
      <c r="L672" s="38">
        <f t="shared" si="53"/>
        <v>4.2971981280146281E-2</v>
      </c>
      <c r="M672" s="38">
        <f t="shared" si="54"/>
        <v>4.1599999999999998E-2</v>
      </c>
      <c r="N672" s="38">
        <f t="shared" si="56"/>
        <v>2.3723749999997601E-3</v>
      </c>
    </row>
    <row r="673" spans="1:14">
      <c r="A673" s="9">
        <v>41089</v>
      </c>
      <c r="B673">
        <v>2.6237188549999999</v>
      </c>
      <c r="C673" s="23">
        <v>7.2800000000000004E-2</v>
      </c>
      <c r="D673" s="23">
        <v>4.2200000000000001E-2</v>
      </c>
      <c r="E673">
        <v>2.8121549999999999E-2</v>
      </c>
      <c r="F673" s="23">
        <v>1.5599999999999999E-2</v>
      </c>
      <c r="H673" s="9">
        <v>41086</v>
      </c>
      <c r="I673" s="38">
        <v>2.6154999999999999</v>
      </c>
      <c r="J673" s="38">
        <f t="shared" si="55"/>
        <v>2.616387215</v>
      </c>
      <c r="K673" s="38">
        <f t="shared" si="52"/>
        <v>5.2899999999999725E-2</v>
      </c>
      <c r="L673" s="38">
        <f t="shared" si="53"/>
        <v>4.6028880027762654E-2</v>
      </c>
      <c r="M673" s="38">
        <f t="shared" si="54"/>
        <v>4.48E-2</v>
      </c>
      <c r="N673" s="38">
        <f t="shared" si="56"/>
        <v>8.8721500000010778E-4</v>
      </c>
    </row>
    <row r="674" spans="1:14">
      <c r="A674" s="9">
        <v>41088</v>
      </c>
      <c r="B674">
        <v>2.5509636040000001</v>
      </c>
      <c r="C674" s="23">
        <v>-3.7699999999999997E-2</v>
      </c>
      <c r="D674" s="23">
        <v>4.1300000000000003E-2</v>
      </c>
      <c r="E674">
        <v>-1.4673976E-2</v>
      </c>
      <c r="F674" s="23">
        <v>1.52E-2</v>
      </c>
      <c r="H674" s="9">
        <v>41085</v>
      </c>
      <c r="I674" s="38">
        <v>2.5626000000000002</v>
      </c>
      <c r="J674" s="38">
        <f t="shared" si="55"/>
        <v>2.5785006130000001</v>
      </c>
      <c r="K674" s="38">
        <f t="shared" si="52"/>
        <v>-0.10379999999999967</v>
      </c>
      <c r="L674" s="38">
        <f t="shared" si="53"/>
        <v>4.5400102541012628E-2</v>
      </c>
      <c r="M674" s="38">
        <f t="shared" si="54"/>
        <v>4.4400000000000002E-2</v>
      </c>
      <c r="N674" s="38">
        <f t="shared" si="56"/>
        <v>1.5900612999999897E-2</v>
      </c>
    </row>
    <row r="675" spans="1:14">
      <c r="A675" s="9">
        <v>41087</v>
      </c>
      <c r="B675">
        <v>2.5886723749999998</v>
      </c>
      <c r="C675" s="23">
        <v>-2.7699999999999999E-2</v>
      </c>
      <c r="D675" s="23">
        <v>4.1599999999999998E-2</v>
      </c>
      <c r="E675">
        <v>-1.0649293000000001E-2</v>
      </c>
      <c r="F675" s="23">
        <v>1.52E-2</v>
      </c>
      <c r="H675" s="9">
        <v>41082</v>
      </c>
      <c r="I675" s="38">
        <v>2.6663999999999999</v>
      </c>
      <c r="J675" s="38">
        <f t="shared" si="55"/>
        <v>2.6681925280000001</v>
      </c>
      <c r="K675" s="38">
        <f t="shared" si="52"/>
        <v>5.4399999999999782E-2</v>
      </c>
      <c r="L675" s="38">
        <f t="shared" si="53"/>
        <v>4.4254596588479252E-2</v>
      </c>
      <c r="M675" s="38">
        <f t="shared" si="54"/>
        <v>4.36E-2</v>
      </c>
      <c r="N675" s="38">
        <f t="shared" si="56"/>
        <v>1.792528000000182E-3</v>
      </c>
    </row>
    <row r="676" spans="1:14">
      <c r="A676" s="9">
        <v>41086</v>
      </c>
      <c r="B676">
        <v>2.616387215</v>
      </c>
      <c r="C676" s="23">
        <v>3.7900000000000003E-2</v>
      </c>
      <c r="D676" s="23">
        <v>4.48E-2</v>
      </c>
      <c r="E676">
        <v>1.4586369E-2</v>
      </c>
      <c r="F676" s="23">
        <v>1.61E-2</v>
      </c>
      <c r="H676" s="9">
        <v>41081</v>
      </c>
      <c r="I676" s="38">
        <v>2.6120000000000001</v>
      </c>
      <c r="J676" s="38">
        <f t="shared" si="55"/>
        <v>2.6140453369999999</v>
      </c>
      <c r="K676" s="38">
        <f t="shared" si="52"/>
        <v>-3.1499999999999861E-2</v>
      </c>
      <c r="L676" s="38">
        <f t="shared" si="53"/>
        <v>4.3741588505354395E-2</v>
      </c>
      <c r="M676" s="38">
        <f t="shared" si="54"/>
        <v>4.3099999999999999E-2</v>
      </c>
      <c r="N676" s="38">
        <f t="shared" si="56"/>
        <v>2.0453369999997584E-3</v>
      </c>
    </row>
    <row r="677" spans="1:14">
      <c r="A677" s="9">
        <v>41085</v>
      </c>
      <c r="B677">
        <v>2.5785006130000001</v>
      </c>
      <c r="C677" s="23">
        <v>-8.9700000000000002E-2</v>
      </c>
      <c r="D677" s="23">
        <v>4.4400000000000002E-2</v>
      </c>
      <c r="E677">
        <v>-3.4193214999999999E-2</v>
      </c>
      <c r="F677" s="23">
        <v>1.6E-2</v>
      </c>
      <c r="H677" s="9">
        <v>41080</v>
      </c>
      <c r="I677" s="38">
        <v>2.6435</v>
      </c>
      <c r="J677" s="38">
        <f t="shared" si="55"/>
        <v>2.6422120109999998</v>
      </c>
      <c r="K677" s="38">
        <f t="shared" si="52"/>
        <v>4.2300000000000004E-2</v>
      </c>
      <c r="L677" s="38">
        <f t="shared" si="53"/>
        <v>4.3753744117432811E-2</v>
      </c>
      <c r="M677" s="38">
        <f t="shared" si="54"/>
        <v>4.3099999999999999E-2</v>
      </c>
      <c r="N677" s="38">
        <f t="shared" si="56"/>
        <v>1.2879890000001559E-3</v>
      </c>
    </row>
    <row r="678" spans="1:14">
      <c r="A678" s="9">
        <v>41082</v>
      </c>
      <c r="B678">
        <v>2.6681925280000001</v>
      </c>
      <c r="C678" s="23">
        <v>5.4100000000000002E-2</v>
      </c>
      <c r="D678" s="23">
        <v>4.36E-2</v>
      </c>
      <c r="E678">
        <v>2.0502329E-2</v>
      </c>
      <c r="F678" s="23">
        <v>1.5599999999999999E-2</v>
      </c>
      <c r="H678" s="9">
        <v>41079</v>
      </c>
      <c r="I678" s="38">
        <v>2.6012</v>
      </c>
      <c r="J678" s="38">
        <f t="shared" si="55"/>
        <v>2.5989008120000001</v>
      </c>
      <c r="K678" s="38">
        <f t="shared" si="52"/>
        <v>-6.4999999999999503E-3</v>
      </c>
      <c r="L678" s="38">
        <f t="shared" si="53"/>
        <v>4.4249794119984538E-2</v>
      </c>
      <c r="M678" s="38">
        <f t="shared" si="54"/>
        <v>4.36E-2</v>
      </c>
      <c r="N678" s="38">
        <f t="shared" si="56"/>
        <v>2.299187999999841E-3</v>
      </c>
    </row>
    <row r="679" spans="1:14">
      <c r="A679" s="9">
        <v>41081</v>
      </c>
      <c r="B679">
        <v>2.6140453369999999</v>
      </c>
      <c r="C679" s="23">
        <v>-2.8199999999999999E-2</v>
      </c>
      <c r="D679" s="23">
        <v>4.3099999999999999E-2</v>
      </c>
      <c r="E679">
        <v>-1.0717491000000001E-2</v>
      </c>
      <c r="F679" s="23">
        <v>1.5299999999999999E-2</v>
      </c>
      <c r="H679" s="9">
        <v>41078</v>
      </c>
      <c r="I679" s="38">
        <v>2.6076999999999999</v>
      </c>
      <c r="J679" s="38">
        <f t="shared" si="55"/>
        <v>2.5951502870000001</v>
      </c>
      <c r="K679" s="38">
        <f t="shared" si="52"/>
        <v>-1.6300000000000203E-2</v>
      </c>
      <c r="L679" s="38">
        <f t="shared" si="53"/>
        <v>4.4252460112277396E-2</v>
      </c>
      <c r="M679" s="38">
        <f t="shared" si="54"/>
        <v>4.3499999999999997E-2</v>
      </c>
      <c r="N679" s="38">
        <f t="shared" si="56"/>
        <v>1.2549712999999851E-2</v>
      </c>
    </row>
    <row r="680" spans="1:14">
      <c r="A680" s="9">
        <v>41080</v>
      </c>
      <c r="B680">
        <v>2.6422120109999998</v>
      </c>
      <c r="C680" s="23">
        <v>4.3299999999999998E-2</v>
      </c>
      <c r="D680" s="23">
        <v>4.3099999999999999E-2</v>
      </c>
      <c r="E680">
        <v>1.6527857999999999E-2</v>
      </c>
      <c r="F680" s="23">
        <v>1.5299999999999999E-2</v>
      </c>
      <c r="H680" s="9">
        <v>41075</v>
      </c>
      <c r="I680" s="38">
        <v>2.6240000000000001</v>
      </c>
      <c r="J680" s="38">
        <f t="shared" si="55"/>
        <v>2.6135481550000002</v>
      </c>
      <c r="K680" s="38">
        <f t="shared" si="52"/>
        <v>-2.179999999999982E-2</v>
      </c>
      <c r="L680" s="38">
        <f t="shared" si="53"/>
        <v>4.4288871847130262E-2</v>
      </c>
      <c r="M680" s="38">
        <f t="shared" si="54"/>
        <v>4.36E-2</v>
      </c>
      <c r="N680" s="38">
        <f t="shared" si="56"/>
        <v>1.045184499999996E-2</v>
      </c>
    </row>
    <row r="681" spans="1:14">
      <c r="A681" s="9">
        <v>41079</v>
      </c>
      <c r="B681">
        <v>2.5989008120000001</v>
      </c>
      <c r="C681" s="23">
        <v>3.8E-3</v>
      </c>
      <c r="D681" s="23">
        <v>4.36E-2</v>
      </c>
      <c r="E681">
        <v>1.4441619999999999E-3</v>
      </c>
      <c r="F681" s="23">
        <v>1.54E-2</v>
      </c>
      <c r="H681" s="9">
        <v>41074</v>
      </c>
      <c r="I681" s="38">
        <v>2.6457999999999999</v>
      </c>
      <c r="J681" s="38">
        <f t="shared" si="55"/>
        <v>2.6309387800000001</v>
      </c>
      <c r="K681" s="38">
        <f t="shared" si="52"/>
        <v>-6.4999999999999503E-3</v>
      </c>
      <c r="L681" s="38">
        <f t="shared" si="53"/>
        <v>4.4271410569184627E-2</v>
      </c>
      <c r="M681" s="38">
        <f t="shared" si="54"/>
        <v>4.36E-2</v>
      </c>
      <c r="N681" s="38">
        <f t="shared" si="56"/>
        <v>1.4861219999999786E-2</v>
      </c>
    </row>
    <row r="682" spans="1:14">
      <c r="A682" s="9">
        <v>41078</v>
      </c>
      <c r="B682">
        <v>2.5951502870000001</v>
      </c>
      <c r="C682" s="23">
        <v>-1.84E-2</v>
      </c>
      <c r="D682" s="23">
        <v>4.3499999999999997E-2</v>
      </c>
      <c r="E682">
        <v>-7.0643149999999998E-3</v>
      </c>
      <c r="F682" s="23">
        <v>1.54E-2</v>
      </c>
      <c r="H682" s="9">
        <v>41073</v>
      </c>
      <c r="I682" s="38">
        <v>2.6522999999999999</v>
      </c>
      <c r="J682" s="38">
        <f t="shared" si="55"/>
        <v>2.6525646200000002</v>
      </c>
      <c r="K682" s="38">
        <f t="shared" si="52"/>
        <v>-4.6300000000000008E-2</v>
      </c>
      <c r="L682" s="38">
        <f t="shared" si="53"/>
        <v>4.5374781318051748E-2</v>
      </c>
      <c r="M682" s="38">
        <f t="shared" si="54"/>
        <v>4.4600000000000001E-2</v>
      </c>
      <c r="N682" s="38">
        <f t="shared" si="56"/>
        <v>2.6462000000027075E-4</v>
      </c>
    </row>
    <row r="683" spans="1:14">
      <c r="A683" s="9">
        <v>41075</v>
      </c>
      <c r="B683">
        <v>2.6135481550000002</v>
      </c>
      <c r="C683" s="23">
        <v>-1.7399999999999999E-2</v>
      </c>
      <c r="D683" s="23">
        <v>4.36E-2</v>
      </c>
      <c r="E683">
        <v>-6.6319889999999996E-3</v>
      </c>
      <c r="F683" s="23">
        <v>1.54E-2</v>
      </c>
      <c r="H683" s="9">
        <v>41072</v>
      </c>
      <c r="I683" s="38">
        <v>2.6985999999999999</v>
      </c>
      <c r="J683" s="38">
        <f t="shared" si="55"/>
        <v>2.6959588929999998</v>
      </c>
      <c r="K683" s="38">
        <f t="shared" si="52"/>
        <v>6.0200000000000031E-2</v>
      </c>
      <c r="L683" s="38">
        <f t="shared" si="53"/>
        <v>4.5175293857829459E-2</v>
      </c>
      <c r="M683" s="38">
        <f t="shared" si="54"/>
        <v>4.4400000000000002E-2</v>
      </c>
      <c r="N683" s="38">
        <f t="shared" si="56"/>
        <v>2.6411070000000869E-3</v>
      </c>
    </row>
    <row r="684" spans="1:14">
      <c r="A684" s="9">
        <v>41074</v>
      </c>
      <c r="B684">
        <v>2.6309387800000001</v>
      </c>
      <c r="C684" s="23">
        <v>-2.1600000000000001E-2</v>
      </c>
      <c r="D684" s="23">
        <v>4.36E-2</v>
      </c>
      <c r="E684">
        <v>-8.1862199999999993E-3</v>
      </c>
      <c r="F684" s="23">
        <v>1.54E-2</v>
      </c>
      <c r="H684" s="9">
        <v>41071</v>
      </c>
      <c r="I684" s="38">
        <v>2.6383999999999999</v>
      </c>
      <c r="J684" s="38">
        <f t="shared" si="55"/>
        <v>2.6398968960000002</v>
      </c>
      <c r="K684" s="38">
        <f t="shared" si="52"/>
        <v>-4.410000000000025E-2</v>
      </c>
      <c r="L684" s="38">
        <f t="shared" si="53"/>
        <v>4.663305621770239E-2</v>
      </c>
      <c r="M684" s="38">
        <f t="shared" si="54"/>
        <v>4.6100000000000002E-2</v>
      </c>
      <c r="N684" s="38">
        <f t="shared" si="56"/>
        <v>1.4968960000003584E-3</v>
      </c>
    </row>
    <row r="685" spans="1:14">
      <c r="A685" s="9">
        <v>41073</v>
      </c>
      <c r="B685">
        <v>2.6525646200000002</v>
      </c>
      <c r="C685" s="23">
        <v>-4.3400000000000001E-2</v>
      </c>
      <c r="D685" s="23">
        <v>4.4600000000000001E-2</v>
      </c>
      <c r="E685">
        <v>-1.6226991999999999E-2</v>
      </c>
      <c r="F685" s="23">
        <v>1.5699999999999999E-2</v>
      </c>
      <c r="H685" s="9">
        <v>41068</v>
      </c>
      <c r="I685" s="38">
        <v>2.6825000000000001</v>
      </c>
      <c r="J685" s="38">
        <f t="shared" si="55"/>
        <v>2.6791053539999998</v>
      </c>
      <c r="K685" s="38">
        <f t="shared" si="52"/>
        <v>8.0000000000000071E-3</v>
      </c>
      <c r="L685" s="38">
        <f t="shared" si="53"/>
        <v>4.644922092235549E-2</v>
      </c>
      <c r="M685" s="38">
        <f t="shared" si="54"/>
        <v>4.5999999999999999E-2</v>
      </c>
      <c r="N685" s="38">
        <f t="shared" si="56"/>
        <v>3.3946460000002787E-3</v>
      </c>
    </row>
    <row r="686" spans="1:14">
      <c r="A686" s="9">
        <v>41072</v>
      </c>
      <c r="B686">
        <v>2.6959588929999998</v>
      </c>
      <c r="C686" s="23">
        <v>5.6099999999999997E-2</v>
      </c>
      <c r="D686" s="23">
        <v>4.4400000000000002E-2</v>
      </c>
      <c r="E686">
        <v>2.1014082999999999E-2</v>
      </c>
      <c r="F686" s="23">
        <v>1.5599999999999999E-2</v>
      </c>
      <c r="H686" s="9">
        <v>41067</v>
      </c>
      <c r="I686" s="38">
        <v>2.6745000000000001</v>
      </c>
      <c r="J686" s="38">
        <f t="shared" si="55"/>
        <v>2.6775785559999998</v>
      </c>
      <c r="K686" s="38">
        <f t="shared" si="52"/>
        <v>-2.6100000000000012E-2</v>
      </c>
      <c r="L686" s="38">
        <f t="shared" si="53"/>
        <v>4.6411647762416276E-2</v>
      </c>
      <c r="M686" s="38">
        <f t="shared" si="54"/>
        <v>4.5999999999999999E-2</v>
      </c>
      <c r="N686" s="38">
        <f t="shared" si="56"/>
        <v>3.0785559999997325E-3</v>
      </c>
    </row>
    <row r="687" spans="1:14">
      <c r="A687" s="9">
        <v>41071</v>
      </c>
      <c r="B687">
        <v>2.6398968960000002</v>
      </c>
      <c r="C687" s="23">
        <v>-3.9199999999999999E-2</v>
      </c>
      <c r="D687" s="23">
        <v>4.6100000000000002E-2</v>
      </c>
      <c r="E687">
        <v>-1.4743054E-2</v>
      </c>
      <c r="F687" s="23">
        <v>1.6E-2</v>
      </c>
      <c r="H687" s="9">
        <v>41066</v>
      </c>
      <c r="I687" s="38">
        <v>2.7006000000000001</v>
      </c>
      <c r="J687" s="38">
        <f t="shared" si="55"/>
        <v>2.7069899300000002</v>
      </c>
      <c r="K687" s="38">
        <f t="shared" si="52"/>
        <v>2.9800000000000271E-2</v>
      </c>
      <c r="L687" s="38">
        <f t="shared" si="53"/>
        <v>5.2403932983034751E-2</v>
      </c>
      <c r="M687" s="38">
        <f t="shared" si="54"/>
        <v>5.1799999999999999E-2</v>
      </c>
      <c r="N687" s="38">
        <f t="shared" si="56"/>
        <v>6.3899300000000991E-3</v>
      </c>
    </row>
    <row r="688" spans="1:14">
      <c r="A688" s="9">
        <v>41068</v>
      </c>
      <c r="B688">
        <v>2.6791053539999998</v>
      </c>
      <c r="C688" s="23">
        <v>1.5E-3</v>
      </c>
      <c r="D688" s="23">
        <v>4.5999999999999999E-2</v>
      </c>
      <c r="E688">
        <v>5.7005300000000005E-4</v>
      </c>
      <c r="F688" s="23">
        <v>1.5900000000000001E-2</v>
      </c>
      <c r="H688" s="9">
        <v>41065</v>
      </c>
      <c r="I688" s="38">
        <v>2.6707999999999998</v>
      </c>
      <c r="J688" s="38">
        <f t="shared" si="55"/>
        <v>2.6721590220000002</v>
      </c>
      <c r="K688" s="38">
        <f t="shared" si="52"/>
        <v>4.7499999999999876E-2</v>
      </c>
      <c r="L688" s="38">
        <f t="shared" si="53"/>
        <v>5.3218164245393863E-2</v>
      </c>
      <c r="M688" s="38">
        <f t="shared" si="54"/>
        <v>5.2600000000000001E-2</v>
      </c>
      <c r="N688" s="38">
        <f t="shared" si="56"/>
        <v>1.3590220000003761E-3</v>
      </c>
    </row>
    <row r="689" spans="1:14">
      <c r="A689" s="9">
        <v>41067</v>
      </c>
      <c r="B689">
        <v>2.6775785559999998</v>
      </c>
      <c r="C689" s="23">
        <v>-2.9399999999999999E-2</v>
      </c>
      <c r="D689" s="23">
        <v>4.5999999999999999E-2</v>
      </c>
      <c r="E689">
        <v>-1.0924428E-2</v>
      </c>
      <c r="F689" s="23">
        <v>1.5900000000000001E-2</v>
      </c>
      <c r="H689" s="9">
        <v>41064</v>
      </c>
      <c r="I689" s="38">
        <v>2.6233</v>
      </c>
      <c r="J689" s="38">
        <f t="shared" si="55"/>
        <v>2.6222560549999998</v>
      </c>
      <c r="K689" s="38">
        <f t="shared" si="52"/>
        <v>9.5600000000000129E-2</v>
      </c>
      <c r="L689" s="38">
        <f t="shared" si="53"/>
        <v>5.2795634128693335E-2</v>
      </c>
      <c r="M689" s="38">
        <f t="shared" si="54"/>
        <v>5.21E-2</v>
      </c>
      <c r="N689" s="38">
        <f t="shared" si="56"/>
        <v>1.0439450000001571E-3</v>
      </c>
    </row>
    <row r="690" spans="1:14">
      <c r="A690" s="9">
        <v>41066</v>
      </c>
      <c r="B690">
        <v>2.7069899300000002</v>
      </c>
      <c r="C690" s="23">
        <v>3.4799999999999998E-2</v>
      </c>
      <c r="D690" s="23">
        <v>5.1799999999999999E-2</v>
      </c>
      <c r="E690">
        <v>1.2950523E-2</v>
      </c>
      <c r="F690" s="23">
        <v>1.77E-2</v>
      </c>
      <c r="H690" s="9">
        <v>41061</v>
      </c>
      <c r="I690" s="38">
        <v>2.5276999999999998</v>
      </c>
      <c r="J690" s="38">
        <f t="shared" si="55"/>
        <v>2.5315862029999998</v>
      </c>
      <c r="K690" s="38">
        <f t="shared" si="52"/>
        <v>-0.11540000000000017</v>
      </c>
      <c r="L690" s="38">
        <f t="shared" si="53"/>
        <v>5.1128459326556526E-2</v>
      </c>
      <c r="M690" s="38">
        <f t="shared" si="54"/>
        <v>5.0599999999999999E-2</v>
      </c>
      <c r="N690" s="38">
        <f t="shared" si="56"/>
        <v>3.886202999999977E-3</v>
      </c>
    </row>
    <row r="691" spans="1:14">
      <c r="A691" s="9">
        <v>41065</v>
      </c>
      <c r="B691">
        <v>2.6721590220000002</v>
      </c>
      <c r="C691" s="23">
        <v>4.99E-2</v>
      </c>
      <c r="D691" s="23">
        <v>5.2600000000000001E-2</v>
      </c>
      <c r="E691">
        <v>1.8851731E-2</v>
      </c>
      <c r="F691" s="23">
        <v>1.7999999999999999E-2</v>
      </c>
      <c r="H691" s="9">
        <v>41060</v>
      </c>
      <c r="I691" s="38">
        <v>2.6431</v>
      </c>
      <c r="J691" s="38">
        <f t="shared" si="55"/>
        <v>2.646390529</v>
      </c>
      <c r="K691" s="38">
        <f t="shared" si="52"/>
        <v>-4.1300000000000114E-2</v>
      </c>
      <c r="L691" s="38">
        <f t="shared" si="53"/>
        <v>4.9279717008872681E-2</v>
      </c>
      <c r="M691" s="38">
        <f t="shared" si="54"/>
        <v>4.8800000000000003E-2</v>
      </c>
      <c r="N691" s="38">
        <f t="shared" si="56"/>
        <v>3.290529000000042E-3</v>
      </c>
    </row>
    <row r="692" spans="1:14">
      <c r="A692" s="9">
        <v>41064</v>
      </c>
      <c r="B692">
        <v>2.6222560549999998</v>
      </c>
      <c r="C692" s="23">
        <v>9.0700000000000003E-2</v>
      </c>
      <c r="D692" s="23">
        <v>5.21E-2</v>
      </c>
      <c r="E692">
        <v>3.5188972999999998E-2</v>
      </c>
      <c r="F692" s="23">
        <v>1.78E-2</v>
      </c>
      <c r="H692" s="9">
        <v>41059</v>
      </c>
      <c r="I692" s="38">
        <v>2.6844000000000001</v>
      </c>
      <c r="J692" s="38">
        <f t="shared" si="55"/>
        <v>2.6848642620000001</v>
      </c>
      <c r="K692" s="38">
        <f t="shared" si="52"/>
        <v>-8.5599999999999898E-2</v>
      </c>
      <c r="L692" s="38">
        <f t="shared" si="53"/>
        <v>4.9168549585701438E-2</v>
      </c>
      <c r="M692" s="38">
        <f t="shared" si="54"/>
        <v>4.8800000000000003E-2</v>
      </c>
      <c r="N692" s="38">
        <f t="shared" si="56"/>
        <v>4.6426199999993756E-4</v>
      </c>
    </row>
    <row r="693" spans="1:14">
      <c r="A693" s="9">
        <v>41061</v>
      </c>
      <c r="B693">
        <v>2.5315862029999998</v>
      </c>
      <c r="C693" s="23">
        <v>-0.1148</v>
      </c>
      <c r="D693" s="23">
        <v>5.0599999999999999E-2</v>
      </c>
      <c r="E693">
        <v>-4.4350582999999999E-2</v>
      </c>
      <c r="F693" s="23">
        <v>1.7100000000000001E-2</v>
      </c>
      <c r="H693" s="9">
        <v>41058</v>
      </c>
      <c r="I693" s="38">
        <v>2.77</v>
      </c>
      <c r="J693" s="38">
        <f t="shared" si="55"/>
        <v>2.7714878459999999</v>
      </c>
      <c r="K693" s="38">
        <f t="shared" si="52"/>
        <v>4.9000000000001265E-3</v>
      </c>
      <c r="L693" s="38">
        <f t="shared" si="53"/>
        <v>4.8214392059787663E-2</v>
      </c>
      <c r="M693" s="38">
        <f t="shared" si="54"/>
        <v>4.7800000000000002E-2</v>
      </c>
      <c r="N693" s="38">
        <f t="shared" si="56"/>
        <v>1.4878459999998483E-3</v>
      </c>
    </row>
    <row r="694" spans="1:14">
      <c r="A694" s="9">
        <v>41060</v>
      </c>
      <c r="B694">
        <v>2.646390529</v>
      </c>
      <c r="C694" s="23">
        <v>-3.85E-2</v>
      </c>
      <c r="D694" s="23">
        <v>4.8800000000000003E-2</v>
      </c>
      <c r="E694">
        <v>-1.4433524999999999E-2</v>
      </c>
      <c r="F694" s="23">
        <v>1.6299999999999999E-2</v>
      </c>
      <c r="H694" s="9">
        <v>41054</v>
      </c>
      <c r="I694" s="38">
        <v>2.7650999999999999</v>
      </c>
      <c r="J694" s="38">
        <f t="shared" si="55"/>
        <v>2.7634534959999999</v>
      </c>
      <c r="K694" s="38">
        <f t="shared" si="52"/>
        <v>2.0999999999999908E-3</v>
      </c>
      <c r="L694" s="38">
        <f t="shared" si="53"/>
        <v>4.8224809325317981E-2</v>
      </c>
      <c r="M694" s="38">
        <f t="shared" si="54"/>
        <v>4.7800000000000002E-2</v>
      </c>
      <c r="N694" s="38">
        <f t="shared" si="56"/>
        <v>1.6465039999999931E-3</v>
      </c>
    </row>
    <row r="695" spans="1:14">
      <c r="A695" s="9">
        <v>41059</v>
      </c>
      <c r="B695">
        <v>2.6848642620000001</v>
      </c>
      <c r="C695" s="23">
        <v>-8.6599999999999996E-2</v>
      </c>
      <c r="D695" s="23">
        <v>4.8800000000000003E-2</v>
      </c>
      <c r="E695">
        <v>-3.1754131999999997E-2</v>
      </c>
      <c r="F695" s="23">
        <v>1.6299999999999999E-2</v>
      </c>
      <c r="H695" s="9">
        <v>41053</v>
      </c>
      <c r="I695" s="38">
        <v>2.7629999999999999</v>
      </c>
      <c r="J695" s="38">
        <f t="shared" si="55"/>
        <v>2.760542187</v>
      </c>
      <c r="K695" s="38">
        <f t="shared" si="52"/>
        <v>2.7200000000000113E-2</v>
      </c>
      <c r="L695" s="38">
        <f t="shared" si="53"/>
        <v>4.8430993018373704E-2</v>
      </c>
      <c r="M695" s="38">
        <f t="shared" si="54"/>
        <v>4.8000000000000001E-2</v>
      </c>
      <c r="N695" s="38">
        <f t="shared" si="56"/>
        <v>2.4578129999999199E-3</v>
      </c>
    </row>
    <row r="696" spans="1:14">
      <c r="A696" s="9">
        <v>41058</v>
      </c>
      <c r="B696">
        <v>2.7714878459999999</v>
      </c>
      <c r="C696" s="23">
        <v>8.0000000000000002E-3</v>
      </c>
      <c r="D696" s="23">
        <v>4.7800000000000002E-2</v>
      </c>
      <c r="E696">
        <v>2.9031399999999998E-3</v>
      </c>
      <c r="F696" s="23">
        <v>1.5800000000000002E-2</v>
      </c>
      <c r="H696" s="9">
        <v>41052</v>
      </c>
      <c r="I696" s="38">
        <v>2.7357999999999998</v>
      </c>
      <c r="J696" s="38">
        <f t="shared" si="55"/>
        <v>2.7350812470000001</v>
      </c>
      <c r="K696" s="38">
        <f t="shared" si="52"/>
        <v>-3.7700000000000067E-2</v>
      </c>
      <c r="L696" s="38">
        <f t="shared" si="53"/>
        <v>4.8715514530098133E-2</v>
      </c>
      <c r="M696" s="38">
        <f t="shared" si="54"/>
        <v>4.8300000000000003E-2</v>
      </c>
      <c r="N696" s="38">
        <f t="shared" si="56"/>
        <v>7.1875299999968334E-4</v>
      </c>
    </row>
    <row r="697" spans="1:14">
      <c r="A697" s="9">
        <v>41054</v>
      </c>
      <c r="B697">
        <v>2.7634534959999999</v>
      </c>
      <c r="C697" s="23">
        <v>2.8999999999999998E-3</v>
      </c>
      <c r="D697" s="23">
        <v>4.7800000000000002E-2</v>
      </c>
      <c r="E697">
        <v>1.054059E-3</v>
      </c>
      <c r="F697" s="23">
        <v>1.5800000000000002E-2</v>
      </c>
      <c r="H697" s="9">
        <v>41051</v>
      </c>
      <c r="I697" s="38">
        <v>2.7734999999999999</v>
      </c>
      <c r="J697" s="38">
        <f t="shared" si="55"/>
        <v>2.7696935850000002</v>
      </c>
      <c r="K697" s="38">
        <f t="shared" si="52"/>
        <v>3.9599999999999635E-2</v>
      </c>
      <c r="L697" s="38">
        <f t="shared" si="53"/>
        <v>4.9296650595015111E-2</v>
      </c>
      <c r="M697" s="38">
        <f t="shared" si="54"/>
        <v>4.9000000000000002E-2</v>
      </c>
      <c r="N697" s="38">
        <f t="shared" si="56"/>
        <v>3.8064149999996744E-3</v>
      </c>
    </row>
    <row r="698" spans="1:14">
      <c r="A698" s="9">
        <v>41053</v>
      </c>
      <c r="B698">
        <v>2.760542187</v>
      </c>
      <c r="C698" s="23">
        <v>2.5499999999999998E-2</v>
      </c>
      <c r="D698" s="23">
        <v>4.8000000000000001E-2</v>
      </c>
      <c r="E698">
        <v>9.2659630000000003E-3</v>
      </c>
      <c r="F698" s="23">
        <v>1.5900000000000001E-2</v>
      </c>
      <c r="H698" s="9">
        <v>41050</v>
      </c>
      <c r="I698" s="38">
        <v>2.7339000000000002</v>
      </c>
      <c r="J698" s="38">
        <f t="shared" si="55"/>
        <v>2.7335701060000002</v>
      </c>
      <c r="K698" s="38">
        <f t="shared" si="52"/>
        <v>5.4400000000000226E-2</v>
      </c>
      <c r="L698" s="38">
        <f t="shared" si="53"/>
        <v>4.9020723278369344E-2</v>
      </c>
      <c r="M698" s="38">
        <f t="shared" si="54"/>
        <v>4.8800000000000003E-2</v>
      </c>
      <c r="N698" s="38">
        <f t="shared" si="56"/>
        <v>3.2989400000005276E-4</v>
      </c>
    </row>
    <row r="699" spans="1:14">
      <c r="A699" s="9">
        <v>41052</v>
      </c>
      <c r="B699">
        <v>2.7350812470000001</v>
      </c>
      <c r="C699" s="23">
        <v>-3.4599999999999999E-2</v>
      </c>
      <c r="D699" s="23">
        <v>4.8300000000000003E-2</v>
      </c>
      <c r="E699">
        <v>-1.2575553E-2</v>
      </c>
      <c r="F699" s="23">
        <v>1.6E-2</v>
      </c>
      <c r="H699" s="9">
        <v>41047</v>
      </c>
      <c r="I699" s="38">
        <v>2.6795</v>
      </c>
      <c r="J699" s="38">
        <f t="shared" si="55"/>
        <v>2.6779720660000002</v>
      </c>
      <c r="K699" s="38">
        <f t="shared" si="52"/>
        <v>7.6000000000000512E-3</v>
      </c>
      <c r="L699" s="38">
        <f t="shared" si="53"/>
        <v>4.858338513045856E-2</v>
      </c>
      <c r="M699" s="38">
        <f t="shared" si="54"/>
        <v>4.8300000000000003E-2</v>
      </c>
      <c r="N699" s="38">
        <f t="shared" si="56"/>
        <v>1.527933999999842E-3</v>
      </c>
    </row>
    <row r="700" spans="1:14">
      <c r="A700" s="9">
        <v>41051</v>
      </c>
      <c r="B700">
        <v>2.7696935850000002</v>
      </c>
      <c r="C700" s="23">
        <v>3.61E-2</v>
      </c>
      <c r="D700" s="23">
        <v>4.9000000000000002E-2</v>
      </c>
      <c r="E700">
        <v>1.3128209E-2</v>
      </c>
      <c r="F700" s="23">
        <v>1.6299999999999999E-2</v>
      </c>
      <c r="H700" s="9">
        <v>41046</v>
      </c>
      <c r="I700" s="38">
        <v>2.6718999999999999</v>
      </c>
      <c r="J700" s="38">
        <f t="shared" si="55"/>
        <v>2.6718406859999999</v>
      </c>
      <c r="K700" s="38">
        <f t="shared" si="52"/>
        <v>-6.899999999999995E-2</v>
      </c>
      <c r="L700" s="38">
        <f t="shared" si="53"/>
        <v>4.8633418185510861E-2</v>
      </c>
      <c r="M700" s="38">
        <f t="shared" si="54"/>
        <v>4.8399999999999999E-2</v>
      </c>
      <c r="N700" s="38">
        <f t="shared" si="56"/>
        <v>5.9314000000032507E-5</v>
      </c>
    </row>
    <row r="701" spans="1:14">
      <c r="A701" s="9">
        <v>41050</v>
      </c>
      <c r="B701">
        <v>2.7335701060000002</v>
      </c>
      <c r="C701" s="23">
        <v>5.5599999999999997E-2</v>
      </c>
      <c r="D701" s="23">
        <v>4.8800000000000003E-2</v>
      </c>
      <c r="E701">
        <v>2.0548670000000002E-2</v>
      </c>
      <c r="F701" s="23">
        <v>1.6199999999999999E-2</v>
      </c>
      <c r="H701" s="9">
        <v>41045</v>
      </c>
      <c r="I701" s="38">
        <v>2.7408999999999999</v>
      </c>
      <c r="J701" s="38">
        <f t="shared" si="55"/>
        <v>2.7401286979999999</v>
      </c>
      <c r="K701" s="38">
        <f t="shared" si="52"/>
        <v>-3.2599999999999962E-2</v>
      </c>
      <c r="L701" s="38">
        <f t="shared" si="53"/>
        <v>4.8161811301036105E-2</v>
      </c>
      <c r="M701" s="38">
        <f t="shared" si="54"/>
        <v>4.7800000000000002E-2</v>
      </c>
      <c r="N701" s="38">
        <f t="shared" si="56"/>
        <v>7.7130199999997373E-4</v>
      </c>
    </row>
    <row r="702" spans="1:14">
      <c r="A702" s="9">
        <v>41047</v>
      </c>
      <c r="B702">
        <v>2.6779720660000002</v>
      </c>
      <c r="C702" s="23">
        <v>6.1000000000000004E-3</v>
      </c>
      <c r="D702" s="23">
        <v>4.8300000000000003E-2</v>
      </c>
      <c r="E702">
        <v>2.2921859999999999E-3</v>
      </c>
      <c r="F702" s="23">
        <v>1.6E-2</v>
      </c>
      <c r="H702" s="9">
        <v>41044</v>
      </c>
      <c r="I702" s="38">
        <v>2.7734999999999999</v>
      </c>
      <c r="J702" s="38">
        <f t="shared" si="55"/>
        <v>2.7697091880000002</v>
      </c>
      <c r="K702" s="38">
        <f t="shared" si="52"/>
        <v>-1.8000000000002458E-3</v>
      </c>
      <c r="L702" s="38">
        <f t="shared" si="53"/>
        <v>4.8355766399342658E-2</v>
      </c>
      <c r="M702" s="38">
        <f t="shared" si="54"/>
        <v>4.8099999999999997E-2</v>
      </c>
      <c r="N702" s="38">
        <f t="shared" si="56"/>
        <v>3.7908119999996437E-3</v>
      </c>
    </row>
    <row r="703" spans="1:14">
      <c r="A703" s="9">
        <v>41046</v>
      </c>
      <c r="B703">
        <v>2.6718406859999999</v>
      </c>
      <c r="C703" s="23">
        <v>-6.83E-2</v>
      </c>
      <c r="D703" s="23">
        <v>4.8399999999999999E-2</v>
      </c>
      <c r="E703">
        <v>-2.5237259000000001E-2</v>
      </c>
      <c r="F703" s="23">
        <v>1.6E-2</v>
      </c>
      <c r="H703" s="9">
        <v>41043</v>
      </c>
      <c r="I703" s="38">
        <v>2.7753000000000001</v>
      </c>
      <c r="J703" s="38">
        <f t="shared" si="55"/>
        <v>2.7739749119999999</v>
      </c>
      <c r="K703" s="38">
        <f t="shared" ref="K703:K766" si="57">I703-I704</f>
        <v>-2.9799999999999827E-2</v>
      </c>
      <c r="L703" s="38">
        <f t="shared" ref="L703:L766" si="58">STDEVA(K703:K762)</f>
        <v>4.9046015376315581E-2</v>
      </c>
      <c r="M703" s="38">
        <f t="shared" si="54"/>
        <v>4.87E-2</v>
      </c>
      <c r="N703" s="38">
        <f t="shared" si="56"/>
        <v>1.3250880000001963E-3</v>
      </c>
    </row>
    <row r="704" spans="1:14">
      <c r="A704" s="9">
        <v>41045</v>
      </c>
      <c r="B704">
        <v>2.7401286979999999</v>
      </c>
      <c r="C704" s="23">
        <v>-2.9600000000000001E-2</v>
      </c>
      <c r="D704" s="23">
        <v>4.7800000000000002E-2</v>
      </c>
      <c r="E704">
        <v>-1.0737439E-2</v>
      </c>
      <c r="F704" s="23">
        <v>1.5800000000000002E-2</v>
      </c>
      <c r="H704" s="9">
        <v>41040</v>
      </c>
      <c r="I704" s="38">
        <v>2.8050999999999999</v>
      </c>
      <c r="J704" s="38">
        <f t="shared" si="55"/>
        <v>2.8052772080000001</v>
      </c>
      <c r="K704" s="38">
        <f t="shared" si="57"/>
        <v>-2.2600000000000176E-2</v>
      </c>
      <c r="L704" s="38">
        <f t="shared" si="58"/>
        <v>4.9075364042788346E-2</v>
      </c>
      <c r="M704" s="38">
        <f t="shared" si="54"/>
        <v>4.87E-2</v>
      </c>
      <c r="N704" s="38">
        <f t="shared" si="56"/>
        <v>1.7720800000020631E-4</v>
      </c>
    </row>
    <row r="705" spans="1:14">
      <c r="A705" s="9">
        <v>41044</v>
      </c>
      <c r="B705">
        <v>2.7697091880000002</v>
      </c>
      <c r="C705" s="23">
        <v>-4.3E-3</v>
      </c>
      <c r="D705" s="23">
        <v>4.8099999999999997E-2</v>
      </c>
      <c r="E705">
        <v>-1.538949E-3</v>
      </c>
      <c r="F705" s="23">
        <v>1.5900000000000001E-2</v>
      </c>
      <c r="H705" s="9">
        <v>41039</v>
      </c>
      <c r="I705" s="38">
        <v>2.8277000000000001</v>
      </c>
      <c r="J705" s="38">
        <f t="shared" si="55"/>
        <v>2.8246078639999999</v>
      </c>
      <c r="K705" s="38">
        <f t="shared" si="57"/>
        <v>-6.8999999999999062E-3</v>
      </c>
      <c r="L705" s="38">
        <f t="shared" si="58"/>
        <v>4.9717407516578035E-2</v>
      </c>
      <c r="M705" s="38">
        <f t="shared" si="54"/>
        <v>4.9099999999999998E-2</v>
      </c>
      <c r="N705" s="38">
        <f t="shared" si="56"/>
        <v>3.0921360000002451E-3</v>
      </c>
    </row>
    <row r="706" spans="1:14">
      <c r="A706" s="9">
        <v>41043</v>
      </c>
      <c r="B706">
        <v>2.7739749119999999</v>
      </c>
      <c r="C706" s="23">
        <v>-3.1300000000000001E-2</v>
      </c>
      <c r="D706" s="23">
        <v>4.87E-2</v>
      </c>
      <c r="E706">
        <v>-1.1221083E-2</v>
      </c>
      <c r="F706" s="23">
        <v>1.61E-2</v>
      </c>
      <c r="H706" s="9">
        <v>41038</v>
      </c>
      <c r="I706" s="38">
        <v>2.8346</v>
      </c>
      <c r="J706" s="38">
        <f t="shared" si="55"/>
        <v>2.8327642979999998</v>
      </c>
      <c r="K706" s="38">
        <f t="shared" si="57"/>
        <v>-1.6099999999999781E-2</v>
      </c>
      <c r="L706" s="38">
        <f t="shared" si="58"/>
        <v>4.9709699175215234E-2</v>
      </c>
      <c r="M706" s="38">
        <f t="shared" ref="M706:M769" si="59">VLOOKUP(H706,$A$2:$F$1466,4,0)</f>
        <v>4.9099999999999998E-2</v>
      </c>
      <c r="N706" s="38">
        <f t="shared" si="56"/>
        <v>1.8357020000001611E-3</v>
      </c>
    </row>
    <row r="707" spans="1:14">
      <c r="A707" s="9">
        <v>41040</v>
      </c>
      <c r="B707">
        <v>2.8052772080000001</v>
      </c>
      <c r="C707" s="23">
        <v>-1.9300000000000001E-2</v>
      </c>
      <c r="D707" s="23">
        <v>4.87E-2</v>
      </c>
      <c r="E707">
        <v>-6.8671849999999996E-3</v>
      </c>
      <c r="F707" s="23">
        <v>1.61E-2</v>
      </c>
      <c r="H707" s="9">
        <v>41037</v>
      </c>
      <c r="I707" s="38">
        <v>2.8506999999999998</v>
      </c>
      <c r="J707" s="38">
        <f t="shared" ref="J707:J770" si="60">VLOOKUP(H707,A707:F2171,2,0)</f>
        <v>2.8457023220000002</v>
      </c>
      <c r="K707" s="38">
        <f t="shared" si="57"/>
        <v>-1.2900000000000134E-2</v>
      </c>
      <c r="L707" s="38">
        <f t="shared" si="58"/>
        <v>5.0221301752518453E-2</v>
      </c>
      <c r="M707" s="38">
        <f t="shared" si="59"/>
        <v>4.9500000000000002E-2</v>
      </c>
      <c r="N707" s="38">
        <f t="shared" ref="N707:N770" si="61">ABS(I707-J707)</f>
        <v>4.9976779999996168E-3</v>
      </c>
    </row>
    <row r="708" spans="1:14">
      <c r="A708" s="9">
        <v>41039</v>
      </c>
      <c r="B708">
        <v>2.8246078639999999</v>
      </c>
      <c r="C708" s="23">
        <v>-8.2000000000000007E-3</v>
      </c>
      <c r="D708" s="23">
        <v>4.9099999999999998E-2</v>
      </c>
      <c r="E708">
        <v>-2.8834730000000001E-3</v>
      </c>
      <c r="F708" s="23">
        <v>1.6199999999999999E-2</v>
      </c>
      <c r="H708" s="9">
        <v>41036</v>
      </c>
      <c r="I708" s="38">
        <v>2.8635999999999999</v>
      </c>
      <c r="J708" s="38">
        <f t="shared" si="60"/>
        <v>2.8584736940000002</v>
      </c>
      <c r="K708" s="38">
        <f t="shared" si="57"/>
        <v>6.1999999999997613E-3</v>
      </c>
      <c r="L708" s="38">
        <f t="shared" si="58"/>
        <v>5.0208964580976817E-2</v>
      </c>
      <c r="M708" s="38">
        <f t="shared" si="59"/>
        <v>4.9500000000000002E-2</v>
      </c>
      <c r="N708" s="38">
        <f t="shared" si="61"/>
        <v>5.1263059999997473E-3</v>
      </c>
    </row>
    <row r="709" spans="1:14">
      <c r="A709" s="9">
        <v>41038</v>
      </c>
      <c r="B709">
        <v>2.8327642979999998</v>
      </c>
      <c r="C709" s="23">
        <v>-1.29E-2</v>
      </c>
      <c r="D709" s="23">
        <v>4.9099999999999998E-2</v>
      </c>
      <c r="E709">
        <v>-4.5568800000000001E-3</v>
      </c>
      <c r="F709" s="23">
        <v>1.6199999999999999E-2</v>
      </c>
      <c r="H709" s="9">
        <v>41033</v>
      </c>
      <c r="I709" s="38">
        <v>2.8574000000000002</v>
      </c>
      <c r="J709" s="38">
        <f t="shared" si="60"/>
        <v>2.8508681239999998</v>
      </c>
      <c r="K709" s="38">
        <f t="shared" si="57"/>
        <v>-2.1499999999999631E-2</v>
      </c>
      <c r="L709" s="38">
        <f t="shared" si="58"/>
        <v>5.0426927722676318E-2</v>
      </c>
      <c r="M709" s="38">
        <f t="shared" si="59"/>
        <v>4.9700000000000001E-2</v>
      </c>
      <c r="N709" s="38">
        <f t="shared" si="61"/>
        <v>6.5318760000003806E-3</v>
      </c>
    </row>
    <row r="710" spans="1:14">
      <c r="A710" s="9">
        <v>41037</v>
      </c>
      <c r="B710">
        <v>2.8457023220000002</v>
      </c>
      <c r="C710" s="23">
        <v>-1.2800000000000001E-2</v>
      </c>
      <c r="D710" s="23">
        <v>4.9500000000000002E-2</v>
      </c>
      <c r="E710">
        <v>-4.4779099999999999E-3</v>
      </c>
      <c r="F710" s="23">
        <v>1.6400000000000001E-2</v>
      </c>
      <c r="H710" s="9">
        <v>41032</v>
      </c>
      <c r="I710" s="38">
        <v>2.8788999999999998</v>
      </c>
      <c r="J710" s="38">
        <f t="shared" si="60"/>
        <v>2.8823346380000001</v>
      </c>
      <c r="K710" s="38">
        <f t="shared" si="57"/>
        <v>4.6999999999997044E-3</v>
      </c>
      <c r="L710" s="38">
        <f t="shared" si="58"/>
        <v>5.1127367128491225E-2</v>
      </c>
      <c r="M710" s="38">
        <f t="shared" si="59"/>
        <v>5.0599999999999999E-2</v>
      </c>
      <c r="N710" s="38">
        <f t="shared" si="61"/>
        <v>3.4346380000003229E-3</v>
      </c>
    </row>
    <row r="711" spans="1:14">
      <c r="A711" s="9">
        <v>41036</v>
      </c>
      <c r="B711">
        <v>2.8584736940000002</v>
      </c>
      <c r="C711" s="23">
        <v>7.6E-3</v>
      </c>
      <c r="D711" s="23">
        <v>4.9500000000000002E-2</v>
      </c>
      <c r="E711">
        <v>2.6642559999999998E-3</v>
      </c>
      <c r="F711" s="23">
        <v>1.6400000000000001E-2</v>
      </c>
      <c r="H711" s="9">
        <v>41031</v>
      </c>
      <c r="I711" s="38">
        <v>2.8742000000000001</v>
      </c>
      <c r="J711" s="38">
        <f t="shared" si="60"/>
        <v>2.873380955</v>
      </c>
      <c r="K711" s="38">
        <f t="shared" si="57"/>
        <v>-1.9899999999999807E-2</v>
      </c>
      <c r="L711" s="38">
        <f t="shared" si="58"/>
        <v>5.122070677235805E-2</v>
      </c>
      <c r="M711" s="38">
        <f t="shared" si="59"/>
        <v>5.0700000000000002E-2</v>
      </c>
      <c r="N711" s="38">
        <f t="shared" si="61"/>
        <v>8.1904500000007374E-4</v>
      </c>
    </row>
    <row r="712" spans="1:14">
      <c r="A712" s="9">
        <v>41033</v>
      </c>
      <c r="B712">
        <v>2.8508681239999998</v>
      </c>
      <c r="C712" s="23">
        <v>-3.15E-2</v>
      </c>
      <c r="D712" s="23">
        <v>4.9700000000000001E-2</v>
      </c>
      <c r="E712">
        <v>-1.0977051E-2</v>
      </c>
      <c r="F712" s="23">
        <v>1.6500000000000001E-2</v>
      </c>
      <c r="H712" s="9">
        <v>41030</v>
      </c>
      <c r="I712" s="38">
        <v>2.8940999999999999</v>
      </c>
      <c r="J712" s="38">
        <f t="shared" si="60"/>
        <v>2.8908484319999999</v>
      </c>
      <c r="K712" s="38">
        <f t="shared" si="57"/>
        <v>2.8499999999999748E-2</v>
      </c>
      <c r="L712" s="38">
        <f t="shared" si="58"/>
        <v>5.1328666344456729E-2</v>
      </c>
      <c r="M712" s="38">
        <f t="shared" si="59"/>
        <v>5.0799999999999998E-2</v>
      </c>
      <c r="N712" s="38">
        <f t="shared" si="61"/>
        <v>3.251568000000038E-3</v>
      </c>
    </row>
    <row r="713" spans="1:14">
      <c r="A713" s="9">
        <v>41032</v>
      </c>
      <c r="B713">
        <v>2.8823346380000001</v>
      </c>
      <c r="C713" s="23">
        <v>8.9999999999999993E-3</v>
      </c>
      <c r="D713" s="23">
        <v>5.0599999999999999E-2</v>
      </c>
      <c r="E713">
        <v>3.111234E-3</v>
      </c>
      <c r="F713" s="23">
        <v>1.6799999999999999E-2</v>
      </c>
      <c r="H713" s="9">
        <v>41029</v>
      </c>
      <c r="I713" s="38">
        <v>2.8656000000000001</v>
      </c>
      <c r="J713" s="38">
        <f t="shared" si="60"/>
        <v>2.8585941720000001</v>
      </c>
      <c r="K713" s="38">
        <f t="shared" si="57"/>
        <v>-1.0999999999999677E-2</v>
      </c>
      <c r="L713" s="38">
        <f t="shared" si="58"/>
        <v>5.1910372454467918E-2</v>
      </c>
      <c r="M713" s="38">
        <f t="shared" si="59"/>
        <v>5.11E-2</v>
      </c>
      <c r="N713" s="38">
        <f t="shared" si="61"/>
        <v>7.0058280000000472E-3</v>
      </c>
    </row>
    <row r="714" spans="1:14">
      <c r="A714" s="9">
        <v>41031</v>
      </c>
      <c r="B714">
        <v>2.873380955</v>
      </c>
      <c r="C714" s="23">
        <v>-1.7500000000000002E-2</v>
      </c>
      <c r="D714" s="23">
        <v>5.0700000000000002E-2</v>
      </c>
      <c r="E714">
        <v>-6.0606649999999998E-3</v>
      </c>
      <c r="F714" s="23">
        <v>1.6899999999999998E-2</v>
      </c>
      <c r="H714" s="9">
        <v>41026</v>
      </c>
      <c r="I714" s="38">
        <v>2.8765999999999998</v>
      </c>
      <c r="J714" s="38">
        <f t="shared" si="60"/>
        <v>2.8716721170000001</v>
      </c>
      <c r="K714" s="38">
        <f t="shared" si="57"/>
        <v>-2.0100000000000229E-2</v>
      </c>
      <c r="L714" s="38">
        <f t="shared" si="58"/>
        <v>5.3302514859952702E-2</v>
      </c>
      <c r="M714" s="38">
        <f t="shared" si="59"/>
        <v>5.2400000000000002E-2</v>
      </c>
      <c r="N714" s="38">
        <f t="shared" si="61"/>
        <v>4.9278829999996887E-3</v>
      </c>
    </row>
    <row r="715" spans="1:14">
      <c r="A715" s="9">
        <v>41030</v>
      </c>
      <c r="B715">
        <v>2.8908484319999999</v>
      </c>
      <c r="C715" s="23">
        <v>3.2300000000000002E-2</v>
      </c>
      <c r="D715" s="23">
        <v>5.0799999999999998E-2</v>
      </c>
      <c r="E715">
        <v>1.1220079000000001E-2</v>
      </c>
      <c r="F715" s="23">
        <v>1.6899999999999998E-2</v>
      </c>
      <c r="H715" s="9">
        <v>41025</v>
      </c>
      <c r="I715" s="38">
        <v>2.8967000000000001</v>
      </c>
      <c r="J715" s="38">
        <f t="shared" si="60"/>
        <v>2.8924009740000001</v>
      </c>
      <c r="K715" s="38">
        <f t="shared" si="57"/>
        <v>-2.8599999999999959E-2</v>
      </c>
      <c r="L715" s="38">
        <f t="shared" si="58"/>
        <v>5.3562759298003096E-2</v>
      </c>
      <c r="M715" s="38">
        <f t="shared" si="59"/>
        <v>5.2900000000000003E-2</v>
      </c>
      <c r="N715" s="38">
        <f t="shared" si="61"/>
        <v>4.2990259999999836E-3</v>
      </c>
    </row>
    <row r="716" spans="1:14">
      <c r="A716" s="9">
        <v>41029</v>
      </c>
      <c r="B716">
        <v>2.8585941720000001</v>
      </c>
      <c r="C716" s="23">
        <v>-1.3100000000000001E-2</v>
      </c>
      <c r="D716" s="23">
        <v>5.11E-2</v>
      </c>
      <c r="E716">
        <v>-4.5645240000000004E-3</v>
      </c>
      <c r="F716" s="23">
        <v>1.7000000000000001E-2</v>
      </c>
      <c r="H716" s="9">
        <v>41024</v>
      </c>
      <c r="I716" s="38">
        <v>2.9253</v>
      </c>
      <c r="J716" s="38">
        <f t="shared" si="60"/>
        <v>2.9224114609999998</v>
      </c>
      <c r="K716" s="38">
        <f t="shared" si="57"/>
        <v>2.1900000000000031E-2</v>
      </c>
      <c r="L716" s="38">
        <f t="shared" si="58"/>
        <v>5.3422646201013314E-2</v>
      </c>
      <c r="M716" s="38">
        <f t="shared" si="59"/>
        <v>5.2699999999999997E-2</v>
      </c>
      <c r="N716" s="38">
        <f t="shared" si="61"/>
        <v>2.8885390000001898E-3</v>
      </c>
    </row>
    <row r="717" spans="1:14">
      <c r="A717" s="9">
        <v>41026</v>
      </c>
      <c r="B717">
        <v>2.8716721170000001</v>
      </c>
      <c r="C717" s="23">
        <v>-2.07E-2</v>
      </c>
      <c r="D717" s="23">
        <v>5.2400000000000002E-2</v>
      </c>
      <c r="E717">
        <v>-7.1924650000000003E-3</v>
      </c>
      <c r="F717" s="23">
        <v>1.7500000000000002E-2</v>
      </c>
      <c r="H717" s="9">
        <v>41023</v>
      </c>
      <c r="I717" s="38">
        <v>2.9034</v>
      </c>
      <c r="J717" s="38">
        <f t="shared" si="60"/>
        <v>2.9009701200000002</v>
      </c>
      <c r="K717" s="38">
        <f t="shared" si="57"/>
        <v>2.9300000000000104E-2</v>
      </c>
      <c r="L717" s="38">
        <f t="shared" si="58"/>
        <v>5.3513665053494745E-2</v>
      </c>
      <c r="M717" s="38">
        <f t="shared" si="59"/>
        <v>5.2900000000000003E-2</v>
      </c>
      <c r="N717" s="38">
        <f t="shared" si="61"/>
        <v>2.4298799999997733E-3</v>
      </c>
    </row>
    <row r="718" spans="1:14">
      <c r="A718" s="9">
        <v>41025</v>
      </c>
      <c r="B718">
        <v>2.8924009740000001</v>
      </c>
      <c r="C718" s="23">
        <v>-0.03</v>
      </c>
      <c r="D718" s="23">
        <v>5.2900000000000003E-2</v>
      </c>
      <c r="E718">
        <v>-1.0322174E-2</v>
      </c>
      <c r="F718" s="23">
        <v>1.77E-2</v>
      </c>
      <c r="H718" s="9">
        <v>41022</v>
      </c>
      <c r="I718" s="38">
        <v>2.8740999999999999</v>
      </c>
      <c r="J718" s="38">
        <f t="shared" si="60"/>
        <v>2.8708141509999998</v>
      </c>
      <c r="K718" s="38">
        <f t="shared" si="57"/>
        <v>-3.320000000000034E-2</v>
      </c>
      <c r="L718" s="38">
        <f t="shared" si="58"/>
        <v>5.3397077831131852E-2</v>
      </c>
      <c r="M718" s="38">
        <f t="shared" si="59"/>
        <v>5.2699999999999997E-2</v>
      </c>
      <c r="N718" s="38">
        <f t="shared" si="61"/>
        <v>3.2858490000000629E-3</v>
      </c>
    </row>
    <row r="719" spans="1:14">
      <c r="A719" s="9">
        <v>41024</v>
      </c>
      <c r="B719">
        <v>2.9224114609999998</v>
      </c>
      <c r="C719" s="23">
        <v>2.1399999999999999E-2</v>
      </c>
      <c r="D719" s="23">
        <v>5.2699999999999997E-2</v>
      </c>
      <c r="E719">
        <v>7.3639129999999997E-3</v>
      </c>
      <c r="F719" s="23">
        <v>1.77E-2</v>
      </c>
      <c r="H719" s="9">
        <v>41019</v>
      </c>
      <c r="I719" s="38">
        <v>2.9073000000000002</v>
      </c>
      <c r="J719" s="38">
        <f t="shared" si="60"/>
        <v>2.903351362</v>
      </c>
      <c r="K719" s="38">
        <f t="shared" si="57"/>
        <v>2.0800000000000374E-2</v>
      </c>
      <c r="L719" s="38">
        <f t="shared" si="58"/>
        <v>5.34478725932638E-2</v>
      </c>
      <c r="M719" s="38">
        <f t="shared" si="59"/>
        <v>5.28E-2</v>
      </c>
      <c r="N719" s="38">
        <f t="shared" si="61"/>
        <v>3.9486380000002264E-3</v>
      </c>
    </row>
    <row r="720" spans="1:14">
      <c r="A720" s="9">
        <v>41023</v>
      </c>
      <c r="B720">
        <v>2.9009701200000002</v>
      </c>
      <c r="C720" s="23">
        <v>3.0200000000000001E-2</v>
      </c>
      <c r="D720" s="23">
        <v>5.2900000000000003E-2</v>
      </c>
      <c r="E720">
        <v>1.0449539000000001E-2</v>
      </c>
      <c r="F720" s="23">
        <v>1.77E-2</v>
      </c>
      <c r="H720" s="9">
        <v>41018</v>
      </c>
      <c r="I720" s="38">
        <v>2.8864999999999998</v>
      </c>
      <c r="J720" s="38">
        <f t="shared" si="60"/>
        <v>2.887439026</v>
      </c>
      <c r="K720" s="38">
        <f t="shared" si="57"/>
        <v>-4.4700000000000184E-2</v>
      </c>
      <c r="L720" s="38">
        <f t="shared" si="58"/>
        <v>5.3973642238570242E-2</v>
      </c>
      <c r="M720" s="38">
        <f t="shared" si="59"/>
        <v>5.33E-2</v>
      </c>
      <c r="N720" s="38">
        <f t="shared" si="61"/>
        <v>9.39026000000176E-4</v>
      </c>
    </row>
    <row r="721" spans="1:14">
      <c r="A721" s="9">
        <v>41022</v>
      </c>
      <c r="B721">
        <v>2.8708141509999998</v>
      </c>
      <c r="C721" s="23">
        <v>-3.2500000000000001E-2</v>
      </c>
      <c r="D721" s="23">
        <v>5.2699999999999997E-2</v>
      </c>
      <c r="E721">
        <v>-1.1270046000000001E-2</v>
      </c>
      <c r="F721" s="23">
        <v>1.77E-2</v>
      </c>
      <c r="H721" s="9">
        <v>41017</v>
      </c>
      <c r="I721" s="38">
        <v>2.9312</v>
      </c>
      <c r="J721" s="38">
        <f t="shared" si="60"/>
        <v>2.9304565340000002</v>
      </c>
      <c r="K721" s="38">
        <f t="shared" si="57"/>
        <v>-2.4900000000000144E-2</v>
      </c>
      <c r="L721" s="38">
        <f t="shared" si="58"/>
        <v>5.4062570361797374E-2</v>
      </c>
      <c r="M721" s="38">
        <f t="shared" si="59"/>
        <v>5.3499999999999999E-2</v>
      </c>
      <c r="N721" s="38">
        <f t="shared" si="61"/>
        <v>7.4346599999985941E-4</v>
      </c>
    </row>
    <row r="722" spans="1:14">
      <c r="A722" s="9">
        <v>41019</v>
      </c>
      <c r="B722">
        <v>2.903351362</v>
      </c>
      <c r="C722" s="23">
        <v>1.5900000000000001E-2</v>
      </c>
      <c r="D722" s="23">
        <v>5.28E-2</v>
      </c>
      <c r="E722">
        <v>5.4957519999999996E-3</v>
      </c>
      <c r="F722" s="23">
        <v>1.77E-2</v>
      </c>
      <c r="H722" s="9">
        <v>41016</v>
      </c>
      <c r="I722" s="38">
        <v>2.9561000000000002</v>
      </c>
      <c r="J722" s="38">
        <f t="shared" si="60"/>
        <v>2.9570995390000001</v>
      </c>
      <c r="K722" s="38">
        <f t="shared" si="57"/>
        <v>3.7800000000000278E-2</v>
      </c>
      <c r="L722" s="38">
        <f t="shared" si="58"/>
        <v>5.3972525548878027E-2</v>
      </c>
      <c r="M722" s="38">
        <f t="shared" si="59"/>
        <v>5.3400000000000003E-2</v>
      </c>
      <c r="N722" s="38">
        <f t="shared" si="61"/>
        <v>9.9953899999993823E-4</v>
      </c>
    </row>
    <row r="723" spans="1:14">
      <c r="A723" s="9">
        <v>41018</v>
      </c>
      <c r="B723">
        <v>2.887439026</v>
      </c>
      <c r="C723" s="23">
        <v>-4.2999999999999997E-2</v>
      </c>
      <c r="D723" s="23">
        <v>5.33E-2</v>
      </c>
      <c r="E723">
        <v>-1.4788265E-2</v>
      </c>
      <c r="F723" s="23">
        <v>1.7899999999999999E-2</v>
      </c>
      <c r="H723" s="9">
        <v>41015</v>
      </c>
      <c r="I723" s="38">
        <v>2.9182999999999999</v>
      </c>
      <c r="J723" s="38">
        <f t="shared" si="60"/>
        <v>2.9180832159999999</v>
      </c>
      <c r="K723" s="38">
        <f t="shared" si="57"/>
        <v>-1.4100000000000001E-2</v>
      </c>
      <c r="L723" s="38">
        <f t="shared" si="58"/>
        <v>5.3747618919799789E-2</v>
      </c>
      <c r="M723" s="38">
        <f t="shared" si="59"/>
        <v>5.3199999999999997E-2</v>
      </c>
      <c r="N723" s="38">
        <f t="shared" si="61"/>
        <v>2.167840000000254E-4</v>
      </c>
    </row>
    <row r="724" spans="1:14">
      <c r="A724" s="9">
        <v>41017</v>
      </c>
      <c r="B724">
        <v>2.9304565340000002</v>
      </c>
      <c r="C724" s="23">
        <v>-2.6599999999999999E-2</v>
      </c>
      <c r="D724" s="23">
        <v>5.3499999999999999E-2</v>
      </c>
      <c r="E724">
        <v>-9.0506779999999995E-3</v>
      </c>
      <c r="F724" s="23">
        <v>1.7999999999999999E-2</v>
      </c>
      <c r="H724" s="9">
        <v>41012</v>
      </c>
      <c r="I724" s="38">
        <v>2.9323999999999999</v>
      </c>
      <c r="J724" s="38">
        <f t="shared" si="60"/>
        <v>2.9322657510000001</v>
      </c>
      <c r="K724" s="38">
        <f t="shared" si="57"/>
        <v>-3.4699999999999953E-2</v>
      </c>
      <c r="L724" s="38">
        <f t="shared" si="58"/>
        <v>5.3761143004731018E-2</v>
      </c>
      <c r="M724" s="38">
        <f t="shared" si="59"/>
        <v>5.3199999999999997E-2</v>
      </c>
      <c r="N724" s="38">
        <f t="shared" si="61"/>
        <v>1.3424899999980866E-4</v>
      </c>
    </row>
    <row r="725" spans="1:14">
      <c r="A725" s="9">
        <v>41016</v>
      </c>
      <c r="B725">
        <v>2.9570995390000001</v>
      </c>
      <c r="C725" s="23">
        <v>3.9E-2</v>
      </c>
      <c r="D725" s="23">
        <v>5.3400000000000003E-2</v>
      </c>
      <c r="E725">
        <v>1.3281935E-2</v>
      </c>
      <c r="F725" s="23">
        <v>1.7899999999999999E-2</v>
      </c>
      <c r="H725" s="9">
        <v>41011</v>
      </c>
      <c r="I725" s="38">
        <v>2.9670999999999998</v>
      </c>
      <c r="J725" s="38">
        <f t="shared" si="60"/>
        <v>2.9674500240000001</v>
      </c>
      <c r="K725" s="38">
        <f t="shared" si="57"/>
        <v>2.1499999999999631E-2</v>
      </c>
      <c r="L725" s="38">
        <f t="shared" si="58"/>
        <v>5.4185939031270489E-2</v>
      </c>
      <c r="M725" s="38">
        <f t="shared" si="59"/>
        <v>5.3600000000000002E-2</v>
      </c>
      <c r="N725" s="38">
        <f t="shared" si="61"/>
        <v>3.5002400000028189E-4</v>
      </c>
    </row>
    <row r="726" spans="1:14">
      <c r="A726" s="9">
        <v>41015</v>
      </c>
      <c r="B726">
        <v>2.9180832159999999</v>
      </c>
      <c r="C726" s="23">
        <v>-1.4200000000000001E-2</v>
      </c>
      <c r="D726" s="23">
        <v>5.3199999999999997E-2</v>
      </c>
      <c r="E726">
        <v>-4.8484499999999998E-3</v>
      </c>
      <c r="F726" s="23">
        <v>1.78E-2</v>
      </c>
      <c r="H726" s="9">
        <v>41010</v>
      </c>
      <c r="I726" s="38">
        <v>2.9456000000000002</v>
      </c>
      <c r="J726" s="38">
        <f t="shared" si="60"/>
        <v>2.9307831449999999</v>
      </c>
      <c r="K726" s="38">
        <f t="shared" si="57"/>
        <v>4.1400000000000325E-2</v>
      </c>
      <c r="L726" s="38">
        <f t="shared" si="58"/>
        <v>5.4315711328998893E-2</v>
      </c>
      <c r="M726" s="38">
        <f t="shared" si="59"/>
        <v>5.3600000000000002E-2</v>
      </c>
      <c r="N726" s="38">
        <f t="shared" si="61"/>
        <v>1.4816855000000295E-2</v>
      </c>
    </row>
    <row r="727" spans="1:14">
      <c r="A727" s="9">
        <v>41012</v>
      </c>
      <c r="B727">
        <v>2.9322657510000001</v>
      </c>
      <c r="C727" s="23">
        <v>-3.5200000000000002E-2</v>
      </c>
      <c r="D727" s="23">
        <v>5.3199999999999997E-2</v>
      </c>
      <c r="E727">
        <v>-1.1927589000000001E-2</v>
      </c>
      <c r="F727" s="23">
        <v>1.78E-2</v>
      </c>
      <c r="H727" s="9">
        <v>41009</v>
      </c>
      <c r="I727" s="38">
        <v>2.9041999999999999</v>
      </c>
      <c r="J727" s="38">
        <f t="shared" si="60"/>
        <v>2.91098524</v>
      </c>
      <c r="K727" s="38">
        <f t="shared" si="57"/>
        <v>-7.7000000000002622E-3</v>
      </c>
      <c r="L727" s="38">
        <f t="shared" si="58"/>
        <v>5.4305831381481449E-2</v>
      </c>
      <c r="M727" s="38">
        <f t="shared" si="59"/>
        <v>5.3900000000000003E-2</v>
      </c>
      <c r="N727" s="38">
        <f t="shared" si="61"/>
        <v>6.7852400000001367E-3</v>
      </c>
    </row>
    <row r="728" spans="1:14">
      <c r="A728" s="9">
        <v>41011</v>
      </c>
      <c r="B728">
        <v>2.9674500240000001</v>
      </c>
      <c r="C728" s="23">
        <v>3.6700000000000003E-2</v>
      </c>
      <c r="D728" s="23">
        <v>5.3600000000000002E-2</v>
      </c>
      <c r="E728">
        <v>1.2433334000000001E-2</v>
      </c>
      <c r="F728" s="23">
        <v>1.7999999999999999E-2</v>
      </c>
      <c r="H728" s="9">
        <v>41008</v>
      </c>
      <c r="I728" s="38">
        <v>2.9119000000000002</v>
      </c>
      <c r="J728" s="38">
        <f t="shared" si="60"/>
        <v>2.911516115</v>
      </c>
      <c r="K728" s="38">
        <f t="shared" si="57"/>
        <v>-1.5099999999999891E-2</v>
      </c>
      <c r="L728" s="38">
        <f t="shared" si="58"/>
        <v>5.4693116387951282E-2</v>
      </c>
      <c r="M728" s="38">
        <f t="shared" si="59"/>
        <v>5.4100000000000002E-2</v>
      </c>
      <c r="N728" s="38">
        <f t="shared" si="61"/>
        <v>3.8388500000019476E-4</v>
      </c>
    </row>
    <row r="729" spans="1:14">
      <c r="A729" s="9">
        <v>41010</v>
      </c>
      <c r="B729">
        <v>2.9307831449999999</v>
      </c>
      <c r="C729" s="23">
        <v>1.9800000000000002E-2</v>
      </c>
      <c r="D729" s="23">
        <v>5.3600000000000002E-2</v>
      </c>
      <c r="E729">
        <v>6.7780779999999999E-3</v>
      </c>
      <c r="F729" s="23">
        <v>1.7999999999999999E-2</v>
      </c>
      <c r="H729" s="9">
        <v>41005</v>
      </c>
      <c r="I729" s="38">
        <v>2.927</v>
      </c>
      <c r="J729" s="38">
        <f t="shared" si="60"/>
        <v>2.9307220749999998</v>
      </c>
      <c r="K729" s="38">
        <f t="shared" si="57"/>
        <v>-0.12599999999999989</v>
      </c>
      <c r="L729" s="38">
        <f t="shared" si="58"/>
        <v>5.4680987513762248E-2</v>
      </c>
      <c r="M729" s="38">
        <f t="shared" si="59"/>
        <v>5.4199999999999998E-2</v>
      </c>
      <c r="N729" s="38">
        <f t="shared" si="61"/>
        <v>3.7220749999997693E-3</v>
      </c>
    </row>
    <row r="730" spans="1:14">
      <c r="A730" s="9">
        <v>41009</v>
      </c>
      <c r="B730">
        <v>2.91098524</v>
      </c>
      <c r="C730" s="23">
        <v>-5.0000000000000001E-4</v>
      </c>
      <c r="D730" s="23">
        <v>5.3900000000000003E-2</v>
      </c>
      <c r="E730">
        <v>-1.8235300000000001E-4</v>
      </c>
      <c r="F730" s="23">
        <v>1.8100000000000002E-2</v>
      </c>
      <c r="H730" s="9">
        <v>41004</v>
      </c>
      <c r="I730" s="38">
        <v>3.0529999999999999</v>
      </c>
      <c r="J730" s="38">
        <f t="shared" si="60"/>
        <v>3.0539631360000001</v>
      </c>
      <c r="K730" s="38">
        <f t="shared" si="57"/>
        <v>-5.8100000000000041E-2</v>
      </c>
      <c r="L730" s="38">
        <f t="shared" si="58"/>
        <v>5.2338447049449413E-2</v>
      </c>
      <c r="M730" s="38">
        <f t="shared" si="59"/>
        <v>5.1900000000000002E-2</v>
      </c>
      <c r="N730" s="38">
        <f t="shared" si="61"/>
        <v>9.6313600000019761E-4</v>
      </c>
    </row>
    <row r="731" spans="1:14">
      <c r="A731" s="9">
        <v>41008</v>
      </c>
      <c r="B731">
        <v>2.911516115</v>
      </c>
      <c r="C731" s="23">
        <v>-1.9199999999999998E-2</v>
      </c>
      <c r="D731" s="23">
        <v>5.4100000000000002E-2</v>
      </c>
      <c r="E731">
        <v>-6.5748869999999997E-3</v>
      </c>
      <c r="F731" s="23">
        <v>1.8200000000000001E-2</v>
      </c>
      <c r="H731" s="9">
        <v>41003</v>
      </c>
      <c r="I731" s="38">
        <v>3.1111</v>
      </c>
      <c r="J731" s="38">
        <f t="shared" si="60"/>
        <v>3.1087985499999999</v>
      </c>
      <c r="K731" s="38">
        <f t="shared" si="57"/>
        <v>-5.3399999999999892E-2</v>
      </c>
      <c r="L731" s="38">
        <f t="shared" si="58"/>
        <v>5.1833547449918332E-2</v>
      </c>
      <c r="M731" s="38">
        <f t="shared" si="59"/>
        <v>5.16E-2</v>
      </c>
      <c r="N731" s="38">
        <f t="shared" si="61"/>
        <v>2.3014500000000382E-3</v>
      </c>
    </row>
    <row r="732" spans="1:14">
      <c r="A732" s="9">
        <v>41005</v>
      </c>
      <c r="B732">
        <v>2.9307220749999998</v>
      </c>
      <c r="C732" s="23">
        <v>-0.1232</v>
      </c>
      <c r="D732" s="23">
        <v>5.4199999999999998E-2</v>
      </c>
      <c r="E732">
        <v>-4.1191301999999999E-2</v>
      </c>
      <c r="F732" s="23">
        <v>1.8200000000000001E-2</v>
      </c>
      <c r="H732" s="9">
        <v>41002</v>
      </c>
      <c r="I732" s="38">
        <v>3.1644999999999999</v>
      </c>
      <c r="J732" s="38">
        <f t="shared" si="60"/>
        <v>3.164915846</v>
      </c>
      <c r="K732" s="38">
        <f t="shared" si="57"/>
        <v>0.11999999999999966</v>
      </c>
      <c r="L732" s="38">
        <f t="shared" si="58"/>
        <v>5.1639771822678524E-2</v>
      </c>
      <c r="M732" s="38">
        <f t="shared" si="59"/>
        <v>5.11E-2</v>
      </c>
      <c r="N732" s="38">
        <f t="shared" si="61"/>
        <v>4.1584600000010852E-4</v>
      </c>
    </row>
    <row r="733" spans="1:14">
      <c r="A733" s="9">
        <v>41004</v>
      </c>
      <c r="B733">
        <v>3.0539631360000001</v>
      </c>
      <c r="C733" s="23">
        <v>-5.4800000000000001E-2</v>
      </c>
      <c r="D733" s="23">
        <v>5.1900000000000002E-2</v>
      </c>
      <c r="E733">
        <v>-1.7796197E-2</v>
      </c>
      <c r="F733" s="23">
        <v>1.7500000000000002E-2</v>
      </c>
      <c r="H733" s="9">
        <v>41001</v>
      </c>
      <c r="I733" s="38">
        <v>3.0445000000000002</v>
      </c>
      <c r="J733" s="38">
        <f t="shared" si="60"/>
        <v>3.0449639550000001</v>
      </c>
      <c r="K733" s="38">
        <f t="shared" si="57"/>
        <v>-2.48999999999997E-2</v>
      </c>
      <c r="L733" s="38">
        <f t="shared" si="58"/>
        <v>4.9706891694421024E-2</v>
      </c>
      <c r="M733" s="38">
        <f t="shared" si="59"/>
        <v>4.9299999999999997E-2</v>
      </c>
      <c r="N733" s="38">
        <f t="shared" si="61"/>
        <v>4.6395499999984935E-4</v>
      </c>
    </row>
    <row r="734" spans="1:14">
      <c r="A734" s="9">
        <v>41003</v>
      </c>
      <c r="B734">
        <v>3.1087985499999999</v>
      </c>
      <c r="C734" s="23">
        <v>-5.6099999999999997E-2</v>
      </c>
      <c r="D734" s="23">
        <v>5.16E-2</v>
      </c>
      <c r="E734">
        <v>-1.7890132999999999E-2</v>
      </c>
      <c r="F734" s="23">
        <v>1.7399999999999999E-2</v>
      </c>
      <c r="H734" s="9">
        <v>40998</v>
      </c>
      <c r="I734" s="38">
        <v>3.0693999999999999</v>
      </c>
      <c r="J734" s="38">
        <f t="shared" si="60"/>
        <v>3.0669215749999998</v>
      </c>
      <c r="K734" s="38">
        <f t="shared" si="57"/>
        <v>5.0100000000000033E-2</v>
      </c>
      <c r="L734" s="38">
        <f t="shared" si="58"/>
        <v>4.9680979433925444E-2</v>
      </c>
      <c r="M734" s="38">
        <f t="shared" si="59"/>
        <v>5.0500000000000003E-2</v>
      </c>
      <c r="N734" s="38">
        <f t="shared" si="61"/>
        <v>2.4784250000000618E-3</v>
      </c>
    </row>
    <row r="735" spans="1:14">
      <c r="A735" s="9">
        <v>41002</v>
      </c>
      <c r="B735">
        <v>3.164915846</v>
      </c>
      <c r="C735" s="23">
        <v>0.12</v>
      </c>
      <c r="D735" s="23">
        <v>5.11E-2</v>
      </c>
      <c r="E735">
        <v>3.8637402000000001E-2</v>
      </c>
      <c r="F735" s="23">
        <v>1.72E-2</v>
      </c>
      <c r="H735" s="9">
        <v>40997</v>
      </c>
      <c r="I735" s="38">
        <v>3.0192999999999999</v>
      </c>
      <c r="J735" s="38">
        <f t="shared" si="60"/>
        <v>3.021960365</v>
      </c>
      <c r="K735" s="38">
        <f t="shared" si="57"/>
        <v>-3.9300000000000335E-2</v>
      </c>
      <c r="L735" s="38">
        <f t="shared" si="58"/>
        <v>4.9264236234325305E-2</v>
      </c>
      <c r="M735" s="38">
        <f t="shared" si="59"/>
        <v>5.0200000000000002E-2</v>
      </c>
      <c r="N735" s="38">
        <f t="shared" si="61"/>
        <v>2.6603650000001089E-3</v>
      </c>
    </row>
    <row r="736" spans="1:14">
      <c r="A736" s="9">
        <v>41001</v>
      </c>
      <c r="B736">
        <v>3.0449639550000001</v>
      </c>
      <c r="C736" s="23">
        <v>-2.1999999999999999E-2</v>
      </c>
      <c r="D736" s="23">
        <v>4.9299999999999997E-2</v>
      </c>
      <c r="E736">
        <v>-7.1852510000000001E-3</v>
      </c>
      <c r="F736" s="23">
        <v>1.67E-2</v>
      </c>
      <c r="H736" s="9">
        <v>40996</v>
      </c>
      <c r="I736" s="38">
        <v>3.0586000000000002</v>
      </c>
      <c r="J736" s="38">
        <f t="shared" si="60"/>
        <v>3.056843888</v>
      </c>
      <c r="K736" s="38">
        <f t="shared" si="57"/>
        <v>1.8700000000000383E-2</v>
      </c>
      <c r="L736" s="38">
        <f t="shared" si="58"/>
        <v>4.9003040952566072E-2</v>
      </c>
      <c r="M736" s="38">
        <f t="shared" si="59"/>
        <v>5.0099999999999999E-2</v>
      </c>
      <c r="N736" s="38">
        <f t="shared" si="61"/>
        <v>1.7561120000002539E-3</v>
      </c>
    </row>
    <row r="737" spans="1:14">
      <c r="A737" s="9">
        <v>40998</v>
      </c>
      <c r="B737">
        <v>3.0669215749999998</v>
      </c>
      <c r="C737" s="23">
        <v>4.4999999999999998E-2</v>
      </c>
      <c r="D737" s="23">
        <v>5.0500000000000003E-2</v>
      </c>
      <c r="E737">
        <v>1.4768566E-2</v>
      </c>
      <c r="F737" s="23">
        <v>1.7100000000000001E-2</v>
      </c>
      <c r="H737" s="9">
        <v>40995</v>
      </c>
      <c r="I737" s="38">
        <v>3.0398999999999998</v>
      </c>
      <c r="J737" s="38">
        <f t="shared" si="60"/>
        <v>3.0399029770000001</v>
      </c>
      <c r="K737" s="38">
        <f t="shared" si="57"/>
        <v>-7.8800000000000203E-2</v>
      </c>
      <c r="L737" s="38">
        <f t="shared" si="58"/>
        <v>4.8960609094841241E-2</v>
      </c>
      <c r="M737" s="38">
        <f t="shared" si="59"/>
        <v>5.0099999999999999E-2</v>
      </c>
      <c r="N737" s="38">
        <f t="shared" si="61"/>
        <v>2.9770000002926622E-6</v>
      </c>
    </row>
    <row r="738" spans="1:14">
      <c r="A738" s="9">
        <v>40997</v>
      </c>
      <c r="B738">
        <v>3.021960365</v>
      </c>
      <c r="C738" s="23">
        <v>-3.49E-2</v>
      </c>
      <c r="D738" s="23">
        <v>5.0200000000000002E-2</v>
      </c>
      <c r="E738">
        <v>-1.1477226E-2</v>
      </c>
      <c r="F738" s="23">
        <v>1.7000000000000001E-2</v>
      </c>
      <c r="H738" s="9">
        <v>40994</v>
      </c>
      <c r="I738" s="38">
        <v>3.1187</v>
      </c>
      <c r="J738" s="38">
        <f t="shared" si="60"/>
        <v>3.118277231</v>
      </c>
      <c r="K738" s="38">
        <f t="shared" si="57"/>
        <v>-1.2999999999999901E-2</v>
      </c>
      <c r="L738" s="38">
        <f t="shared" si="58"/>
        <v>4.8085501062475944E-2</v>
      </c>
      <c r="M738" s="38">
        <f t="shared" si="59"/>
        <v>4.9099999999999998E-2</v>
      </c>
      <c r="N738" s="38">
        <f t="shared" si="61"/>
        <v>4.2276900000004503E-4</v>
      </c>
    </row>
    <row r="739" spans="1:14">
      <c r="A739" s="9">
        <v>40996</v>
      </c>
      <c r="B739">
        <v>3.056843888</v>
      </c>
      <c r="C739" s="23">
        <v>1.6899999999999998E-2</v>
      </c>
      <c r="D739" s="23">
        <v>5.0099999999999999E-2</v>
      </c>
      <c r="E739">
        <v>5.5573749999999998E-3</v>
      </c>
      <c r="F739" s="23">
        <v>1.7000000000000001E-2</v>
      </c>
      <c r="H739" s="9">
        <v>40991</v>
      </c>
      <c r="I739" s="38">
        <v>3.1316999999999999</v>
      </c>
      <c r="J739" s="38">
        <f t="shared" si="60"/>
        <v>3.13244919</v>
      </c>
      <c r="K739" s="38">
        <f t="shared" si="57"/>
        <v>-2.4500000000000188E-2</v>
      </c>
      <c r="L739" s="38">
        <f t="shared" si="58"/>
        <v>4.9536078588448045E-2</v>
      </c>
      <c r="M739" s="38">
        <f t="shared" si="59"/>
        <v>5.0900000000000001E-2</v>
      </c>
      <c r="N739" s="38">
        <f t="shared" si="61"/>
        <v>7.4919000000006619E-4</v>
      </c>
    </row>
    <row r="740" spans="1:14">
      <c r="A740" s="9">
        <v>40995</v>
      </c>
      <c r="B740">
        <v>3.0399029770000001</v>
      </c>
      <c r="C740" s="23">
        <v>-7.8399999999999997E-2</v>
      </c>
      <c r="D740" s="23">
        <v>5.0099999999999999E-2</v>
      </c>
      <c r="E740">
        <v>-2.5455080000000001E-2</v>
      </c>
      <c r="F740" s="23">
        <v>1.7000000000000001E-2</v>
      </c>
      <c r="H740" s="9">
        <v>40990</v>
      </c>
      <c r="I740" s="38">
        <v>3.1562000000000001</v>
      </c>
      <c r="J740" s="38">
        <f t="shared" si="60"/>
        <v>3.1570833299999999</v>
      </c>
      <c r="K740" s="38">
        <f t="shared" si="57"/>
        <v>3.00000000000189E-4</v>
      </c>
      <c r="L740" s="38">
        <f t="shared" si="58"/>
        <v>4.9534419779965623E-2</v>
      </c>
      <c r="M740" s="38">
        <f t="shared" si="59"/>
        <v>5.0799999999999998E-2</v>
      </c>
      <c r="N740" s="38">
        <f t="shared" si="61"/>
        <v>8.8332999999973794E-4</v>
      </c>
    </row>
    <row r="741" spans="1:14">
      <c r="A741" s="9">
        <v>40994</v>
      </c>
      <c r="B741">
        <v>3.118277231</v>
      </c>
      <c r="C741" s="23">
        <v>-1.4200000000000001E-2</v>
      </c>
      <c r="D741" s="23">
        <v>4.9099999999999998E-2</v>
      </c>
      <c r="E741">
        <v>-4.5345079999999996E-3</v>
      </c>
      <c r="F741" s="23">
        <v>1.67E-2</v>
      </c>
      <c r="H741" s="9">
        <v>40989</v>
      </c>
      <c r="I741" s="38">
        <v>3.1558999999999999</v>
      </c>
      <c r="J741" s="38">
        <f t="shared" si="60"/>
        <v>3.1573196700000001</v>
      </c>
      <c r="K741" s="38">
        <f t="shared" si="57"/>
        <v>-8.5599999999999898E-2</v>
      </c>
      <c r="L741" s="38">
        <f t="shared" si="58"/>
        <v>5.0439072464444103E-2</v>
      </c>
      <c r="M741" s="38">
        <f t="shared" si="59"/>
        <v>5.1799999999999999E-2</v>
      </c>
      <c r="N741" s="38">
        <f t="shared" si="61"/>
        <v>1.419670000000206E-3</v>
      </c>
    </row>
    <row r="742" spans="1:14">
      <c r="A742" s="9">
        <v>40991</v>
      </c>
      <c r="B742">
        <v>3.13244919</v>
      </c>
      <c r="C742" s="23">
        <v>-2.46E-2</v>
      </c>
      <c r="D742" s="23">
        <v>5.0900000000000001E-2</v>
      </c>
      <c r="E742">
        <v>-7.8334170000000005E-3</v>
      </c>
      <c r="F742" s="23">
        <v>1.72E-2</v>
      </c>
      <c r="H742" s="9">
        <v>40988</v>
      </c>
      <c r="I742" s="38">
        <v>3.2414999999999998</v>
      </c>
      <c r="J742" s="38">
        <f t="shared" si="60"/>
        <v>3.2414402920000001</v>
      </c>
      <c r="K742" s="38">
        <f t="shared" si="57"/>
        <v>7.8999999999997961E-3</v>
      </c>
      <c r="L742" s="38">
        <f t="shared" si="58"/>
        <v>4.9155145226719488E-2</v>
      </c>
      <c r="M742" s="38">
        <f t="shared" si="59"/>
        <v>5.0599999999999999E-2</v>
      </c>
      <c r="N742" s="38">
        <f t="shared" si="61"/>
        <v>5.9707999999769612E-5</v>
      </c>
    </row>
    <row r="743" spans="1:14">
      <c r="A743" s="9">
        <v>40990</v>
      </c>
      <c r="B743">
        <v>3.1570833299999999</v>
      </c>
      <c r="C743" s="23">
        <v>-2.0000000000000001E-4</v>
      </c>
      <c r="D743" s="23">
        <v>5.0799999999999998E-2</v>
      </c>
      <c r="E743" s="24">
        <v>-7.4857499999999999E-5</v>
      </c>
      <c r="F743" s="23">
        <v>1.72E-2</v>
      </c>
      <c r="H743" s="9">
        <v>40987</v>
      </c>
      <c r="I743" s="38">
        <v>3.2336</v>
      </c>
      <c r="J743" s="38">
        <f t="shared" si="60"/>
        <v>3.2363757670000002</v>
      </c>
      <c r="K743" s="38">
        <f t="shared" si="57"/>
        <v>0.10380000000000011</v>
      </c>
      <c r="L743" s="38">
        <f t="shared" si="58"/>
        <v>4.9317999602029282E-2</v>
      </c>
      <c r="M743" s="38">
        <f t="shared" si="59"/>
        <v>5.0799999999999998E-2</v>
      </c>
      <c r="N743" s="38">
        <f t="shared" si="61"/>
        <v>2.7757670000001511E-3</v>
      </c>
    </row>
    <row r="744" spans="1:14">
      <c r="A744" s="9">
        <v>40989</v>
      </c>
      <c r="B744">
        <v>3.1573196700000001</v>
      </c>
      <c r="C744" s="23">
        <v>-8.4099999999999994E-2</v>
      </c>
      <c r="D744" s="23">
        <v>5.1799999999999999E-2</v>
      </c>
      <c r="E744">
        <v>-2.6294304000000001E-2</v>
      </c>
      <c r="F744" s="23">
        <v>1.7500000000000002E-2</v>
      </c>
      <c r="H744" s="9">
        <v>40984</v>
      </c>
      <c r="I744" s="38">
        <v>3.1297999999999999</v>
      </c>
      <c r="J744" s="38">
        <f t="shared" si="60"/>
        <v>3.1309519510000001</v>
      </c>
      <c r="K744" s="38">
        <f t="shared" si="57"/>
        <v>-2.5100000000000122E-2</v>
      </c>
      <c r="L744" s="38">
        <f t="shared" si="58"/>
        <v>4.8603868042580343E-2</v>
      </c>
      <c r="M744" s="38">
        <f t="shared" si="59"/>
        <v>0.05</v>
      </c>
      <c r="N744" s="38">
        <f t="shared" si="61"/>
        <v>1.1519510000002064E-3</v>
      </c>
    </row>
    <row r="745" spans="1:14">
      <c r="A745" s="9">
        <v>40988</v>
      </c>
      <c r="B745">
        <v>3.2414402920000001</v>
      </c>
      <c r="C745" s="23">
        <v>5.1000000000000004E-3</v>
      </c>
      <c r="D745" s="23">
        <v>5.0599999999999999E-2</v>
      </c>
      <c r="E745">
        <v>1.563652E-3</v>
      </c>
      <c r="F745" s="23">
        <v>1.7100000000000001E-2</v>
      </c>
      <c r="H745" s="9">
        <v>40983</v>
      </c>
      <c r="I745" s="38">
        <v>3.1549</v>
      </c>
      <c r="J745" s="38">
        <f t="shared" si="60"/>
        <v>3.158955856</v>
      </c>
      <c r="K745" s="38">
        <f t="shared" si="57"/>
        <v>-1.5299999999999869E-2</v>
      </c>
      <c r="L745" s="38">
        <f t="shared" si="58"/>
        <v>4.8585359097613599E-2</v>
      </c>
      <c r="M745" s="38">
        <f t="shared" si="59"/>
        <v>4.9799999999999997E-2</v>
      </c>
      <c r="N745" s="38">
        <f t="shared" si="61"/>
        <v>4.0558559999999133E-3</v>
      </c>
    </row>
    <row r="746" spans="1:14">
      <c r="A746" s="9">
        <v>40987</v>
      </c>
      <c r="B746">
        <v>3.2363757670000002</v>
      </c>
      <c r="C746" s="23">
        <v>0.10539999999999999</v>
      </c>
      <c r="D746" s="23">
        <v>5.0799999999999998E-2</v>
      </c>
      <c r="E746">
        <v>3.3117017999999998E-2</v>
      </c>
      <c r="F746" s="23">
        <v>1.72E-2</v>
      </c>
      <c r="H746" s="9">
        <v>40982</v>
      </c>
      <c r="I746" s="38">
        <v>3.1701999999999999</v>
      </c>
      <c r="J746" s="38">
        <f t="shared" si="60"/>
        <v>3.1695853610000002</v>
      </c>
      <c r="K746" s="38">
        <f t="shared" si="57"/>
        <v>0.18140000000000001</v>
      </c>
      <c r="L746" s="38">
        <f t="shared" si="58"/>
        <v>4.8622182168944802E-2</v>
      </c>
      <c r="M746" s="38">
        <f t="shared" si="59"/>
        <v>5.0299999999999997E-2</v>
      </c>
      <c r="N746" s="38">
        <f t="shared" si="61"/>
        <v>6.1463899999969485E-4</v>
      </c>
    </row>
    <row r="747" spans="1:14">
      <c r="A747" s="9">
        <v>40984</v>
      </c>
      <c r="B747">
        <v>3.1309519510000001</v>
      </c>
      <c r="C747" s="23">
        <v>-2.8000000000000001E-2</v>
      </c>
      <c r="D747" s="23">
        <v>0.05</v>
      </c>
      <c r="E747">
        <v>-8.9044520000000002E-3</v>
      </c>
      <c r="F747" s="23">
        <v>1.7000000000000001E-2</v>
      </c>
      <c r="H747" s="9">
        <v>40981</v>
      </c>
      <c r="I747" s="38">
        <v>2.9887999999999999</v>
      </c>
      <c r="J747" s="38">
        <f t="shared" si="60"/>
        <v>2.9914012419999998</v>
      </c>
      <c r="K747" s="38">
        <f t="shared" si="57"/>
        <v>7.4599999999999778E-2</v>
      </c>
      <c r="L747" s="38">
        <f t="shared" si="58"/>
        <v>4.2606966453802818E-2</v>
      </c>
      <c r="M747" s="38">
        <f t="shared" si="59"/>
        <v>4.4999999999999998E-2</v>
      </c>
      <c r="N747" s="38">
        <f t="shared" si="61"/>
        <v>2.6012419999998926E-3</v>
      </c>
    </row>
    <row r="748" spans="1:14">
      <c r="A748" s="9">
        <v>40983</v>
      </c>
      <c r="B748">
        <v>3.158955856</v>
      </c>
      <c r="C748" s="23">
        <v>-1.06E-2</v>
      </c>
      <c r="D748" s="23">
        <v>4.9799999999999997E-2</v>
      </c>
      <c r="E748">
        <v>-3.3592299999999999E-3</v>
      </c>
      <c r="F748" s="23">
        <v>1.7000000000000001E-2</v>
      </c>
      <c r="H748" s="9">
        <v>40980</v>
      </c>
      <c r="I748" s="38">
        <v>2.9142000000000001</v>
      </c>
      <c r="J748" s="38">
        <f t="shared" si="60"/>
        <v>2.9162427900000001</v>
      </c>
      <c r="K748" s="38">
        <f t="shared" si="57"/>
        <v>2.8999999999999027E-3</v>
      </c>
      <c r="L748" s="38">
        <f t="shared" si="58"/>
        <v>4.2364444204643602E-2</v>
      </c>
      <c r="M748" s="38">
        <f t="shared" si="59"/>
        <v>4.48E-2</v>
      </c>
      <c r="N748" s="38">
        <f t="shared" si="61"/>
        <v>2.042789999999961E-3</v>
      </c>
    </row>
    <row r="749" spans="1:14">
      <c r="A749" s="9">
        <v>40982</v>
      </c>
      <c r="B749">
        <v>3.1695853610000002</v>
      </c>
      <c r="C749" s="23">
        <v>0.1782</v>
      </c>
      <c r="D749" s="23">
        <v>5.0299999999999997E-2</v>
      </c>
      <c r="E749">
        <v>5.7858857999999999E-2</v>
      </c>
      <c r="F749" s="23">
        <v>1.7100000000000001E-2</v>
      </c>
      <c r="H749" s="9">
        <v>40977</v>
      </c>
      <c r="I749" s="38">
        <v>2.9113000000000002</v>
      </c>
      <c r="J749" s="38">
        <f t="shared" si="60"/>
        <v>2.9219507349999998</v>
      </c>
      <c r="K749" s="38">
        <f t="shared" si="57"/>
        <v>-1.0999999999996568E-3</v>
      </c>
      <c r="L749" s="38">
        <f t="shared" si="58"/>
        <v>4.2714675364860538E-2</v>
      </c>
      <c r="M749" s="38">
        <f t="shared" si="59"/>
        <v>4.5199999999999997E-2</v>
      </c>
      <c r="N749" s="38">
        <f t="shared" si="61"/>
        <v>1.0650734999999578E-2</v>
      </c>
    </row>
    <row r="750" spans="1:14">
      <c r="A750" s="9">
        <v>40981</v>
      </c>
      <c r="B750">
        <v>2.9914012419999998</v>
      </c>
      <c r="C750" s="23">
        <v>7.5200000000000003E-2</v>
      </c>
      <c r="D750" s="23">
        <v>4.4999999999999998E-2</v>
      </c>
      <c r="E750">
        <v>2.5445848E-2</v>
      </c>
      <c r="F750" s="23">
        <v>1.55E-2</v>
      </c>
      <c r="H750" s="9">
        <v>40976</v>
      </c>
      <c r="I750" s="38">
        <v>2.9123999999999999</v>
      </c>
      <c r="J750" s="38">
        <f t="shared" si="60"/>
        <v>2.9336402800000001</v>
      </c>
      <c r="K750" s="38">
        <f t="shared" si="57"/>
        <v>2.929999999999966E-2</v>
      </c>
      <c r="L750" s="38">
        <f t="shared" si="58"/>
        <v>4.2724144591477151E-2</v>
      </c>
      <c r="M750" s="38">
        <f t="shared" si="59"/>
        <v>4.5199999999999997E-2</v>
      </c>
      <c r="N750" s="38">
        <f t="shared" si="61"/>
        <v>2.1240280000000222E-2</v>
      </c>
    </row>
    <row r="751" spans="1:14">
      <c r="A751" s="9">
        <v>40980</v>
      </c>
      <c r="B751">
        <v>2.9162427900000001</v>
      </c>
      <c r="C751" s="23">
        <v>-5.7000000000000002E-3</v>
      </c>
      <c r="D751" s="23">
        <v>4.48E-2</v>
      </c>
      <c r="E751">
        <v>-1.955381E-3</v>
      </c>
      <c r="F751" s="23">
        <v>1.54E-2</v>
      </c>
      <c r="H751" s="9">
        <v>40975</v>
      </c>
      <c r="I751" s="38">
        <v>2.8831000000000002</v>
      </c>
      <c r="J751" s="38">
        <f t="shared" si="60"/>
        <v>2.8996218580000002</v>
      </c>
      <c r="K751" s="38">
        <f t="shared" si="57"/>
        <v>2.4600000000000399E-2</v>
      </c>
      <c r="L751" s="38">
        <f t="shared" si="58"/>
        <v>4.3843815603419677E-2</v>
      </c>
      <c r="M751" s="38">
        <f t="shared" si="59"/>
        <v>4.6100000000000002E-2</v>
      </c>
      <c r="N751" s="38">
        <f t="shared" si="61"/>
        <v>1.6521857999999945E-2</v>
      </c>
    </row>
    <row r="752" spans="1:14">
      <c r="A752" s="9">
        <v>40977</v>
      </c>
      <c r="B752">
        <v>2.9219507349999998</v>
      </c>
      <c r="C752" s="23">
        <v>-1.17E-2</v>
      </c>
      <c r="D752" s="23">
        <v>4.5199999999999997E-2</v>
      </c>
      <c r="E752">
        <v>-3.9926149999999997E-3</v>
      </c>
      <c r="F752" s="23">
        <v>1.55E-2</v>
      </c>
      <c r="H752" s="9">
        <v>40974</v>
      </c>
      <c r="I752" s="38">
        <v>2.8584999999999998</v>
      </c>
      <c r="J752" s="38">
        <f t="shared" si="60"/>
        <v>2.8650613840000001</v>
      </c>
      <c r="K752" s="38">
        <f t="shared" si="57"/>
        <v>-4.0200000000000014E-2</v>
      </c>
      <c r="L752" s="38">
        <f t="shared" si="58"/>
        <v>4.3818632719955189E-2</v>
      </c>
      <c r="M752" s="38">
        <f t="shared" si="59"/>
        <v>4.5999999999999999E-2</v>
      </c>
      <c r="N752" s="38">
        <f t="shared" si="61"/>
        <v>6.561384000000281E-3</v>
      </c>
    </row>
    <row r="753" spans="1:14">
      <c r="A753" s="9">
        <v>40976</v>
      </c>
      <c r="B753">
        <v>2.9336402800000001</v>
      </c>
      <c r="C753" s="23">
        <v>3.4000000000000002E-2</v>
      </c>
      <c r="D753" s="23">
        <v>4.5199999999999997E-2</v>
      </c>
      <c r="E753">
        <v>1.1663734E-2</v>
      </c>
      <c r="F753" s="23">
        <v>1.55E-2</v>
      </c>
      <c r="H753" s="9">
        <v>40973</v>
      </c>
      <c r="I753" s="38">
        <v>2.8986999999999998</v>
      </c>
      <c r="J753" s="38">
        <f t="shared" si="60"/>
        <v>2.9007707639999998</v>
      </c>
      <c r="K753" s="38">
        <f t="shared" si="57"/>
        <v>8.299999999999752E-3</v>
      </c>
      <c r="L753" s="38">
        <f t="shared" si="58"/>
        <v>4.4656736605956614E-2</v>
      </c>
      <c r="M753" s="38">
        <f t="shared" si="59"/>
        <v>4.6899999999999997E-2</v>
      </c>
      <c r="N753" s="38">
        <f t="shared" si="61"/>
        <v>2.0707639999999472E-3</v>
      </c>
    </row>
    <row r="754" spans="1:14">
      <c r="A754" s="9">
        <v>40975</v>
      </c>
      <c r="B754">
        <v>2.8996218580000002</v>
      </c>
      <c r="C754" s="23">
        <v>3.4599999999999999E-2</v>
      </c>
      <c r="D754" s="23">
        <v>4.6100000000000002E-2</v>
      </c>
      <c r="E754">
        <v>1.1990559E-2</v>
      </c>
      <c r="F754" s="23">
        <v>1.5800000000000002E-2</v>
      </c>
      <c r="H754" s="9">
        <v>40970</v>
      </c>
      <c r="I754" s="38">
        <v>2.8904000000000001</v>
      </c>
      <c r="J754" s="38">
        <f t="shared" si="60"/>
        <v>2.8908030060000001</v>
      </c>
      <c r="K754" s="38">
        <f t="shared" si="57"/>
        <v>-3.6999999999999922E-2</v>
      </c>
      <c r="L754" s="38">
        <f t="shared" si="58"/>
        <v>4.4713958310538905E-2</v>
      </c>
      <c r="M754" s="38">
        <f t="shared" si="59"/>
        <v>4.6899999999999997E-2</v>
      </c>
      <c r="N754" s="38">
        <f t="shared" si="61"/>
        <v>4.0300599999998354E-4</v>
      </c>
    </row>
    <row r="755" spans="1:14">
      <c r="A755" s="9">
        <v>40974</v>
      </c>
      <c r="B755">
        <v>2.8650613840000001</v>
      </c>
      <c r="C755" s="23">
        <v>-3.5700000000000003E-2</v>
      </c>
      <c r="D755" s="23">
        <v>4.5999999999999999E-2</v>
      </c>
      <c r="E755">
        <v>-1.2386707E-2</v>
      </c>
      <c r="F755" s="23">
        <v>1.5699999999999999E-2</v>
      </c>
      <c r="H755" s="9">
        <v>40969</v>
      </c>
      <c r="I755" s="38">
        <v>2.9274</v>
      </c>
      <c r="J755" s="38">
        <f t="shared" si="60"/>
        <v>2.9287236029999999</v>
      </c>
      <c r="K755" s="38">
        <f t="shared" si="57"/>
        <v>4.7600000000000087E-2</v>
      </c>
      <c r="L755" s="38">
        <f t="shared" si="58"/>
        <v>4.4547169312822918E-2</v>
      </c>
      <c r="M755" s="38">
        <f t="shared" si="59"/>
        <v>4.6800000000000001E-2</v>
      </c>
      <c r="N755" s="38">
        <f t="shared" si="61"/>
        <v>1.3236029999998955E-3</v>
      </c>
    </row>
    <row r="756" spans="1:14">
      <c r="A756" s="9">
        <v>40973</v>
      </c>
      <c r="B756">
        <v>2.9007707639999998</v>
      </c>
      <c r="C756" s="23">
        <v>0.01</v>
      </c>
      <c r="D756" s="23">
        <v>4.6899999999999997E-2</v>
      </c>
      <c r="E756">
        <v>3.4421619999999999E-3</v>
      </c>
      <c r="F756" s="23">
        <v>1.6E-2</v>
      </c>
      <c r="H756" s="9">
        <v>40968</v>
      </c>
      <c r="I756" s="38">
        <v>2.8797999999999999</v>
      </c>
      <c r="J756" s="38">
        <f t="shared" si="60"/>
        <v>2.8817315460000001</v>
      </c>
      <c r="K756" s="38">
        <f t="shared" si="57"/>
        <v>6.6799999999999748E-2</v>
      </c>
      <c r="L756" s="38">
        <f t="shared" si="58"/>
        <v>4.4741986594325246E-2</v>
      </c>
      <c r="M756" s="38">
        <f t="shared" si="59"/>
        <v>4.7E-2</v>
      </c>
      <c r="N756" s="38">
        <f t="shared" si="61"/>
        <v>1.9315460000002282E-3</v>
      </c>
    </row>
    <row r="757" spans="1:14">
      <c r="A757" s="9">
        <v>40970</v>
      </c>
      <c r="B757">
        <v>2.8908030060000001</v>
      </c>
      <c r="C757" s="23">
        <v>-3.7900000000000003E-2</v>
      </c>
      <c r="D757" s="23">
        <v>4.6899999999999997E-2</v>
      </c>
      <c r="E757">
        <v>-1.3032377E-2</v>
      </c>
      <c r="F757" s="23">
        <v>1.6E-2</v>
      </c>
      <c r="H757" s="9">
        <v>40967</v>
      </c>
      <c r="I757" s="38">
        <v>2.8130000000000002</v>
      </c>
      <c r="J757" s="38">
        <f t="shared" si="60"/>
        <v>2.810196168</v>
      </c>
      <c r="K757" s="38">
        <f t="shared" si="57"/>
        <v>-8.299999999999752E-3</v>
      </c>
      <c r="L757" s="38">
        <f t="shared" si="58"/>
        <v>4.4025219531562375E-2</v>
      </c>
      <c r="M757" s="38">
        <f t="shared" si="59"/>
        <v>4.6199999999999998E-2</v>
      </c>
      <c r="N757" s="38">
        <f t="shared" si="61"/>
        <v>2.8038320000001171E-3</v>
      </c>
    </row>
    <row r="758" spans="1:14">
      <c r="A758" s="9">
        <v>40969</v>
      </c>
      <c r="B758">
        <v>2.9287236029999999</v>
      </c>
      <c r="C758" s="23">
        <v>4.7E-2</v>
      </c>
      <c r="D758" s="23">
        <v>4.6800000000000001E-2</v>
      </c>
      <c r="E758">
        <v>1.6175353E-2</v>
      </c>
      <c r="F758" s="23">
        <v>1.5900000000000001E-2</v>
      </c>
      <c r="H758" s="9">
        <v>40966</v>
      </c>
      <c r="I758" s="38">
        <v>2.8212999999999999</v>
      </c>
      <c r="J758" s="38">
        <f t="shared" si="60"/>
        <v>2.820539052</v>
      </c>
      <c r="K758" s="38">
        <f t="shared" si="57"/>
        <v>-2.8200000000000003E-2</v>
      </c>
      <c r="L758" s="38">
        <f t="shared" si="58"/>
        <v>4.4024207869433327E-2</v>
      </c>
      <c r="M758" s="38">
        <f t="shared" si="59"/>
        <v>4.6199999999999998E-2</v>
      </c>
      <c r="N758" s="38">
        <f t="shared" si="61"/>
        <v>7.6094799999992802E-4</v>
      </c>
    </row>
    <row r="759" spans="1:14">
      <c r="A759" s="9">
        <v>40968</v>
      </c>
      <c r="B759">
        <v>2.8817315460000001</v>
      </c>
      <c r="C759" s="23">
        <v>7.1499999999999994E-2</v>
      </c>
      <c r="D759" s="23">
        <v>4.7E-2</v>
      </c>
      <c r="E759">
        <v>2.5137052999999999E-2</v>
      </c>
      <c r="F759" s="23">
        <v>1.6E-2</v>
      </c>
      <c r="H759" s="9">
        <v>40963</v>
      </c>
      <c r="I759" s="38">
        <v>2.8494999999999999</v>
      </c>
      <c r="J759" s="38">
        <f t="shared" si="60"/>
        <v>2.8468470780000001</v>
      </c>
      <c r="K759" s="38">
        <f t="shared" si="57"/>
        <v>1.7100000000000115E-2</v>
      </c>
      <c r="L759" s="38">
        <f t="shared" si="58"/>
        <v>4.3928128094116517E-2</v>
      </c>
      <c r="M759" s="38">
        <f t="shared" si="59"/>
        <v>4.6100000000000002E-2</v>
      </c>
      <c r="N759" s="38">
        <f t="shared" si="61"/>
        <v>2.65292199999978E-3</v>
      </c>
    </row>
    <row r="760" spans="1:14">
      <c r="A760" s="9">
        <v>40967</v>
      </c>
      <c r="B760">
        <v>2.810196168</v>
      </c>
      <c r="C760" s="23">
        <v>-1.03E-2</v>
      </c>
      <c r="D760" s="23">
        <v>4.6199999999999998E-2</v>
      </c>
      <c r="E760">
        <v>-3.6737279999999998E-3</v>
      </c>
      <c r="F760" s="23">
        <v>1.5699999999999999E-2</v>
      </c>
      <c r="H760" s="9">
        <v>40962</v>
      </c>
      <c r="I760" s="38">
        <v>2.8323999999999998</v>
      </c>
      <c r="J760" s="38">
        <f t="shared" si="60"/>
        <v>2.8348328359999999</v>
      </c>
      <c r="K760" s="38">
        <f t="shared" si="57"/>
        <v>-4.410000000000025E-2</v>
      </c>
      <c r="L760" s="38">
        <f t="shared" si="58"/>
        <v>4.3954626836534332E-2</v>
      </c>
      <c r="M760" s="38">
        <f t="shared" si="59"/>
        <v>4.6199999999999998E-2</v>
      </c>
      <c r="N760" s="38">
        <f t="shared" si="61"/>
        <v>2.4328360000001048E-3</v>
      </c>
    </row>
    <row r="761" spans="1:14">
      <c r="A761" s="9">
        <v>40966</v>
      </c>
      <c r="B761">
        <v>2.820539052</v>
      </c>
      <c r="C761" s="23">
        <v>-2.63E-2</v>
      </c>
      <c r="D761" s="23">
        <v>4.6199999999999998E-2</v>
      </c>
      <c r="E761">
        <v>-9.2840739999999998E-3</v>
      </c>
      <c r="F761" s="23">
        <v>1.5699999999999999E-2</v>
      </c>
      <c r="H761" s="9">
        <v>40961</v>
      </c>
      <c r="I761" s="38">
        <v>2.8765000000000001</v>
      </c>
      <c r="J761" s="38">
        <f t="shared" si="60"/>
        <v>2.873131393</v>
      </c>
      <c r="K761" s="38">
        <f t="shared" si="57"/>
        <v>-4.7299999999999898E-2</v>
      </c>
      <c r="L761" s="38">
        <f t="shared" si="58"/>
        <v>4.4935174745165202E-2</v>
      </c>
      <c r="M761" s="38">
        <f t="shared" si="59"/>
        <v>4.7199999999999999E-2</v>
      </c>
      <c r="N761" s="38">
        <f t="shared" si="61"/>
        <v>3.368607000000079E-3</v>
      </c>
    </row>
    <row r="762" spans="1:14">
      <c r="A762" s="9">
        <v>40963</v>
      </c>
      <c r="B762">
        <v>2.8468470780000001</v>
      </c>
      <c r="C762" s="23">
        <v>1.2E-2</v>
      </c>
      <c r="D762" s="23">
        <v>4.6100000000000002E-2</v>
      </c>
      <c r="E762">
        <v>4.2291220000000001E-3</v>
      </c>
      <c r="F762" s="23">
        <v>1.5599999999999999E-2</v>
      </c>
      <c r="H762" s="9">
        <v>40960</v>
      </c>
      <c r="I762" s="38">
        <v>2.9238</v>
      </c>
      <c r="J762" s="38">
        <f t="shared" si="60"/>
        <v>2.923155999</v>
      </c>
      <c r="K762" s="38">
        <f t="shared" si="57"/>
        <v>6.0999999999999943E-2</v>
      </c>
      <c r="L762" s="38">
        <f t="shared" si="58"/>
        <v>4.4586954845255829E-2</v>
      </c>
      <c r="M762" s="38">
        <f t="shared" si="59"/>
        <v>4.6800000000000001E-2</v>
      </c>
      <c r="N762" s="38">
        <f t="shared" si="61"/>
        <v>6.4400099999994964E-4</v>
      </c>
    </row>
    <row r="763" spans="1:14">
      <c r="A763" s="9">
        <v>40962</v>
      </c>
      <c r="B763">
        <v>2.8348328359999999</v>
      </c>
      <c r="C763" s="23">
        <v>-3.8300000000000001E-2</v>
      </c>
      <c r="D763" s="23">
        <v>4.6199999999999998E-2</v>
      </c>
      <c r="E763">
        <v>-1.3419542E-2</v>
      </c>
      <c r="F763" s="23">
        <v>1.5599999999999999E-2</v>
      </c>
      <c r="H763" s="9">
        <v>40956</v>
      </c>
      <c r="I763" s="38">
        <v>2.8628</v>
      </c>
      <c r="J763" s="38">
        <f t="shared" si="60"/>
        <v>2.8683607059999998</v>
      </c>
      <c r="K763" s="38">
        <f t="shared" si="57"/>
        <v>3.069999999999995E-2</v>
      </c>
      <c r="L763" s="38">
        <f t="shared" si="58"/>
        <v>4.3844001064895208E-2</v>
      </c>
      <c r="M763" s="38">
        <f t="shared" si="59"/>
        <v>4.6399999999999997E-2</v>
      </c>
      <c r="N763" s="38">
        <f t="shared" si="61"/>
        <v>5.5607059999998043E-3</v>
      </c>
    </row>
    <row r="764" spans="1:14">
      <c r="A764" s="9">
        <v>40961</v>
      </c>
      <c r="B764">
        <v>2.873131393</v>
      </c>
      <c r="C764" s="23">
        <v>-0.05</v>
      </c>
      <c r="D764" s="23">
        <v>4.7199999999999999E-2</v>
      </c>
      <c r="E764">
        <v>-1.7261340999999999E-2</v>
      </c>
      <c r="F764" s="23">
        <v>1.5900000000000001E-2</v>
      </c>
      <c r="H764" s="9">
        <v>40955</v>
      </c>
      <c r="I764" s="38">
        <v>2.8321000000000001</v>
      </c>
      <c r="J764" s="38">
        <f t="shared" si="60"/>
        <v>2.831673061</v>
      </c>
      <c r="K764" s="38">
        <f t="shared" si="57"/>
        <v>6.5599999999999881E-2</v>
      </c>
      <c r="L764" s="38">
        <f t="shared" si="58"/>
        <v>4.3745675621633985E-2</v>
      </c>
      <c r="M764" s="38">
        <f t="shared" si="59"/>
        <v>4.6199999999999998E-2</v>
      </c>
      <c r="N764" s="38">
        <f t="shared" si="61"/>
        <v>4.2693900000001506E-4</v>
      </c>
    </row>
    <row r="765" spans="1:14">
      <c r="A765" s="9">
        <v>40960</v>
      </c>
      <c r="B765">
        <v>2.923155999</v>
      </c>
      <c r="C765" s="23">
        <v>5.4800000000000001E-2</v>
      </c>
      <c r="D765" s="23">
        <v>4.6800000000000001E-2</v>
      </c>
      <c r="E765">
        <v>1.892317E-2</v>
      </c>
      <c r="F765" s="23">
        <v>1.5800000000000002E-2</v>
      </c>
      <c r="H765" s="9">
        <v>40954</v>
      </c>
      <c r="I765" s="38">
        <v>2.7665000000000002</v>
      </c>
      <c r="J765" s="38">
        <f t="shared" si="60"/>
        <v>2.782211872</v>
      </c>
      <c r="K765" s="38">
        <f t="shared" si="57"/>
        <v>5.5000000000000604E-3</v>
      </c>
      <c r="L765" s="38">
        <f t="shared" si="58"/>
        <v>4.3430522833133429E-2</v>
      </c>
      <c r="M765" s="38">
        <f t="shared" si="59"/>
        <v>4.6199999999999998E-2</v>
      </c>
      <c r="N765" s="38">
        <f t="shared" si="61"/>
        <v>1.5711871999999794E-2</v>
      </c>
    </row>
    <row r="766" spans="1:14">
      <c r="A766" s="9">
        <v>40956</v>
      </c>
      <c r="B766">
        <v>2.8683607059999998</v>
      </c>
      <c r="C766" s="23">
        <v>3.6700000000000003E-2</v>
      </c>
      <c r="D766" s="23">
        <v>4.6399999999999997E-2</v>
      </c>
      <c r="E766">
        <v>1.2872959E-2</v>
      </c>
      <c r="F766" s="23">
        <v>1.5599999999999999E-2</v>
      </c>
      <c r="H766" s="9">
        <v>40953</v>
      </c>
      <c r="I766" s="38">
        <v>2.7610000000000001</v>
      </c>
      <c r="J766" s="38">
        <f t="shared" si="60"/>
        <v>2.766814637</v>
      </c>
      <c r="K766" s="38">
        <f t="shared" si="57"/>
        <v>-5.6599999999999984E-2</v>
      </c>
      <c r="L766" s="38">
        <f t="shared" si="58"/>
        <v>4.3625080221058474E-2</v>
      </c>
      <c r="M766" s="38">
        <f t="shared" si="59"/>
        <v>4.6300000000000001E-2</v>
      </c>
      <c r="N766" s="38">
        <f t="shared" si="61"/>
        <v>5.8146369999998448E-3</v>
      </c>
    </row>
    <row r="767" spans="1:14">
      <c r="A767" s="9">
        <v>40955</v>
      </c>
      <c r="B767">
        <v>2.831673061</v>
      </c>
      <c r="C767" s="23">
        <v>4.9500000000000002E-2</v>
      </c>
      <c r="D767" s="23">
        <v>4.6199999999999998E-2</v>
      </c>
      <c r="E767">
        <v>1.7621476000000001E-2</v>
      </c>
      <c r="F767" s="23">
        <v>1.5599999999999999E-2</v>
      </c>
      <c r="H767" s="9">
        <v>40952</v>
      </c>
      <c r="I767" s="38">
        <v>2.8176000000000001</v>
      </c>
      <c r="J767" s="38">
        <f t="shared" si="60"/>
        <v>2.817485472</v>
      </c>
      <c r="K767" s="38">
        <f t="shared" ref="K767:K830" si="62">I767-I768</f>
        <v>1.1400000000000077E-2</v>
      </c>
      <c r="L767" s="38">
        <f t="shared" ref="L767:L830" si="63">STDEVA(K767:K826)</f>
        <v>4.3169585966770348E-2</v>
      </c>
      <c r="M767" s="38">
        <f t="shared" si="59"/>
        <v>4.5999999999999999E-2</v>
      </c>
      <c r="N767" s="38">
        <f t="shared" si="61"/>
        <v>1.1452800000011365E-4</v>
      </c>
    </row>
    <row r="768" spans="1:14">
      <c r="A768" s="9">
        <v>40954</v>
      </c>
      <c r="B768">
        <v>2.782211872</v>
      </c>
      <c r="C768" s="23">
        <v>1.54E-2</v>
      </c>
      <c r="D768" s="23">
        <v>4.6199999999999998E-2</v>
      </c>
      <c r="E768">
        <v>5.5495409999999998E-3</v>
      </c>
      <c r="F768" s="23">
        <v>1.55E-2</v>
      </c>
      <c r="H768" s="9">
        <v>40949</v>
      </c>
      <c r="I768" s="38">
        <v>2.8062</v>
      </c>
      <c r="J768" s="38">
        <f t="shared" si="60"/>
        <v>2.8097489690000002</v>
      </c>
      <c r="K768" s="38">
        <f t="shared" si="62"/>
        <v>-3.5800000000000054E-2</v>
      </c>
      <c r="L768" s="38">
        <f t="shared" si="63"/>
        <v>4.3176876920001682E-2</v>
      </c>
      <c r="M768" s="38">
        <f t="shared" si="59"/>
        <v>4.6100000000000002E-2</v>
      </c>
      <c r="N768" s="38">
        <f t="shared" si="61"/>
        <v>3.5489690000001239E-3</v>
      </c>
    </row>
    <row r="769" spans="1:14">
      <c r="A769" s="9">
        <v>40953</v>
      </c>
      <c r="B769">
        <v>2.766814637</v>
      </c>
      <c r="C769" s="23">
        <v>-5.0700000000000002E-2</v>
      </c>
      <c r="D769" s="23">
        <v>4.6300000000000001E-2</v>
      </c>
      <c r="E769">
        <v>-1.8148102999999999E-2</v>
      </c>
      <c r="F769" s="23">
        <v>1.55E-2</v>
      </c>
      <c r="H769" s="9">
        <v>40948</v>
      </c>
      <c r="I769" s="38">
        <v>2.8420000000000001</v>
      </c>
      <c r="J769" s="38">
        <f t="shared" si="60"/>
        <v>2.8458544400000001</v>
      </c>
      <c r="K769" s="38">
        <f t="shared" si="62"/>
        <v>6.9599999999999884E-2</v>
      </c>
      <c r="L769" s="38">
        <f t="shared" si="63"/>
        <v>4.3019707052875847E-2</v>
      </c>
      <c r="M769" s="38">
        <f t="shared" si="59"/>
        <v>4.5900000000000003E-2</v>
      </c>
      <c r="N769" s="38">
        <f t="shared" si="61"/>
        <v>3.8544400000000145E-3</v>
      </c>
    </row>
    <row r="770" spans="1:14">
      <c r="A770" s="9">
        <v>40952</v>
      </c>
      <c r="B770">
        <v>2.817485472</v>
      </c>
      <c r="C770" s="23">
        <v>7.7000000000000002E-3</v>
      </c>
      <c r="D770" s="23">
        <v>4.5999999999999999E-2</v>
      </c>
      <c r="E770">
        <v>2.749666E-3</v>
      </c>
      <c r="F770" s="23">
        <v>1.54E-2</v>
      </c>
      <c r="H770" s="9">
        <v>40947</v>
      </c>
      <c r="I770" s="38">
        <v>2.7724000000000002</v>
      </c>
      <c r="J770" s="38">
        <f t="shared" si="60"/>
        <v>2.7670306949999999</v>
      </c>
      <c r="K770" s="38">
        <f t="shared" si="62"/>
        <v>-2.2399999999999753E-2</v>
      </c>
      <c r="L770" s="38">
        <f t="shared" si="63"/>
        <v>4.2666080283753072E-2</v>
      </c>
      <c r="M770" s="38">
        <f t="shared" ref="M770:M833" si="64">VLOOKUP(H770,$A$2:$F$1466,4,0)</f>
        <v>4.53E-2</v>
      </c>
      <c r="N770" s="38">
        <f t="shared" si="61"/>
        <v>5.369305000000324E-3</v>
      </c>
    </row>
    <row r="771" spans="1:14">
      <c r="A771" s="9">
        <v>40949</v>
      </c>
      <c r="B771">
        <v>2.8097489690000002</v>
      </c>
      <c r="C771" s="23">
        <v>-3.61E-2</v>
      </c>
      <c r="D771" s="23">
        <v>4.6100000000000002E-2</v>
      </c>
      <c r="E771">
        <v>-1.2768208E-2</v>
      </c>
      <c r="F771" s="23">
        <v>1.54E-2</v>
      </c>
      <c r="H771" s="9">
        <v>40946</v>
      </c>
      <c r="I771" s="38">
        <v>2.7948</v>
      </c>
      <c r="J771" s="38">
        <f t="shared" ref="J771:J834" si="65">VLOOKUP(H771,A771:F2235,2,0)</f>
        <v>2.7946021129999998</v>
      </c>
      <c r="K771" s="38">
        <f t="shared" si="62"/>
        <v>3.5299999999999887E-2</v>
      </c>
      <c r="L771" s="38">
        <f t="shared" si="63"/>
        <v>4.2856678078593592E-2</v>
      </c>
      <c r="M771" s="38">
        <f t="shared" si="64"/>
        <v>4.5600000000000002E-2</v>
      </c>
      <c r="N771" s="38">
        <f t="shared" ref="N771:N834" si="66">ABS(I771-J771)</f>
        <v>1.9788700000011872E-4</v>
      </c>
    </row>
    <row r="772" spans="1:14">
      <c r="A772" s="9">
        <v>40948</v>
      </c>
      <c r="B772">
        <v>2.8458544400000001</v>
      </c>
      <c r="C772" s="23">
        <v>7.8799999999999995E-2</v>
      </c>
      <c r="D772" s="23">
        <v>4.5900000000000003E-2</v>
      </c>
      <c r="E772">
        <v>2.8088558999999999E-2</v>
      </c>
      <c r="F772" s="23">
        <v>1.54E-2</v>
      </c>
      <c r="H772" s="9">
        <v>40945</v>
      </c>
      <c r="I772" s="38">
        <v>2.7595000000000001</v>
      </c>
      <c r="J772" s="38">
        <f t="shared" si="65"/>
        <v>2.7613284340000002</v>
      </c>
      <c r="K772" s="38">
        <f t="shared" si="62"/>
        <v>-6.3899999999999846E-2</v>
      </c>
      <c r="L772" s="38">
        <f t="shared" si="63"/>
        <v>4.3568139080500723E-2</v>
      </c>
      <c r="M772" s="38">
        <f t="shared" si="64"/>
        <v>4.6600000000000003E-2</v>
      </c>
      <c r="N772" s="38">
        <f t="shared" si="66"/>
        <v>1.8284340000001009E-3</v>
      </c>
    </row>
    <row r="773" spans="1:14">
      <c r="A773" s="9">
        <v>40947</v>
      </c>
      <c r="B773">
        <v>2.7670306949999999</v>
      </c>
      <c r="C773" s="23">
        <v>-2.76E-2</v>
      </c>
      <c r="D773" s="23">
        <v>4.53E-2</v>
      </c>
      <c r="E773">
        <v>-9.9149459999999991E-3</v>
      </c>
      <c r="F773" s="23">
        <v>1.5100000000000001E-2</v>
      </c>
      <c r="H773" s="9">
        <v>40942</v>
      </c>
      <c r="I773" s="38">
        <v>2.8233999999999999</v>
      </c>
      <c r="J773" s="38">
        <f t="shared" si="65"/>
        <v>2.8101423090000002</v>
      </c>
      <c r="K773" s="38">
        <f t="shared" si="62"/>
        <v>9.5399999999999707E-2</v>
      </c>
      <c r="L773" s="38">
        <f t="shared" si="63"/>
        <v>4.2959821558772607E-2</v>
      </c>
      <c r="M773" s="38">
        <f t="shared" si="64"/>
        <v>4.6300000000000001E-2</v>
      </c>
      <c r="N773" s="38">
        <f t="shared" si="66"/>
        <v>1.3257690999999738E-2</v>
      </c>
    </row>
    <row r="774" spans="1:14">
      <c r="A774" s="9">
        <v>40946</v>
      </c>
      <c r="B774">
        <v>2.7946021129999998</v>
      </c>
      <c r="C774" s="23">
        <v>3.3300000000000003E-2</v>
      </c>
      <c r="D774" s="23">
        <v>4.5600000000000002E-2</v>
      </c>
      <c r="E774">
        <v>1.1977859E-2</v>
      </c>
      <c r="F774" s="23">
        <v>1.52E-2</v>
      </c>
      <c r="H774" s="9">
        <v>40941</v>
      </c>
      <c r="I774" s="38">
        <v>2.7280000000000002</v>
      </c>
      <c r="J774" s="38">
        <f t="shared" si="65"/>
        <v>2.716402515</v>
      </c>
      <c r="K774" s="38">
        <f t="shared" si="62"/>
        <v>-4.3999999999999595E-2</v>
      </c>
      <c r="L774" s="38">
        <f t="shared" si="63"/>
        <v>4.1107127888929902E-2</v>
      </c>
      <c r="M774" s="38">
        <f t="shared" si="64"/>
        <v>4.4699999999999997E-2</v>
      </c>
      <c r="N774" s="38">
        <f t="shared" si="66"/>
        <v>1.1597485000000241E-2</v>
      </c>
    </row>
    <row r="775" spans="1:14">
      <c r="A775" s="9">
        <v>40945</v>
      </c>
      <c r="B775">
        <v>2.7613284340000002</v>
      </c>
      <c r="C775" s="23">
        <v>-4.8800000000000003E-2</v>
      </c>
      <c r="D775" s="23">
        <v>4.6600000000000003E-2</v>
      </c>
      <c r="E775">
        <v>-1.7523245999999999E-2</v>
      </c>
      <c r="F775" s="23">
        <v>1.54E-2</v>
      </c>
      <c r="H775" s="9">
        <v>40940</v>
      </c>
      <c r="I775" s="38">
        <v>2.7719999999999998</v>
      </c>
      <c r="J775" s="38">
        <f t="shared" si="65"/>
        <v>2.7729430430000002</v>
      </c>
      <c r="K775" s="38">
        <f t="shared" si="62"/>
        <v>-6.0000000000002274E-3</v>
      </c>
      <c r="L775" s="38">
        <f t="shared" si="63"/>
        <v>4.2124426935363411E-2</v>
      </c>
      <c r="M775" s="38">
        <f t="shared" si="64"/>
        <v>4.4699999999999997E-2</v>
      </c>
      <c r="N775" s="38">
        <f t="shared" si="66"/>
        <v>9.4304300000036534E-4</v>
      </c>
    </row>
    <row r="776" spans="1:14">
      <c r="A776" s="9">
        <v>40942</v>
      </c>
      <c r="B776">
        <v>2.8101423090000002</v>
      </c>
      <c r="C776" s="23">
        <v>9.3700000000000006E-2</v>
      </c>
      <c r="D776" s="23">
        <v>4.6300000000000001E-2</v>
      </c>
      <c r="E776">
        <v>3.3926725999999997E-2</v>
      </c>
      <c r="F776" s="23">
        <v>1.5299999999999999E-2</v>
      </c>
      <c r="H776" s="9">
        <v>40939</v>
      </c>
      <c r="I776" s="38">
        <v>2.778</v>
      </c>
      <c r="J776" s="38">
        <f t="shared" si="65"/>
        <v>2.776295271</v>
      </c>
      <c r="K776" s="38">
        <f t="shared" si="62"/>
        <v>-2.9100000000000126E-2</v>
      </c>
      <c r="L776" s="38">
        <f t="shared" si="63"/>
        <v>4.2124417681099799E-2</v>
      </c>
      <c r="M776" s="38">
        <f t="shared" si="64"/>
        <v>4.48E-2</v>
      </c>
      <c r="N776" s="38">
        <f t="shared" si="66"/>
        <v>1.7047290000000714E-3</v>
      </c>
    </row>
    <row r="777" spans="1:14">
      <c r="A777" s="9">
        <v>40941</v>
      </c>
      <c r="B777">
        <v>2.716402515</v>
      </c>
      <c r="C777" s="23">
        <v>-5.6500000000000002E-2</v>
      </c>
      <c r="D777" s="23">
        <v>4.4699999999999997E-2</v>
      </c>
      <c r="E777">
        <v>-2.0600825999999999E-2</v>
      </c>
      <c r="F777" s="23">
        <v>1.47E-2</v>
      </c>
      <c r="H777" s="9">
        <v>40938</v>
      </c>
      <c r="I777" s="38">
        <v>2.8071000000000002</v>
      </c>
      <c r="J777" s="38">
        <f t="shared" si="65"/>
        <v>2.8089477139999999</v>
      </c>
      <c r="K777" s="38">
        <f t="shared" si="62"/>
        <v>-5.5999999999998273E-3</v>
      </c>
      <c r="L777" s="38">
        <f t="shared" si="63"/>
        <v>4.4394418994431153E-2</v>
      </c>
      <c r="M777" s="38">
        <f t="shared" si="64"/>
        <v>4.7199999999999999E-2</v>
      </c>
      <c r="N777" s="38">
        <f t="shared" si="66"/>
        <v>1.8477139999997227E-3</v>
      </c>
    </row>
    <row r="778" spans="1:14">
      <c r="A778" s="9">
        <v>40940</v>
      </c>
      <c r="B778">
        <v>2.7729430430000002</v>
      </c>
      <c r="C778" s="23">
        <v>-3.3999999999999998E-3</v>
      </c>
      <c r="D778" s="23">
        <v>4.4699999999999997E-2</v>
      </c>
      <c r="E778">
        <v>-1.208176E-3</v>
      </c>
      <c r="F778" s="23">
        <v>1.46E-2</v>
      </c>
      <c r="H778" s="9">
        <v>40935</v>
      </c>
      <c r="I778" s="38">
        <v>2.8127</v>
      </c>
      <c r="J778" s="38">
        <f t="shared" si="65"/>
        <v>2.8082441729999998</v>
      </c>
      <c r="K778" s="38">
        <f t="shared" si="62"/>
        <v>-3.7599999999999856E-2</v>
      </c>
      <c r="L778" s="38">
        <f t="shared" si="63"/>
        <v>4.6256978676424483E-2</v>
      </c>
      <c r="M778" s="38">
        <f t="shared" si="64"/>
        <v>4.9000000000000002E-2</v>
      </c>
      <c r="N778" s="38">
        <f t="shared" si="66"/>
        <v>4.4558270000001343E-3</v>
      </c>
    </row>
    <row r="779" spans="1:14">
      <c r="A779" s="9">
        <v>40939</v>
      </c>
      <c r="B779">
        <v>2.776295271</v>
      </c>
      <c r="C779" s="23">
        <v>-3.27E-2</v>
      </c>
      <c r="D779" s="23">
        <v>4.48E-2</v>
      </c>
      <c r="E779">
        <v>-1.1692532E-2</v>
      </c>
      <c r="F779" s="23">
        <v>1.47E-2</v>
      </c>
      <c r="H779" s="9">
        <v>40934</v>
      </c>
      <c r="I779" s="38">
        <v>2.8502999999999998</v>
      </c>
      <c r="J779" s="38">
        <f t="shared" si="65"/>
        <v>2.84358384</v>
      </c>
      <c r="K779" s="38">
        <f t="shared" si="62"/>
        <v>-6.1000000000000387E-2</v>
      </c>
      <c r="L779" s="38">
        <f t="shared" si="63"/>
        <v>4.7459129577205592E-2</v>
      </c>
      <c r="M779" s="38">
        <f t="shared" si="64"/>
        <v>4.9700000000000001E-2</v>
      </c>
      <c r="N779" s="38">
        <f t="shared" si="66"/>
        <v>6.71615999999986E-3</v>
      </c>
    </row>
    <row r="780" spans="1:14">
      <c r="A780" s="9">
        <v>40938</v>
      </c>
      <c r="B780">
        <v>2.8089477139999999</v>
      </c>
      <c r="C780" s="23">
        <v>6.9999999999999999E-4</v>
      </c>
      <c r="D780" s="23">
        <v>4.7199999999999999E-2</v>
      </c>
      <c r="E780">
        <v>2.5049600000000001E-4</v>
      </c>
      <c r="F780" s="23">
        <v>1.54E-2</v>
      </c>
      <c r="H780" s="9">
        <v>40933</v>
      </c>
      <c r="I780" s="38">
        <v>2.9113000000000002</v>
      </c>
      <c r="J780" s="38">
        <f t="shared" si="65"/>
        <v>2.9051562780000002</v>
      </c>
      <c r="K780" s="38">
        <f t="shared" si="62"/>
        <v>-5.0699999999999967E-2</v>
      </c>
      <c r="L780" s="38">
        <f t="shared" si="63"/>
        <v>4.9875636835207578E-2</v>
      </c>
      <c r="M780" s="38">
        <f t="shared" si="64"/>
        <v>5.1999999999999998E-2</v>
      </c>
      <c r="N780" s="38">
        <f t="shared" si="66"/>
        <v>6.1437220000000181E-3</v>
      </c>
    </row>
    <row r="781" spans="1:14">
      <c r="A781" s="9">
        <v>40935</v>
      </c>
      <c r="B781">
        <v>2.8082441729999998</v>
      </c>
      <c r="C781" s="23">
        <v>-3.5299999999999998E-2</v>
      </c>
      <c r="D781" s="23">
        <v>4.9000000000000002E-2</v>
      </c>
      <c r="E781">
        <v>-1.2505733999999999E-2</v>
      </c>
      <c r="F781" s="23">
        <v>1.5800000000000002E-2</v>
      </c>
      <c r="H781" s="9">
        <v>40932</v>
      </c>
      <c r="I781" s="38">
        <v>2.9620000000000002</v>
      </c>
      <c r="J781" s="38">
        <f t="shared" si="65"/>
        <v>2.9598808879999998</v>
      </c>
      <c r="K781" s="38">
        <f t="shared" si="62"/>
        <v>-5.6999999999995943E-3</v>
      </c>
      <c r="L781" s="38">
        <f t="shared" si="63"/>
        <v>5.0195762420464862E-2</v>
      </c>
      <c r="M781" s="38">
        <f t="shared" si="64"/>
        <v>5.2200000000000003E-2</v>
      </c>
      <c r="N781" s="38">
        <f t="shared" si="66"/>
        <v>2.1191120000003671E-3</v>
      </c>
    </row>
    <row r="782" spans="1:14">
      <c r="A782" s="9">
        <v>40934</v>
      </c>
      <c r="B782">
        <v>2.84358384</v>
      </c>
      <c r="C782" s="23">
        <v>-6.1600000000000002E-2</v>
      </c>
      <c r="D782" s="23">
        <v>4.9700000000000001E-2</v>
      </c>
      <c r="E782">
        <v>-2.1422013E-2</v>
      </c>
      <c r="F782" s="23">
        <v>1.6E-2</v>
      </c>
      <c r="H782" s="9">
        <v>40931</v>
      </c>
      <c r="I782" s="38">
        <v>2.9676999999999998</v>
      </c>
      <c r="J782" s="38">
        <f t="shared" si="65"/>
        <v>2.972564142</v>
      </c>
      <c r="K782" s="38">
        <f t="shared" si="62"/>
        <v>-7.1000000000003283E-3</v>
      </c>
      <c r="L782" s="38">
        <f t="shared" si="63"/>
        <v>5.1515567720002133E-2</v>
      </c>
      <c r="M782" s="38">
        <f t="shared" si="64"/>
        <v>5.3600000000000002E-2</v>
      </c>
      <c r="N782" s="38">
        <f t="shared" si="66"/>
        <v>4.8641420000001823E-3</v>
      </c>
    </row>
    <row r="783" spans="1:14">
      <c r="A783" s="9">
        <v>40933</v>
      </c>
      <c r="B783">
        <v>2.9051562780000002</v>
      </c>
      <c r="C783" s="23">
        <v>-5.4699999999999999E-2</v>
      </c>
      <c r="D783" s="23">
        <v>5.1999999999999998E-2</v>
      </c>
      <c r="E783">
        <v>-1.8661842000000001E-2</v>
      </c>
      <c r="F783" s="23">
        <v>1.66E-2</v>
      </c>
      <c r="H783" s="9">
        <v>40928</v>
      </c>
      <c r="I783" s="38">
        <v>2.9748000000000001</v>
      </c>
      <c r="J783" s="38">
        <f t="shared" si="65"/>
        <v>2.9761108759999999</v>
      </c>
      <c r="K783" s="38">
        <f t="shared" si="62"/>
        <v>1.5600000000000058E-2</v>
      </c>
      <c r="L783" s="38">
        <f t="shared" si="63"/>
        <v>5.1720511263044722E-2</v>
      </c>
      <c r="M783" s="38">
        <f t="shared" si="64"/>
        <v>5.3800000000000001E-2</v>
      </c>
      <c r="N783" s="38">
        <f t="shared" si="66"/>
        <v>1.3108759999997943E-3</v>
      </c>
    </row>
    <row r="784" spans="1:14">
      <c r="A784" s="9">
        <v>40932</v>
      </c>
      <c r="B784">
        <v>2.9598808879999998</v>
      </c>
      <c r="C784" s="23">
        <v>-1.2699999999999999E-2</v>
      </c>
      <c r="D784" s="23">
        <v>5.2200000000000003E-2</v>
      </c>
      <c r="E784">
        <v>-4.2759010000000004E-3</v>
      </c>
      <c r="F784" s="23">
        <v>1.66E-2</v>
      </c>
      <c r="H784" s="9">
        <v>40927</v>
      </c>
      <c r="I784" s="38">
        <v>2.9592000000000001</v>
      </c>
      <c r="J784" s="38">
        <f t="shared" si="65"/>
        <v>2.9647668249999999</v>
      </c>
      <c r="K784" s="38">
        <f t="shared" si="62"/>
        <v>6.3099999999999934E-2</v>
      </c>
      <c r="L784" s="38">
        <f t="shared" si="63"/>
        <v>5.1664465599188365E-2</v>
      </c>
      <c r="M784" s="38">
        <f t="shared" si="64"/>
        <v>5.3800000000000001E-2</v>
      </c>
      <c r="N784" s="38">
        <f t="shared" si="66"/>
        <v>5.5668249999998309E-3</v>
      </c>
    </row>
    <row r="785" spans="1:14">
      <c r="A785" s="9">
        <v>40931</v>
      </c>
      <c r="B785">
        <v>2.972564142</v>
      </c>
      <c r="C785" s="23">
        <v>-3.5000000000000001E-3</v>
      </c>
      <c r="D785" s="23">
        <v>5.3600000000000002E-2</v>
      </c>
      <c r="E785">
        <v>-1.1924450000000001E-3</v>
      </c>
      <c r="F785" s="23">
        <v>1.7000000000000001E-2</v>
      </c>
      <c r="H785" s="9">
        <v>40926</v>
      </c>
      <c r="I785" s="38">
        <v>2.8961000000000001</v>
      </c>
      <c r="J785" s="38">
        <f t="shared" si="65"/>
        <v>2.9029521950000001</v>
      </c>
      <c r="K785" s="38">
        <f t="shared" si="62"/>
        <v>3.6500000000000199E-2</v>
      </c>
      <c r="L785" s="38">
        <f t="shared" si="63"/>
        <v>5.1013417311161512E-2</v>
      </c>
      <c r="M785" s="38">
        <f t="shared" si="64"/>
        <v>5.3199999999999997E-2</v>
      </c>
      <c r="N785" s="38">
        <f t="shared" si="66"/>
        <v>6.8521950000000054E-3</v>
      </c>
    </row>
    <row r="786" spans="1:14">
      <c r="A786" s="9">
        <v>40928</v>
      </c>
      <c r="B786">
        <v>2.9761108759999999</v>
      </c>
      <c r="C786" s="23">
        <v>1.1299999999999999E-2</v>
      </c>
      <c r="D786" s="23">
        <v>5.3800000000000001E-2</v>
      </c>
      <c r="E786">
        <v>3.8189859999999999E-3</v>
      </c>
      <c r="F786" s="23">
        <v>1.7100000000000001E-2</v>
      </c>
      <c r="H786" s="9">
        <v>40925</v>
      </c>
      <c r="I786" s="38">
        <v>2.8595999999999999</v>
      </c>
      <c r="J786" s="38">
        <f t="shared" si="65"/>
        <v>2.8626414160000002</v>
      </c>
      <c r="K786" s="38">
        <f t="shared" si="62"/>
        <v>4.0599999999999969E-2</v>
      </c>
      <c r="L786" s="38">
        <f t="shared" si="63"/>
        <v>5.0708802654634497E-2</v>
      </c>
      <c r="M786" s="38">
        <f t="shared" si="64"/>
        <v>5.2900000000000003E-2</v>
      </c>
      <c r="N786" s="38">
        <f t="shared" si="66"/>
        <v>3.0414160000002965E-3</v>
      </c>
    </row>
    <row r="787" spans="1:14">
      <c r="A787" s="9">
        <v>40927</v>
      </c>
      <c r="B787">
        <v>2.9647668249999999</v>
      </c>
      <c r="C787" s="23">
        <v>6.1800000000000001E-2</v>
      </c>
      <c r="D787" s="23">
        <v>5.3800000000000001E-2</v>
      </c>
      <c r="E787">
        <v>2.1070169E-2</v>
      </c>
      <c r="F787" s="23">
        <v>1.7100000000000001E-2</v>
      </c>
      <c r="H787" s="9">
        <v>40921</v>
      </c>
      <c r="I787" s="38">
        <v>2.819</v>
      </c>
      <c r="J787" s="38">
        <f t="shared" si="65"/>
        <v>2.8163054170000001</v>
      </c>
      <c r="K787" s="38">
        <f t="shared" si="62"/>
        <v>-4.9599999999999866E-2</v>
      </c>
      <c r="L787" s="38">
        <f t="shared" si="63"/>
        <v>5.032781831760811E-2</v>
      </c>
      <c r="M787" s="38">
        <f t="shared" si="64"/>
        <v>5.2400000000000002E-2</v>
      </c>
      <c r="N787" s="38">
        <f t="shared" si="66"/>
        <v>2.6945829999998061E-3</v>
      </c>
    </row>
    <row r="788" spans="1:14">
      <c r="A788" s="9">
        <v>40926</v>
      </c>
      <c r="B788">
        <v>2.9029521950000001</v>
      </c>
      <c r="C788" s="23">
        <v>4.0300000000000002E-2</v>
      </c>
      <c r="D788" s="23">
        <v>5.3199999999999997E-2</v>
      </c>
      <c r="E788">
        <v>1.3983447E-2</v>
      </c>
      <c r="F788" s="23">
        <v>1.6899999999999998E-2</v>
      </c>
      <c r="H788" s="9">
        <v>40920</v>
      </c>
      <c r="I788" s="38">
        <v>2.8685999999999998</v>
      </c>
      <c r="J788" s="38">
        <f t="shared" si="65"/>
        <v>2.8523399170000001</v>
      </c>
      <c r="K788" s="38">
        <f t="shared" si="62"/>
        <v>-1.2399999999999967E-2</v>
      </c>
      <c r="L788" s="38">
        <f t="shared" si="63"/>
        <v>5.0593903604297073E-2</v>
      </c>
      <c r="M788" s="38">
        <f t="shared" si="64"/>
        <v>5.2900000000000003E-2</v>
      </c>
      <c r="N788" s="38">
        <f t="shared" si="66"/>
        <v>1.6260082999999703E-2</v>
      </c>
    </row>
    <row r="789" spans="1:14">
      <c r="A789" s="9">
        <v>40925</v>
      </c>
      <c r="B789">
        <v>2.8626414160000002</v>
      </c>
      <c r="C789" s="23">
        <v>4.6300000000000001E-2</v>
      </c>
      <c r="D789" s="23">
        <v>5.2900000000000003E-2</v>
      </c>
      <c r="E789">
        <v>1.6318881E-2</v>
      </c>
      <c r="F789" s="23">
        <v>1.67E-2</v>
      </c>
      <c r="H789" s="9">
        <v>40919</v>
      </c>
      <c r="I789" s="38">
        <v>2.8809999999999998</v>
      </c>
      <c r="J789" s="38">
        <f t="shared" si="65"/>
        <v>2.883772021</v>
      </c>
      <c r="K789" s="38">
        <f t="shared" si="62"/>
        <v>-3.6800000000000388E-2</v>
      </c>
      <c r="L789" s="38">
        <f t="shared" si="63"/>
        <v>5.1404272146537144E-2</v>
      </c>
      <c r="M789" s="38">
        <f t="shared" si="64"/>
        <v>5.3499999999999999E-2</v>
      </c>
      <c r="N789" s="38">
        <f t="shared" si="66"/>
        <v>2.7720210000001799E-3</v>
      </c>
    </row>
    <row r="790" spans="1:14">
      <c r="A790" s="9">
        <v>40921</v>
      </c>
      <c r="B790">
        <v>2.8163054170000001</v>
      </c>
      <c r="C790" s="23">
        <v>-3.5999999999999997E-2</v>
      </c>
      <c r="D790" s="23">
        <v>5.2400000000000002E-2</v>
      </c>
      <c r="E790">
        <v>-1.2713791E-2</v>
      </c>
      <c r="F790" s="23">
        <v>1.66E-2</v>
      </c>
      <c r="H790" s="9">
        <v>40918</v>
      </c>
      <c r="I790" s="38">
        <v>2.9178000000000002</v>
      </c>
      <c r="J790" s="38">
        <f t="shared" si="65"/>
        <v>2.9177878150000001</v>
      </c>
      <c r="K790" s="38">
        <f t="shared" si="62"/>
        <v>2.8000000000000025E-2</v>
      </c>
      <c r="L790" s="38">
        <f t="shared" si="63"/>
        <v>5.1416304955278887E-2</v>
      </c>
      <c r="M790" s="38">
        <f t="shared" si="64"/>
        <v>5.3400000000000003E-2</v>
      </c>
      <c r="N790" s="38">
        <f t="shared" si="66"/>
        <v>1.2185000000108914E-5</v>
      </c>
    </row>
    <row r="791" spans="1:14">
      <c r="A791" s="9">
        <v>40920</v>
      </c>
      <c r="B791">
        <v>2.8523399170000001</v>
      </c>
      <c r="C791" s="23">
        <v>-3.1399999999999997E-2</v>
      </c>
      <c r="D791" s="23">
        <v>5.2900000000000003E-2</v>
      </c>
      <c r="E791">
        <v>-1.0959485999999999E-2</v>
      </c>
      <c r="F791" s="23">
        <v>1.67E-2</v>
      </c>
      <c r="H791" s="9">
        <v>40917</v>
      </c>
      <c r="I791" s="38">
        <v>2.8898000000000001</v>
      </c>
      <c r="J791" s="38">
        <f t="shared" si="65"/>
        <v>2.8757178049999998</v>
      </c>
      <c r="K791" s="38">
        <f t="shared" si="62"/>
        <v>-4.1900000000000048E-2</v>
      </c>
      <c r="L791" s="38">
        <f t="shared" si="63"/>
        <v>5.143517391648645E-2</v>
      </c>
      <c r="M791" s="38">
        <f t="shared" si="64"/>
        <v>5.3199999999999997E-2</v>
      </c>
      <c r="N791" s="38">
        <f t="shared" si="66"/>
        <v>1.4082195000000297E-2</v>
      </c>
    </row>
    <row r="792" spans="1:14">
      <c r="A792" s="9">
        <v>40919</v>
      </c>
      <c r="B792">
        <v>2.883772021</v>
      </c>
      <c r="C792" s="23">
        <v>-3.4000000000000002E-2</v>
      </c>
      <c r="D792" s="23">
        <v>5.3499999999999999E-2</v>
      </c>
      <c r="E792">
        <v>-1.1726565E-2</v>
      </c>
      <c r="F792" s="23">
        <v>1.6799999999999999E-2</v>
      </c>
      <c r="H792" s="9">
        <v>40914</v>
      </c>
      <c r="I792" s="38">
        <v>2.9317000000000002</v>
      </c>
      <c r="J792" s="38">
        <f t="shared" si="65"/>
        <v>2.8573772590000002</v>
      </c>
      <c r="K792" s="38">
        <f t="shared" si="62"/>
        <v>-4.4899999999999718E-2</v>
      </c>
      <c r="L792" s="38">
        <f t="shared" si="63"/>
        <v>5.1564150600185814E-2</v>
      </c>
      <c r="M792" s="38">
        <f t="shared" si="64"/>
        <v>5.33E-2</v>
      </c>
      <c r="N792" s="38">
        <f t="shared" si="66"/>
        <v>7.4322741000000025E-2</v>
      </c>
    </row>
    <row r="793" spans="1:14">
      <c r="A793" s="9">
        <v>40918</v>
      </c>
      <c r="B793">
        <v>2.9177878150000001</v>
      </c>
      <c r="C793" s="23">
        <v>4.2099999999999999E-2</v>
      </c>
      <c r="D793" s="23">
        <v>5.3400000000000003E-2</v>
      </c>
      <c r="E793">
        <v>1.4523417E-2</v>
      </c>
      <c r="F793" s="23">
        <v>1.6799999999999999E-2</v>
      </c>
      <c r="H793" s="9">
        <v>40913</v>
      </c>
      <c r="I793" s="38">
        <v>2.9765999999999999</v>
      </c>
      <c r="J793" s="38">
        <f t="shared" si="65"/>
        <v>2.9101103890000002</v>
      </c>
      <c r="K793" s="38">
        <f t="shared" si="62"/>
        <v>-2.1800000000000264E-2</v>
      </c>
      <c r="L793" s="38">
        <f t="shared" si="63"/>
        <v>5.2828789954177433E-2</v>
      </c>
      <c r="M793" s="38">
        <f t="shared" si="64"/>
        <v>5.4699999999999999E-2</v>
      </c>
      <c r="N793" s="38">
        <f t="shared" si="66"/>
        <v>6.6489610999999726E-2</v>
      </c>
    </row>
    <row r="794" spans="1:14">
      <c r="A794" s="9">
        <v>40917</v>
      </c>
      <c r="B794">
        <v>2.8757178049999998</v>
      </c>
      <c r="C794" s="23">
        <v>1.83E-2</v>
      </c>
      <c r="D794" s="23">
        <v>5.3199999999999997E-2</v>
      </c>
      <c r="E794">
        <v>6.3981530000000002E-3</v>
      </c>
      <c r="F794" s="23">
        <v>1.67E-2</v>
      </c>
      <c r="H794" s="9">
        <v>40912</v>
      </c>
      <c r="I794" s="38">
        <v>2.9984000000000002</v>
      </c>
      <c r="J794" s="38">
        <f t="shared" si="65"/>
        <v>2.9957030869999999</v>
      </c>
      <c r="K794" s="38">
        <f t="shared" si="62"/>
        <v>1.1000000000001009E-3</v>
      </c>
      <c r="L794" s="38">
        <f t="shared" si="63"/>
        <v>5.3264514745498669E-2</v>
      </c>
      <c r="M794" s="38">
        <f t="shared" si="64"/>
        <v>5.4399999999999997E-2</v>
      </c>
      <c r="N794" s="38">
        <f t="shared" si="66"/>
        <v>2.6969130000003005E-3</v>
      </c>
    </row>
    <row r="795" spans="1:14">
      <c r="A795" s="9">
        <v>40914</v>
      </c>
      <c r="B795">
        <v>2.8573772590000002</v>
      </c>
      <c r="C795" s="23">
        <v>-5.2699999999999997E-2</v>
      </c>
      <c r="D795" s="23">
        <v>5.33E-2</v>
      </c>
      <c r="E795">
        <v>-1.8286852999999999E-2</v>
      </c>
      <c r="F795" s="23">
        <v>1.67E-2</v>
      </c>
      <c r="H795" s="9">
        <v>40911</v>
      </c>
      <c r="I795" s="38">
        <v>2.9973000000000001</v>
      </c>
      <c r="J795" s="38">
        <f t="shared" si="65"/>
        <v>2.9922052049999999</v>
      </c>
      <c r="K795" s="38">
        <f t="shared" si="62"/>
        <v>-8.299999999999752E-3</v>
      </c>
      <c r="L795" s="38">
        <f t="shared" si="63"/>
        <v>5.4448570327736458E-2</v>
      </c>
      <c r="M795" s="38">
        <f t="shared" si="64"/>
        <v>5.5300000000000002E-2</v>
      </c>
      <c r="N795" s="38">
        <f t="shared" si="66"/>
        <v>5.0947950000002074E-3</v>
      </c>
    </row>
    <row r="796" spans="1:14">
      <c r="A796" s="9">
        <v>40913</v>
      </c>
      <c r="B796">
        <v>2.9101103890000002</v>
      </c>
      <c r="C796" s="23">
        <v>-8.5599999999999996E-2</v>
      </c>
      <c r="D796" s="23">
        <v>5.4699999999999999E-2</v>
      </c>
      <c r="E796">
        <v>-2.8987942999999999E-2</v>
      </c>
      <c r="F796" s="23">
        <v>1.7100000000000001E-2</v>
      </c>
      <c r="H796" s="9">
        <v>40907</v>
      </c>
      <c r="I796" s="38">
        <v>3.0055999999999998</v>
      </c>
      <c r="J796" s="38">
        <f t="shared" si="65"/>
        <v>3.016900857</v>
      </c>
      <c r="K796" s="38">
        <f t="shared" si="62"/>
        <v>-8.3000000000001961E-3</v>
      </c>
      <c r="L796" s="38">
        <f t="shared" si="63"/>
        <v>5.5001392791815269E-2</v>
      </c>
      <c r="M796" s="38">
        <f t="shared" si="64"/>
        <v>5.6099999999999997E-2</v>
      </c>
      <c r="N796" s="38">
        <f t="shared" si="66"/>
        <v>1.1300857000000164E-2</v>
      </c>
    </row>
    <row r="797" spans="1:14">
      <c r="A797" s="9">
        <v>40912</v>
      </c>
      <c r="B797">
        <v>2.9957030869999999</v>
      </c>
      <c r="C797" s="23">
        <v>3.5000000000000001E-3</v>
      </c>
      <c r="D797" s="23">
        <v>5.4399999999999997E-2</v>
      </c>
      <c r="E797">
        <v>1.1683150000000001E-3</v>
      </c>
      <c r="F797" s="23">
        <v>1.7000000000000001E-2</v>
      </c>
      <c r="H797" s="9">
        <v>40906</v>
      </c>
      <c r="I797" s="38">
        <v>3.0139</v>
      </c>
      <c r="J797" s="38">
        <f t="shared" si="65"/>
        <v>3.0288835629999999</v>
      </c>
      <c r="K797" s="38">
        <f t="shared" si="62"/>
        <v>-3.5600000000000076E-2</v>
      </c>
      <c r="L797" s="38">
        <f t="shared" si="63"/>
        <v>5.590635541931871E-2</v>
      </c>
      <c r="M797" s="38">
        <f t="shared" si="64"/>
        <v>5.6899999999999999E-2</v>
      </c>
      <c r="N797" s="38">
        <f t="shared" si="66"/>
        <v>1.4983562999999922E-2</v>
      </c>
    </row>
    <row r="798" spans="1:14">
      <c r="A798" s="9">
        <v>40911</v>
      </c>
      <c r="B798">
        <v>2.9922052049999999</v>
      </c>
      <c r="C798" s="23">
        <v>-2.47E-2</v>
      </c>
      <c r="D798" s="23">
        <v>5.5300000000000002E-2</v>
      </c>
      <c r="E798">
        <v>-8.219456E-3</v>
      </c>
      <c r="F798" s="23">
        <v>1.7299999999999999E-2</v>
      </c>
      <c r="H798" s="9">
        <v>40905</v>
      </c>
      <c r="I798" s="38">
        <v>3.0495000000000001</v>
      </c>
      <c r="J798" s="38">
        <f t="shared" si="65"/>
        <v>3.0482411279999999</v>
      </c>
      <c r="K798" s="38">
        <f t="shared" si="62"/>
        <v>-9.1899999999999871E-2</v>
      </c>
      <c r="L798" s="38">
        <f t="shared" si="63"/>
        <v>5.600048536916373E-2</v>
      </c>
      <c r="M798" s="38">
        <f t="shared" si="64"/>
        <v>5.7099999999999998E-2</v>
      </c>
      <c r="N798" s="38">
        <f t="shared" si="66"/>
        <v>1.2588720000001885E-3</v>
      </c>
    </row>
    <row r="799" spans="1:14">
      <c r="A799" s="9">
        <v>40907</v>
      </c>
      <c r="B799">
        <v>3.016900857</v>
      </c>
      <c r="C799" s="23">
        <v>-1.2E-2</v>
      </c>
      <c r="D799" s="23">
        <v>5.6099999999999997E-2</v>
      </c>
      <c r="E799">
        <v>-3.9639920000000004E-3</v>
      </c>
      <c r="F799" s="23">
        <v>1.7600000000000001E-2</v>
      </c>
      <c r="H799" s="9">
        <v>40904</v>
      </c>
      <c r="I799" s="38">
        <v>3.1414</v>
      </c>
      <c r="J799" s="38">
        <f t="shared" si="65"/>
        <v>3.1525411390000002</v>
      </c>
      <c r="K799" s="38">
        <f t="shared" si="62"/>
        <v>-2.430000000000021E-2</v>
      </c>
      <c r="L799" s="38">
        <f t="shared" si="63"/>
        <v>5.5504344284598814E-2</v>
      </c>
      <c r="M799" s="38">
        <f t="shared" si="64"/>
        <v>5.6500000000000002E-2</v>
      </c>
      <c r="N799" s="38">
        <f t="shared" si="66"/>
        <v>1.1141139000000244E-2</v>
      </c>
    </row>
    <row r="800" spans="1:14">
      <c r="A800" s="9">
        <v>40906</v>
      </c>
      <c r="B800">
        <v>3.0288835629999999</v>
      </c>
      <c r="C800" s="23">
        <v>-1.9400000000000001E-2</v>
      </c>
      <c r="D800" s="23">
        <v>5.6899999999999999E-2</v>
      </c>
      <c r="E800">
        <v>-6.3706539999999999E-3</v>
      </c>
      <c r="F800" s="23">
        <v>1.7899999999999999E-2</v>
      </c>
      <c r="H800" s="9">
        <v>40900</v>
      </c>
      <c r="I800" s="38">
        <v>3.1657000000000002</v>
      </c>
      <c r="J800" s="38">
        <f t="shared" si="65"/>
        <v>3.1705040960000002</v>
      </c>
      <c r="K800" s="38">
        <f t="shared" si="62"/>
        <v>7.3500000000000121E-2</v>
      </c>
      <c r="L800" s="38">
        <f t="shared" si="63"/>
        <v>5.5468321773233617E-2</v>
      </c>
      <c r="M800" s="38">
        <f t="shared" si="64"/>
        <v>5.6599999999999998E-2</v>
      </c>
      <c r="N800" s="38">
        <f t="shared" si="66"/>
        <v>4.8040959999999799E-3</v>
      </c>
    </row>
    <row r="801" spans="1:14">
      <c r="A801" s="9">
        <v>40905</v>
      </c>
      <c r="B801">
        <v>3.0482411279999999</v>
      </c>
      <c r="C801" s="23">
        <v>-0.1043</v>
      </c>
      <c r="D801" s="23">
        <v>5.7099999999999998E-2</v>
      </c>
      <c r="E801">
        <v>-3.3644093E-2</v>
      </c>
      <c r="F801" s="23">
        <v>1.7899999999999999E-2</v>
      </c>
      <c r="H801" s="9">
        <v>40899</v>
      </c>
      <c r="I801" s="38">
        <v>3.0922000000000001</v>
      </c>
      <c r="J801" s="38">
        <f t="shared" si="65"/>
        <v>3.0957276010000001</v>
      </c>
      <c r="K801" s="38">
        <f t="shared" si="62"/>
        <v>-7.2000000000000952E-3</v>
      </c>
      <c r="L801" s="38">
        <f t="shared" si="63"/>
        <v>5.6496544967106953E-2</v>
      </c>
      <c r="M801" s="38">
        <f t="shared" si="64"/>
        <v>5.79E-2</v>
      </c>
      <c r="N801" s="38">
        <f t="shared" si="66"/>
        <v>3.5276010000000468E-3</v>
      </c>
    </row>
    <row r="802" spans="1:14">
      <c r="A802" s="9">
        <v>40904</v>
      </c>
      <c r="B802">
        <v>3.1525411390000002</v>
      </c>
      <c r="C802" s="23">
        <v>-1.7999999999999999E-2</v>
      </c>
      <c r="D802" s="23">
        <v>5.6500000000000002E-2</v>
      </c>
      <c r="E802">
        <v>-5.6817580000000003E-3</v>
      </c>
      <c r="F802" s="23">
        <v>1.77E-2</v>
      </c>
      <c r="H802" s="9">
        <v>40898</v>
      </c>
      <c r="I802" s="38">
        <v>3.0994000000000002</v>
      </c>
      <c r="J802" s="38">
        <f t="shared" si="65"/>
        <v>3.106206603</v>
      </c>
      <c r="K802" s="38">
        <f t="shared" si="62"/>
        <v>3.3800000000000274E-2</v>
      </c>
      <c r="L802" s="38">
        <f t="shared" si="63"/>
        <v>5.6911248776389846E-2</v>
      </c>
      <c r="M802" s="38">
        <f t="shared" si="64"/>
        <v>5.91E-2</v>
      </c>
      <c r="N802" s="38">
        <f t="shared" si="66"/>
        <v>6.8066029999998001E-3</v>
      </c>
    </row>
    <row r="803" spans="1:14">
      <c r="A803" s="9">
        <v>40900</v>
      </c>
      <c r="B803">
        <v>3.1705040960000002</v>
      </c>
      <c r="C803" s="23">
        <v>7.4800000000000005E-2</v>
      </c>
      <c r="D803" s="23">
        <v>5.6599999999999998E-2</v>
      </c>
      <c r="E803">
        <v>2.3867627999999998E-2</v>
      </c>
      <c r="F803" s="23">
        <v>1.77E-2</v>
      </c>
      <c r="H803" s="9">
        <v>40897</v>
      </c>
      <c r="I803" s="38">
        <v>3.0655999999999999</v>
      </c>
      <c r="J803" s="38">
        <f t="shared" si="65"/>
        <v>3.0682671269999999</v>
      </c>
      <c r="K803" s="38">
        <f t="shared" si="62"/>
        <v>8.0799999999999983E-2</v>
      </c>
      <c r="L803" s="38">
        <f t="shared" si="63"/>
        <v>5.9682217397197347E-2</v>
      </c>
      <c r="M803" s="38">
        <f t="shared" si="64"/>
        <v>6.1100000000000002E-2</v>
      </c>
      <c r="N803" s="38">
        <f t="shared" si="66"/>
        <v>2.6671270000000469E-3</v>
      </c>
    </row>
    <row r="804" spans="1:14">
      <c r="A804" s="9">
        <v>40899</v>
      </c>
      <c r="B804">
        <v>3.0957276010000001</v>
      </c>
      <c r="C804" s="23">
        <v>-1.0500000000000001E-2</v>
      </c>
      <c r="D804" s="23">
        <v>5.79E-2</v>
      </c>
      <c r="E804">
        <v>-3.379272E-3</v>
      </c>
      <c r="F804" s="23">
        <v>1.8200000000000001E-2</v>
      </c>
      <c r="H804" s="9">
        <v>40896</v>
      </c>
      <c r="I804" s="38">
        <v>2.9847999999999999</v>
      </c>
      <c r="J804" s="38">
        <f t="shared" si="65"/>
        <v>2.9894475749999998</v>
      </c>
      <c r="K804" s="38">
        <f t="shared" si="62"/>
        <v>-2.3099999999999898E-2</v>
      </c>
      <c r="L804" s="38">
        <f t="shared" si="63"/>
        <v>6.5820042518788577E-2</v>
      </c>
      <c r="M804" s="38">
        <f t="shared" si="64"/>
        <v>6.4199999999999993E-2</v>
      </c>
      <c r="N804" s="38">
        <f t="shared" si="66"/>
        <v>4.6475749999999039E-3</v>
      </c>
    </row>
    <row r="805" spans="1:14">
      <c r="A805" s="9">
        <v>40898</v>
      </c>
      <c r="B805">
        <v>3.106206603</v>
      </c>
      <c r="C805" s="23">
        <v>3.7900000000000003E-2</v>
      </c>
      <c r="D805" s="23">
        <v>5.91E-2</v>
      </c>
      <c r="E805">
        <v>1.2289291000000001E-2</v>
      </c>
      <c r="F805" s="23">
        <v>1.8599999999999998E-2</v>
      </c>
      <c r="H805" s="9">
        <v>40893</v>
      </c>
      <c r="I805" s="38">
        <v>3.0078999999999998</v>
      </c>
      <c r="J805" s="38">
        <f t="shared" si="65"/>
        <v>3.0010367850000002</v>
      </c>
      <c r="K805" s="38">
        <f t="shared" si="62"/>
        <v>-2.0500000000000185E-2</v>
      </c>
      <c r="L805" s="38">
        <f t="shared" si="63"/>
        <v>6.8360152495094237E-2</v>
      </c>
      <c r="M805" s="38">
        <f t="shared" si="64"/>
        <v>7.1199999999999999E-2</v>
      </c>
      <c r="N805" s="38">
        <f t="shared" si="66"/>
        <v>6.863214999999645E-3</v>
      </c>
    </row>
    <row r="806" spans="1:14">
      <c r="A806" s="9">
        <v>40897</v>
      </c>
      <c r="B806">
        <v>3.0682671269999999</v>
      </c>
      <c r="C806" s="23">
        <v>7.8799999999999995E-2</v>
      </c>
      <c r="D806" s="23">
        <v>6.1100000000000002E-2</v>
      </c>
      <c r="E806">
        <v>2.6024335999999999E-2</v>
      </c>
      <c r="F806" s="23">
        <v>1.9300000000000001E-2</v>
      </c>
      <c r="H806" s="9">
        <v>40892</v>
      </c>
      <c r="I806" s="38">
        <v>3.0284</v>
      </c>
      <c r="J806" s="38">
        <f t="shared" si="65"/>
        <v>3.0512455690000002</v>
      </c>
      <c r="K806" s="38">
        <f t="shared" si="62"/>
        <v>1.4299999999999979E-2</v>
      </c>
      <c r="L806" s="38">
        <f t="shared" si="63"/>
        <v>6.8388769521100221E-2</v>
      </c>
      <c r="M806" s="38">
        <f t="shared" si="64"/>
        <v>7.0999999999999994E-2</v>
      </c>
      <c r="N806" s="38">
        <f t="shared" si="66"/>
        <v>2.2845569000000232E-2</v>
      </c>
    </row>
    <row r="807" spans="1:14">
      <c r="A807" s="9">
        <v>40896</v>
      </c>
      <c r="B807">
        <v>2.9894475749999998</v>
      </c>
      <c r="C807" s="23">
        <v>-1.1599999999999999E-2</v>
      </c>
      <c r="D807" s="23">
        <v>6.4199999999999993E-2</v>
      </c>
      <c r="E807">
        <v>-3.869211E-3</v>
      </c>
      <c r="F807" s="23">
        <v>2.0500000000000001E-2</v>
      </c>
      <c r="H807" s="9">
        <v>40891</v>
      </c>
      <c r="I807" s="38">
        <v>3.0141</v>
      </c>
      <c r="J807" s="38">
        <f t="shared" si="65"/>
        <v>3.0099010380000002</v>
      </c>
      <c r="K807" s="38">
        <f t="shared" si="62"/>
        <v>-6.9399999999999906E-2</v>
      </c>
      <c r="L807" s="38">
        <f t="shared" si="63"/>
        <v>6.970140096590717E-2</v>
      </c>
      <c r="M807" s="38">
        <f t="shared" si="64"/>
        <v>7.2099999999999997E-2</v>
      </c>
      <c r="N807" s="38">
        <f t="shared" si="66"/>
        <v>4.1989619999998062E-3</v>
      </c>
    </row>
    <row r="808" spans="1:14">
      <c r="A808" s="9">
        <v>40893</v>
      </c>
      <c r="B808">
        <v>3.0010367850000002</v>
      </c>
      <c r="C808" s="23">
        <v>-5.0200000000000002E-2</v>
      </c>
      <c r="D808" s="23">
        <v>7.1199999999999999E-2</v>
      </c>
      <c r="E808">
        <v>-1.6592066999999999E-2</v>
      </c>
      <c r="F808" s="23">
        <v>2.2700000000000001E-2</v>
      </c>
      <c r="H808" s="9">
        <v>40890</v>
      </c>
      <c r="I808" s="38">
        <v>3.0834999999999999</v>
      </c>
      <c r="J808" s="38">
        <f t="shared" si="65"/>
        <v>3.08360097</v>
      </c>
      <c r="K808" s="38">
        <f t="shared" si="62"/>
        <v>-4.5600000000000307E-2</v>
      </c>
      <c r="L808" s="38">
        <f t="shared" si="63"/>
        <v>6.9197797963069962E-2</v>
      </c>
      <c r="M808" s="38">
        <f t="shared" si="64"/>
        <v>7.1499999999999994E-2</v>
      </c>
      <c r="N808" s="38">
        <f t="shared" si="66"/>
        <v>1.0097000000008904E-4</v>
      </c>
    </row>
    <row r="809" spans="1:14">
      <c r="A809" s="9">
        <v>40892</v>
      </c>
      <c r="B809">
        <v>3.0512455690000002</v>
      </c>
      <c r="C809" s="23">
        <v>4.1300000000000003E-2</v>
      </c>
      <c r="D809" s="23">
        <v>7.0999999999999994E-2</v>
      </c>
      <c r="E809">
        <v>1.3642690000000001E-2</v>
      </c>
      <c r="F809" s="23">
        <v>2.2700000000000001E-2</v>
      </c>
      <c r="H809" s="9">
        <v>40889</v>
      </c>
      <c r="I809" s="38">
        <v>3.1291000000000002</v>
      </c>
      <c r="J809" s="38">
        <f t="shared" si="65"/>
        <v>3.1281859120000002</v>
      </c>
      <c r="K809" s="38">
        <f t="shared" si="62"/>
        <v>-1.1099999999999888E-2</v>
      </c>
      <c r="L809" s="38">
        <f t="shared" si="63"/>
        <v>6.9290214699532712E-2</v>
      </c>
      <c r="M809" s="38">
        <f t="shared" si="64"/>
        <v>7.1599999999999997E-2</v>
      </c>
      <c r="N809" s="38">
        <f t="shared" si="66"/>
        <v>9.1408800000003509E-4</v>
      </c>
    </row>
    <row r="810" spans="1:14">
      <c r="A810" s="9">
        <v>40891</v>
      </c>
      <c r="B810">
        <v>3.0099010380000002</v>
      </c>
      <c r="C810" s="23">
        <v>-7.3700000000000002E-2</v>
      </c>
      <c r="D810" s="23">
        <v>7.2099999999999997E-2</v>
      </c>
      <c r="E810">
        <v>-2.4190860000000002E-2</v>
      </c>
      <c r="F810" s="23">
        <v>2.3E-2</v>
      </c>
      <c r="H810" s="9">
        <v>40886</v>
      </c>
      <c r="I810" s="38">
        <v>3.1402000000000001</v>
      </c>
      <c r="J810" s="38">
        <f t="shared" si="65"/>
        <v>3.1366850770000001</v>
      </c>
      <c r="K810" s="38">
        <f t="shared" si="62"/>
        <v>7.9000000000000181E-2</v>
      </c>
      <c r="L810" s="38">
        <f t="shared" si="63"/>
        <v>6.9283612169503919E-2</v>
      </c>
      <c r="M810" s="38">
        <f t="shared" si="64"/>
        <v>7.1599999999999997E-2</v>
      </c>
      <c r="N810" s="38">
        <f t="shared" si="66"/>
        <v>3.5149230000000031E-3</v>
      </c>
    </row>
    <row r="811" spans="1:14">
      <c r="A811" s="9">
        <v>40890</v>
      </c>
      <c r="B811">
        <v>3.08360097</v>
      </c>
      <c r="C811" s="23">
        <v>-4.4600000000000001E-2</v>
      </c>
      <c r="D811" s="23">
        <v>7.1499999999999994E-2</v>
      </c>
      <c r="E811">
        <v>-1.4355194999999999E-2</v>
      </c>
      <c r="F811" s="23">
        <v>2.2800000000000001E-2</v>
      </c>
      <c r="H811" s="9">
        <v>40885</v>
      </c>
      <c r="I811" s="38">
        <v>3.0611999999999999</v>
      </c>
      <c r="J811" s="38">
        <f t="shared" si="65"/>
        <v>3.0582086359999998</v>
      </c>
      <c r="K811" s="38">
        <f t="shared" si="62"/>
        <v>-2.8999999999999915E-2</v>
      </c>
      <c r="L811" s="38">
        <f t="shared" si="63"/>
        <v>6.8604078299486171E-2</v>
      </c>
      <c r="M811" s="38">
        <f t="shared" si="64"/>
        <v>7.0999999999999994E-2</v>
      </c>
      <c r="N811" s="38">
        <f t="shared" si="66"/>
        <v>2.9913640000001074E-3</v>
      </c>
    </row>
    <row r="812" spans="1:14">
      <c r="A812" s="9">
        <v>40889</v>
      </c>
      <c r="B812">
        <v>3.1281859120000002</v>
      </c>
      <c r="C812" s="23">
        <v>-8.5000000000000006E-3</v>
      </c>
      <c r="D812" s="23">
        <v>7.1599999999999997E-2</v>
      </c>
      <c r="E812">
        <v>-2.7132789999999999E-3</v>
      </c>
      <c r="F812" s="23">
        <v>2.2800000000000001E-2</v>
      </c>
      <c r="H812" s="9">
        <v>40884</v>
      </c>
      <c r="I812" s="38">
        <v>3.0901999999999998</v>
      </c>
      <c r="J812" s="38">
        <f t="shared" si="65"/>
        <v>3.0901166560000002</v>
      </c>
      <c r="K812" s="38">
        <f t="shared" si="62"/>
        <v>-7.9500000000000348E-2</v>
      </c>
      <c r="L812" s="38">
        <f t="shared" si="63"/>
        <v>6.8809316044967817E-2</v>
      </c>
      <c r="M812" s="38">
        <f t="shared" si="64"/>
        <v>7.1199999999999999E-2</v>
      </c>
      <c r="N812" s="38">
        <f t="shared" si="66"/>
        <v>8.3343999999652141E-5</v>
      </c>
    </row>
    <row r="813" spans="1:14">
      <c r="A813" s="9">
        <v>40886</v>
      </c>
      <c r="B813">
        <v>3.1366850770000001</v>
      </c>
      <c r="C813" s="23">
        <v>7.85E-2</v>
      </c>
      <c r="D813" s="23">
        <v>7.1599999999999997E-2</v>
      </c>
      <c r="E813">
        <v>2.5337202999999999E-2</v>
      </c>
      <c r="F813" s="23">
        <v>2.2800000000000001E-2</v>
      </c>
      <c r="H813" s="9">
        <v>40883</v>
      </c>
      <c r="I813" s="38">
        <v>3.1697000000000002</v>
      </c>
      <c r="J813" s="38">
        <f t="shared" si="65"/>
        <v>3.170194838</v>
      </c>
      <c r="K813" s="38">
        <f t="shared" si="62"/>
        <v>1.7100000000000115E-2</v>
      </c>
      <c r="L813" s="38">
        <f t="shared" si="63"/>
        <v>6.8499113669056491E-2</v>
      </c>
      <c r="M813" s="38">
        <f t="shared" si="64"/>
        <v>7.0999999999999994E-2</v>
      </c>
      <c r="N813" s="38">
        <f t="shared" si="66"/>
        <v>4.9483799999983091E-4</v>
      </c>
    </row>
    <row r="814" spans="1:14">
      <c r="A814" s="9">
        <v>40885</v>
      </c>
      <c r="B814">
        <v>3.0582086359999998</v>
      </c>
      <c r="C814" s="23">
        <v>-3.1899999999999998E-2</v>
      </c>
      <c r="D814" s="23">
        <v>7.0999999999999994E-2</v>
      </c>
      <c r="E814">
        <v>-1.0379512E-2</v>
      </c>
      <c r="F814" s="23">
        <v>2.2599999999999999E-2</v>
      </c>
      <c r="H814" s="9">
        <v>40882</v>
      </c>
      <c r="I814" s="38">
        <v>3.1526000000000001</v>
      </c>
      <c r="J814" s="38">
        <f t="shared" si="65"/>
        <v>3.1564944609999999</v>
      </c>
      <c r="K814" s="38">
        <f t="shared" si="62"/>
        <v>1.0600000000000165E-2</v>
      </c>
      <c r="L814" s="38">
        <f t="shared" si="63"/>
        <v>6.8574720906888278E-2</v>
      </c>
      <c r="M814" s="38">
        <f t="shared" si="64"/>
        <v>7.1099999999999997E-2</v>
      </c>
      <c r="N814" s="38">
        <f t="shared" si="66"/>
        <v>3.8944609999997937E-3</v>
      </c>
    </row>
    <row r="815" spans="1:14">
      <c r="A815" s="9">
        <v>40884</v>
      </c>
      <c r="B815">
        <v>3.0901166560000002</v>
      </c>
      <c r="C815" s="23">
        <v>-8.0100000000000005E-2</v>
      </c>
      <c r="D815" s="23">
        <v>7.1199999999999999E-2</v>
      </c>
      <c r="E815">
        <v>-2.5584206000000002E-2</v>
      </c>
      <c r="F815" s="23">
        <v>2.2599999999999999E-2</v>
      </c>
      <c r="H815" s="9">
        <v>40879</v>
      </c>
      <c r="I815" s="38">
        <v>3.1419999999999999</v>
      </c>
      <c r="J815" s="38">
        <f t="shared" si="65"/>
        <v>3.1429302990000001</v>
      </c>
      <c r="K815" s="38">
        <f t="shared" si="62"/>
        <v>-6.5700000000000092E-2</v>
      </c>
      <c r="L815" s="38">
        <f t="shared" si="63"/>
        <v>6.8960617517258183E-2</v>
      </c>
      <c r="M815" s="38">
        <f t="shared" si="64"/>
        <v>7.1400000000000005E-2</v>
      </c>
      <c r="N815" s="38">
        <f t="shared" si="66"/>
        <v>9.3029900000018984E-4</v>
      </c>
    </row>
    <row r="816" spans="1:14">
      <c r="A816" s="9">
        <v>40883</v>
      </c>
      <c r="B816">
        <v>3.170194838</v>
      </c>
      <c r="C816" s="23">
        <v>1.37E-2</v>
      </c>
      <c r="D816" s="23">
        <v>7.0999999999999994E-2</v>
      </c>
      <c r="E816">
        <v>4.3309849999999999E-3</v>
      </c>
      <c r="F816" s="23">
        <v>2.2599999999999999E-2</v>
      </c>
      <c r="H816" s="9">
        <v>40878</v>
      </c>
      <c r="I816" s="38">
        <v>3.2077</v>
      </c>
      <c r="J816" s="38">
        <f t="shared" si="65"/>
        <v>3.2092148159999998</v>
      </c>
      <c r="K816" s="38">
        <f t="shared" si="62"/>
        <v>3.3100000000000129E-2</v>
      </c>
      <c r="L816" s="38">
        <f t="shared" si="63"/>
        <v>6.8453992529437846E-2</v>
      </c>
      <c r="M816" s="38">
        <f t="shared" si="64"/>
        <v>7.0900000000000005E-2</v>
      </c>
      <c r="N816" s="38">
        <f t="shared" si="66"/>
        <v>1.5148159999998079E-3</v>
      </c>
    </row>
    <row r="817" spans="1:14">
      <c r="A817" s="9">
        <v>40882</v>
      </c>
      <c r="B817">
        <v>3.1564944609999999</v>
      </c>
      <c r="C817" s="23">
        <v>1.3599999999999999E-2</v>
      </c>
      <c r="D817" s="23">
        <v>7.1099999999999997E-2</v>
      </c>
      <c r="E817">
        <v>4.3064829999999998E-3</v>
      </c>
      <c r="F817" s="23">
        <v>2.2599999999999999E-2</v>
      </c>
      <c r="H817" s="9">
        <v>40877</v>
      </c>
      <c r="I817" s="38">
        <v>3.1745999999999999</v>
      </c>
      <c r="J817" s="38">
        <f t="shared" si="65"/>
        <v>3.1770193189999998</v>
      </c>
      <c r="K817" s="38">
        <f t="shared" si="62"/>
        <v>-6.0000000000002274E-3</v>
      </c>
      <c r="L817" s="38">
        <f t="shared" si="63"/>
        <v>6.9345002936068753E-2</v>
      </c>
      <c r="M817" s="38">
        <f t="shared" si="64"/>
        <v>7.1900000000000006E-2</v>
      </c>
      <c r="N817" s="38">
        <f t="shared" si="66"/>
        <v>2.4193189999999198E-3</v>
      </c>
    </row>
    <row r="818" spans="1:14">
      <c r="A818" s="9">
        <v>40879</v>
      </c>
      <c r="B818">
        <v>3.1429302990000001</v>
      </c>
      <c r="C818" s="23">
        <v>-6.6299999999999998E-2</v>
      </c>
      <c r="D818" s="23">
        <v>7.1400000000000005E-2</v>
      </c>
      <c r="E818">
        <v>-2.0870720999999998E-2</v>
      </c>
      <c r="F818" s="23">
        <v>2.2700000000000001E-2</v>
      </c>
      <c r="H818" s="9">
        <v>40876</v>
      </c>
      <c r="I818" s="38">
        <v>3.1806000000000001</v>
      </c>
      <c r="J818" s="38">
        <f t="shared" si="65"/>
        <v>3.1816053549999999</v>
      </c>
      <c r="K818" s="38">
        <f t="shared" si="62"/>
        <v>-7.4000000000000732E-3</v>
      </c>
      <c r="L818" s="38">
        <f t="shared" si="63"/>
        <v>6.9769011361260361E-2</v>
      </c>
      <c r="M818" s="38">
        <f t="shared" si="64"/>
        <v>7.2300000000000003E-2</v>
      </c>
      <c r="N818" s="38">
        <f t="shared" si="66"/>
        <v>1.0053549999997635E-3</v>
      </c>
    </row>
    <row r="819" spans="1:14">
      <c r="A819" s="9">
        <v>40878</v>
      </c>
      <c r="B819">
        <v>3.2092148159999998</v>
      </c>
      <c r="C819" s="23">
        <v>3.2199999999999999E-2</v>
      </c>
      <c r="D819" s="23">
        <v>7.0900000000000005E-2</v>
      </c>
      <c r="E819">
        <v>1.0082865E-2</v>
      </c>
      <c r="F819" s="23">
        <v>2.2499999999999999E-2</v>
      </c>
      <c r="H819" s="9">
        <v>40875</v>
      </c>
      <c r="I819" s="38">
        <v>3.1880000000000002</v>
      </c>
      <c r="J819" s="38">
        <f t="shared" si="65"/>
        <v>3.1879027130000002</v>
      </c>
      <c r="K819" s="38">
        <f t="shared" si="62"/>
        <v>-3.2000000000000028E-2</v>
      </c>
      <c r="L819" s="38">
        <f t="shared" si="63"/>
        <v>7.0280846696873053E-2</v>
      </c>
      <c r="M819" s="38">
        <f t="shared" si="64"/>
        <v>7.2900000000000006E-2</v>
      </c>
      <c r="N819" s="38">
        <f t="shared" si="66"/>
        <v>9.7287000000001456E-5</v>
      </c>
    </row>
    <row r="820" spans="1:14">
      <c r="A820" s="9">
        <v>40877</v>
      </c>
      <c r="B820">
        <v>3.1770193189999998</v>
      </c>
      <c r="C820" s="23">
        <v>-4.5999999999999999E-3</v>
      </c>
      <c r="D820" s="23">
        <v>7.1900000000000006E-2</v>
      </c>
      <c r="E820">
        <v>-1.442462E-3</v>
      </c>
      <c r="F820" s="23">
        <v>2.2800000000000001E-2</v>
      </c>
      <c r="H820" s="9">
        <v>40872</v>
      </c>
      <c r="I820" s="38">
        <v>3.22</v>
      </c>
      <c r="J820" s="38">
        <f t="shared" si="65"/>
        <v>3.2226255570000002</v>
      </c>
      <c r="K820" s="38">
        <f t="shared" si="62"/>
        <v>7.6000000000000068E-2</v>
      </c>
      <c r="L820" s="38">
        <f t="shared" si="63"/>
        <v>7.0870402609987254E-2</v>
      </c>
      <c r="M820" s="38">
        <f t="shared" si="64"/>
        <v>7.3499999999999996E-2</v>
      </c>
      <c r="N820" s="38">
        <f t="shared" si="66"/>
        <v>2.6255570000000006E-3</v>
      </c>
    </row>
    <row r="821" spans="1:14">
      <c r="A821" s="9">
        <v>40876</v>
      </c>
      <c r="B821">
        <v>3.1816053549999999</v>
      </c>
      <c r="C821" s="23">
        <v>-6.3E-3</v>
      </c>
      <c r="D821" s="23">
        <v>7.2300000000000003E-2</v>
      </c>
      <c r="E821">
        <v>-1.9773460000000001E-3</v>
      </c>
      <c r="F821" s="23">
        <v>2.29E-2</v>
      </c>
      <c r="H821" s="9">
        <v>40870</v>
      </c>
      <c r="I821" s="38">
        <v>3.1440000000000001</v>
      </c>
      <c r="J821" s="38">
        <f t="shared" si="65"/>
        <v>3.1451663239999998</v>
      </c>
      <c r="K821" s="38">
        <f t="shared" si="62"/>
        <v>-8.999999999999897E-3</v>
      </c>
      <c r="L821" s="38">
        <f t="shared" si="63"/>
        <v>7.1003199955740004E-2</v>
      </c>
      <c r="M821" s="38">
        <f t="shared" si="64"/>
        <v>7.3700000000000002E-2</v>
      </c>
      <c r="N821" s="38">
        <f t="shared" si="66"/>
        <v>1.1663239999997188E-3</v>
      </c>
    </row>
    <row r="822" spans="1:14">
      <c r="A822" s="9">
        <v>40875</v>
      </c>
      <c r="B822">
        <v>3.1879027130000002</v>
      </c>
      <c r="C822" s="23">
        <v>-3.4700000000000002E-2</v>
      </c>
      <c r="D822" s="23">
        <v>7.2900000000000006E-2</v>
      </c>
      <c r="E822">
        <v>-1.0833173999999999E-2</v>
      </c>
      <c r="F822" s="23">
        <v>2.3099999999999999E-2</v>
      </c>
      <c r="H822" s="9">
        <v>40869</v>
      </c>
      <c r="I822" s="38">
        <v>3.153</v>
      </c>
      <c r="J822" s="38">
        <f t="shared" si="65"/>
        <v>3.144168037</v>
      </c>
      <c r="K822" s="38">
        <f t="shared" si="62"/>
        <v>-2.4999999999999911E-2</v>
      </c>
      <c r="L822" s="38">
        <f t="shared" si="63"/>
        <v>7.110405472875686E-2</v>
      </c>
      <c r="M822" s="38">
        <f t="shared" si="64"/>
        <v>7.3899999999999993E-2</v>
      </c>
      <c r="N822" s="38">
        <f t="shared" si="66"/>
        <v>8.8319629999999982E-3</v>
      </c>
    </row>
    <row r="823" spans="1:14">
      <c r="A823" s="9">
        <v>40872</v>
      </c>
      <c r="B823">
        <v>3.2226255570000002</v>
      </c>
      <c r="C823" s="23">
        <v>7.7499999999999999E-2</v>
      </c>
      <c r="D823" s="23">
        <v>7.3499999999999996E-2</v>
      </c>
      <c r="E823">
        <v>2.4329644000000001E-2</v>
      </c>
      <c r="F823" s="23">
        <v>2.3199999999999998E-2</v>
      </c>
      <c r="H823" s="9">
        <v>40868</v>
      </c>
      <c r="I823" s="38">
        <v>3.1779999999999999</v>
      </c>
      <c r="J823" s="38">
        <f t="shared" si="65"/>
        <v>3.1766805050000002</v>
      </c>
      <c r="K823" s="38">
        <f t="shared" si="62"/>
        <v>-3.4499999999999975E-2</v>
      </c>
      <c r="L823" s="38">
        <f t="shared" si="63"/>
        <v>7.1386555017651121E-2</v>
      </c>
      <c r="M823" s="38">
        <f t="shared" si="64"/>
        <v>7.46E-2</v>
      </c>
      <c r="N823" s="38">
        <f t="shared" si="66"/>
        <v>1.3194949999997263E-3</v>
      </c>
    </row>
    <row r="824" spans="1:14">
      <c r="A824" s="9">
        <v>40870</v>
      </c>
      <c r="B824">
        <v>3.1451663239999998</v>
      </c>
      <c r="C824" s="23">
        <v>1E-3</v>
      </c>
      <c r="D824" s="23">
        <v>7.3700000000000002E-2</v>
      </c>
      <c r="E824">
        <v>3.17454E-4</v>
      </c>
      <c r="F824" s="23">
        <v>2.3300000000000001E-2</v>
      </c>
      <c r="H824" s="9">
        <v>40865</v>
      </c>
      <c r="I824" s="38">
        <v>3.2124999999999999</v>
      </c>
      <c r="J824" s="38">
        <f t="shared" si="65"/>
        <v>3.2133365380000001</v>
      </c>
      <c r="K824" s="38">
        <f t="shared" si="62"/>
        <v>5.3300000000000125E-2</v>
      </c>
      <c r="L824" s="38">
        <f t="shared" si="63"/>
        <v>7.228575144232724E-2</v>
      </c>
      <c r="M824" s="38">
        <f t="shared" si="64"/>
        <v>7.4800000000000005E-2</v>
      </c>
      <c r="N824" s="38">
        <f t="shared" si="66"/>
        <v>8.3653800000016432E-4</v>
      </c>
    </row>
    <row r="825" spans="1:14">
      <c r="A825" s="9">
        <v>40869</v>
      </c>
      <c r="B825">
        <v>3.144168037</v>
      </c>
      <c r="C825" s="23">
        <v>-3.2500000000000001E-2</v>
      </c>
      <c r="D825" s="23">
        <v>7.3899999999999993E-2</v>
      </c>
      <c r="E825">
        <v>-1.0287465000000001E-2</v>
      </c>
      <c r="F825" s="23">
        <v>2.3300000000000001E-2</v>
      </c>
      <c r="H825" s="9">
        <v>40864</v>
      </c>
      <c r="I825" s="38">
        <v>3.1591999999999998</v>
      </c>
      <c r="J825" s="38">
        <f t="shared" si="65"/>
        <v>3.1637028119999999</v>
      </c>
      <c r="K825" s="38">
        <f t="shared" si="62"/>
        <v>-4.0900000000000158E-2</v>
      </c>
      <c r="L825" s="38">
        <f t="shared" si="63"/>
        <v>7.2321863367200021E-2</v>
      </c>
      <c r="M825" s="38">
        <f t="shared" si="64"/>
        <v>7.4999999999999997E-2</v>
      </c>
      <c r="N825" s="38">
        <f t="shared" si="66"/>
        <v>4.5028120000001337E-3</v>
      </c>
    </row>
    <row r="826" spans="1:14">
      <c r="A826" s="9">
        <v>40868</v>
      </c>
      <c r="B826">
        <v>3.1766805050000002</v>
      </c>
      <c r="C826" s="23">
        <v>-3.6700000000000003E-2</v>
      </c>
      <c r="D826" s="23">
        <v>7.46E-2</v>
      </c>
      <c r="E826">
        <v>-1.1473031999999999E-2</v>
      </c>
      <c r="F826" s="23">
        <v>2.35E-2</v>
      </c>
      <c r="H826" s="9">
        <v>40863</v>
      </c>
      <c r="I826" s="38">
        <v>3.2000999999999999</v>
      </c>
      <c r="J826" s="38">
        <f t="shared" si="65"/>
        <v>3.2014386949999998</v>
      </c>
      <c r="K826" s="38">
        <f t="shared" si="62"/>
        <v>-1.8299999999999983E-2</v>
      </c>
      <c r="L826" s="38">
        <f t="shared" si="63"/>
        <v>7.2217194691012079E-2</v>
      </c>
      <c r="M826" s="38">
        <f t="shared" si="64"/>
        <v>7.4899999999999994E-2</v>
      </c>
      <c r="N826" s="38">
        <f t="shared" si="66"/>
        <v>1.3386949999998343E-3</v>
      </c>
    </row>
    <row r="827" spans="1:14">
      <c r="A827" s="9">
        <v>40865</v>
      </c>
      <c r="B827">
        <v>3.2133365380000001</v>
      </c>
      <c r="C827" s="23">
        <v>4.9599999999999998E-2</v>
      </c>
      <c r="D827" s="23">
        <v>7.4800000000000005E-2</v>
      </c>
      <c r="E827">
        <v>1.5566699999999999E-2</v>
      </c>
      <c r="F827" s="23">
        <v>2.3599999999999999E-2</v>
      </c>
      <c r="H827" s="9">
        <v>40862</v>
      </c>
      <c r="I827" s="38">
        <v>3.2183999999999999</v>
      </c>
      <c r="J827" s="38">
        <f t="shared" si="65"/>
        <v>3.2192384700000001</v>
      </c>
      <c r="K827" s="38">
        <f t="shared" si="62"/>
        <v>1.2399999999999967E-2</v>
      </c>
      <c r="L827" s="38">
        <f t="shared" si="63"/>
        <v>7.2286065109670644E-2</v>
      </c>
      <c r="M827" s="38">
        <f t="shared" si="64"/>
        <v>7.4999999999999997E-2</v>
      </c>
      <c r="N827" s="38">
        <f t="shared" si="66"/>
        <v>8.384700000001466E-4</v>
      </c>
    </row>
    <row r="828" spans="1:14">
      <c r="A828" s="9">
        <v>40864</v>
      </c>
      <c r="B828">
        <v>3.1637028119999999</v>
      </c>
      <c r="C828" s="23">
        <v>-3.7699999999999997E-2</v>
      </c>
      <c r="D828" s="23">
        <v>7.4999999999999997E-2</v>
      </c>
      <c r="E828">
        <v>-1.1857183E-2</v>
      </c>
      <c r="F828" s="23">
        <v>2.3599999999999999E-2</v>
      </c>
      <c r="H828" s="9">
        <v>40861</v>
      </c>
      <c r="I828" s="38">
        <v>3.206</v>
      </c>
      <c r="J828" s="38">
        <f t="shared" si="65"/>
        <v>3.1932759719999999</v>
      </c>
      <c r="K828" s="38">
        <f t="shared" si="62"/>
        <v>1.9000000000000128E-3</v>
      </c>
      <c r="L828" s="38">
        <f t="shared" si="63"/>
        <v>7.2279976109069652E-2</v>
      </c>
      <c r="M828" s="38">
        <f t="shared" si="64"/>
        <v>7.4999999999999997E-2</v>
      </c>
      <c r="N828" s="38">
        <f t="shared" si="66"/>
        <v>1.2724028000000054E-2</v>
      </c>
    </row>
    <row r="829" spans="1:14">
      <c r="A829" s="9">
        <v>40863</v>
      </c>
      <c r="B829">
        <v>3.2014386949999998</v>
      </c>
      <c r="C829" s="23">
        <v>-1.78E-2</v>
      </c>
      <c r="D829" s="23">
        <v>7.4899999999999994E-2</v>
      </c>
      <c r="E829">
        <v>-5.5445310000000001E-3</v>
      </c>
      <c r="F829" s="23">
        <v>2.3599999999999999E-2</v>
      </c>
      <c r="H829" s="9">
        <v>40857</v>
      </c>
      <c r="I829" s="38">
        <v>3.2040999999999999</v>
      </c>
      <c r="J829" s="38">
        <f t="shared" si="65"/>
        <v>3.1968294830000001</v>
      </c>
      <c r="K829" s="38">
        <f t="shared" si="62"/>
        <v>5.6699999999999751E-2</v>
      </c>
      <c r="L829" s="38">
        <f t="shared" si="63"/>
        <v>7.2420310850815947E-2</v>
      </c>
      <c r="M829" s="38">
        <f t="shared" si="64"/>
        <v>7.51E-2</v>
      </c>
      <c r="N829" s="38">
        <f t="shared" si="66"/>
        <v>7.2705169999998098E-3</v>
      </c>
    </row>
    <row r="830" spans="1:14">
      <c r="A830" s="9">
        <v>40862</v>
      </c>
      <c r="B830">
        <v>3.2192384700000001</v>
      </c>
      <c r="C830" s="23">
        <v>2.5999999999999999E-2</v>
      </c>
      <c r="D830" s="23">
        <v>7.4999999999999997E-2</v>
      </c>
      <c r="E830">
        <v>8.0974910000000001E-3</v>
      </c>
      <c r="F830" s="23">
        <v>2.3599999999999999E-2</v>
      </c>
      <c r="H830" s="9">
        <v>40856</v>
      </c>
      <c r="I830" s="38">
        <v>3.1474000000000002</v>
      </c>
      <c r="J830" s="38">
        <f t="shared" si="65"/>
        <v>3.1408308389999999</v>
      </c>
      <c r="K830" s="38">
        <f t="shared" si="62"/>
        <v>-4.129999999999967E-2</v>
      </c>
      <c r="L830" s="38">
        <f t="shared" si="63"/>
        <v>7.2379201916410313E-2</v>
      </c>
      <c r="M830" s="38">
        <f t="shared" si="64"/>
        <v>7.5300000000000006E-2</v>
      </c>
      <c r="N830" s="38">
        <f t="shared" si="66"/>
        <v>6.5691610000002676E-3</v>
      </c>
    </row>
    <row r="831" spans="1:14">
      <c r="A831" s="9">
        <v>40861</v>
      </c>
      <c r="B831">
        <v>3.1932759719999999</v>
      </c>
      <c r="C831" s="23">
        <v>-3.5999999999999999E-3</v>
      </c>
      <c r="D831" s="23">
        <v>7.4999999999999997E-2</v>
      </c>
      <c r="E831">
        <v>-1.1121919999999999E-3</v>
      </c>
      <c r="F831" s="23">
        <v>2.3599999999999999E-2</v>
      </c>
      <c r="H831" s="9">
        <v>40855</v>
      </c>
      <c r="I831" s="38">
        <v>3.1886999999999999</v>
      </c>
      <c r="J831" s="38">
        <f t="shared" si="65"/>
        <v>3.1915310429999999</v>
      </c>
      <c r="K831" s="38">
        <f t="shared" ref="K831:K894" si="67">I831-I832</f>
        <v>6.6899999999999959E-2</v>
      </c>
      <c r="L831" s="38">
        <f t="shared" ref="L831:L894" si="68">STDEVA(K831:K890)</f>
        <v>7.2470193736638974E-2</v>
      </c>
      <c r="M831" s="38">
        <f t="shared" si="64"/>
        <v>7.5499999999999998E-2</v>
      </c>
      <c r="N831" s="38">
        <f t="shared" si="66"/>
        <v>2.8310430000000331E-3</v>
      </c>
    </row>
    <row r="832" spans="1:14">
      <c r="A832" s="9">
        <v>40857</v>
      </c>
      <c r="B832">
        <v>3.1968294830000001</v>
      </c>
      <c r="C832" s="23">
        <v>5.6000000000000001E-2</v>
      </c>
      <c r="D832" s="23">
        <v>7.51E-2</v>
      </c>
      <c r="E832">
        <v>1.7672169000000001E-2</v>
      </c>
      <c r="F832" s="23">
        <v>2.3699999999999999E-2</v>
      </c>
      <c r="H832" s="9">
        <v>40854</v>
      </c>
      <c r="I832" s="38">
        <v>3.1217999999999999</v>
      </c>
      <c r="J832" s="38">
        <f t="shared" si="65"/>
        <v>3.1153555050000001</v>
      </c>
      <c r="K832" s="38">
        <f t="shared" si="67"/>
        <v>-2.2499999999999964E-2</v>
      </c>
      <c r="L832" s="38">
        <f t="shared" si="68"/>
        <v>7.2237105979032587E-2</v>
      </c>
      <c r="M832" s="38">
        <f t="shared" si="64"/>
        <v>7.5200000000000003E-2</v>
      </c>
      <c r="N832" s="38">
        <f t="shared" si="66"/>
        <v>6.4444949999997725E-3</v>
      </c>
    </row>
    <row r="833" spans="1:14">
      <c r="A833" s="9">
        <v>40856</v>
      </c>
      <c r="B833">
        <v>3.1408308389999999</v>
      </c>
      <c r="C833" s="23">
        <v>-5.0700000000000002E-2</v>
      </c>
      <c r="D833" s="23">
        <v>7.5300000000000006E-2</v>
      </c>
      <c r="E833">
        <v>-1.6013388999999999E-2</v>
      </c>
      <c r="F833" s="23">
        <v>2.3699999999999999E-2</v>
      </c>
      <c r="H833" s="9">
        <v>40851</v>
      </c>
      <c r="I833" s="38">
        <v>3.1442999999999999</v>
      </c>
      <c r="J833" s="38">
        <f t="shared" si="65"/>
        <v>3.1459189470000002</v>
      </c>
      <c r="K833" s="38">
        <f t="shared" si="67"/>
        <v>-4.0999999999999925E-2</v>
      </c>
      <c r="L833" s="38">
        <f t="shared" si="68"/>
        <v>7.4792440024014195E-2</v>
      </c>
      <c r="M833" s="38">
        <f t="shared" si="64"/>
        <v>7.7499999999999999E-2</v>
      </c>
      <c r="N833" s="38">
        <f t="shared" si="66"/>
        <v>1.6189470000003148E-3</v>
      </c>
    </row>
    <row r="834" spans="1:14">
      <c r="A834" s="9">
        <v>40855</v>
      </c>
      <c r="B834">
        <v>3.1915310429999999</v>
      </c>
      <c r="C834" s="23">
        <v>7.6200000000000004E-2</v>
      </c>
      <c r="D834" s="23">
        <v>7.5499999999999998E-2</v>
      </c>
      <c r="E834">
        <v>2.4157479999999999E-2</v>
      </c>
      <c r="F834" s="23">
        <v>2.3699999999999999E-2</v>
      </c>
      <c r="H834" s="9">
        <v>40850</v>
      </c>
      <c r="I834" s="38">
        <v>3.1852999999999998</v>
      </c>
      <c r="J834" s="38">
        <f t="shared" si="65"/>
        <v>3.1865900219999999</v>
      </c>
      <c r="K834" s="38">
        <f t="shared" si="67"/>
        <v>7.3299999999999699E-2</v>
      </c>
      <c r="L834" s="38">
        <f t="shared" si="68"/>
        <v>7.7687831413404199E-2</v>
      </c>
      <c r="M834" s="38">
        <f t="shared" ref="M834:M897" si="69">VLOOKUP(H834,$A$2:$F$1466,4,0)</f>
        <v>7.9000000000000001E-2</v>
      </c>
      <c r="N834" s="38">
        <f t="shared" si="66"/>
        <v>1.2900220000000573E-3</v>
      </c>
    </row>
    <row r="835" spans="1:14">
      <c r="A835" s="9">
        <v>40854</v>
      </c>
      <c r="B835">
        <v>3.1153555050000001</v>
      </c>
      <c r="C835" s="23">
        <v>-3.0599999999999999E-2</v>
      </c>
      <c r="D835" s="23">
        <v>7.5200000000000003E-2</v>
      </c>
      <c r="E835">
        <v>-9.7627679999999998E-3</v>
      </c>
      <c r="F835" s="23">
        <v>2.3599999999999999E-2</v>
      </c>
      <c r="H835" s="9">
        <v>40849</v>
      </c>
      <c r="I835" s="38">
        <v>3.1120000000000001</v>
      </c>
      <c r="J835" s="38">
        <f t="shared" ref="J835:J898" si="70">VLOOKUP(H835,A835:F2299,2,0)</f>
        <v>3.1403563459999999</v>
      </c>
      <c r="K835" s="38">
        <f t="shared" si="67"/>
        <v>-5.3999999999998494E-3</v>
      </c>
      <c r="L835" s="38">
        <f t="shared" si="68"/>
        <v>7.8942481313499402E-2</v>
      </c>
      <c r="M835" s="38">
        <f t="shared" si="69"/>
        <v>8.1500000000000003E-2</v>
      </c>
      <c r="N835" s="38">
        <f t="shared" ref="N835:N898" si="71">ABS(I835-J835)</f>
        <v>2.835634599999981E-2</v>
      </c>
    </row>
    <row r="836" spans="1:14">
      <c r="A836" s="9">
        <v>40851</v>
      </c>
      <c r="B836">
        <v>3.1459189470000002</v>
      </c>
      <c r="C836" s="23">
        <v>-4.07E-2</v>
      </c>
      <c r="D836" s="23">
        <v>7.7499999999999999E-2</v>
      </c>
      <c r="E836">
        <v>-1.2845346000000001E-2</v>
      </c>
      <c r="F836" s="23">
        <v>2.4299999999999999E-2</v>
      </c>
      <c r="H836" s="9">
        <v>40848</v>
      </c>
      <c r="I836" s="38">
        <v>3.1173999999999999</v>
      </c>
      <c r="J836" s="38">
        <f t="shared" si="70"/>
        <v>3.1279977149999998</v>
      </c>
      <c r="K836" s="38">
        <f t="shared" si="67"/>
        <v>-0.11640000000000006</v>
      </c>
      <c r="L836" s="38">
        <f t="shared" si="68"/>
        <v>8.0284568808087681E-2</v>
      </c>
      <c r="M836" s="38">
        <f t="shared" si="69"/>
        <v>8.2799999999999999E-2</v>
      </c>
      <c r="N836" s="38">
        <f t="shared" si="71"/>
        <v>1.0597714999999841E-2</v>
      </c>
    </row>
    <row r="837" spans="1:14">
      <c r="A837" s="9">
        <v>40850</v>
      </c>
      <c r="B837">
        <v>3.1865900219999999</v>
      </c>
      <c r="C837" s="23">
        <v>4.6199999999999998E-2</v>
      </c>
      <c r="D837" s="23">
        <v>7.9000000000000001E-2</v>
      </c>
      <c r="E837">
        <v>1.4615107E-2</v>
      </c>
      <c r="F837" s="23">
        <v>2.47E-2</v>
      </c>
      <c r="H837" s="9">
        <v>40847</v>
      </c>
      <c r="I837" s="38">
        <v>3.2338</v>
      </c>
      <c r="J837" s="38">
        <f t="shared" si="70"/>
        <v>3.251576998</v>
      </c>
      <c r="K837" s="38">
        <f t="shared" si="67"/>
        <v>-0.10780000000000012</v>
      </c>
      <c r="L837" s="38">
        <f t="shared" si="68"/>
        <v>8.1938581983789088E-2</v>
      </c>
      <c r="M837" s="38">
        <f t="shared" si="69"/>
        <v>8.43E-2</v>
      </c>
      <c r="N837" s="38">
        <f t="shared" si="71"/>
        <v>1.7776997999999988E-2</v>
      </c>
    </row>
    <row r="838" spans="1:14">
      <c r="A838" s="9">
        <v>40849</v>
      </c>
      <c r="B838">
        <v>3.1403563459999999</v>
      </c>
      <c r="C838" s="23">
        <v>1.24E-2</v>
      </c>
      <c r="D838" s="23">
        <v>8.1500000000000003E-2</v>
      </c>
      <c r="E838">
        <v>3.9431880000000002E-3</v>
      </c>
      <c r="F838" s="23">
        <v>2.5399999999999999E-2</v>
      </c>
      <c r="H838" s="9">
        <v>40844</v>
      </c>
      <c r="I838" s="38">
        <v>3.3416000000000001</v>
      </c>
      <c r="J838" s="38">
        <f t="shared" si="70"/>
        <v>3.3602109059999998</v>
      </c>
      <c r="K838" s="38">
        <f t="shared" si="67"/>
        <v>-9.5599999999999685E-2</v>
      </c>
      <c r="L838" s="38">
        <f t="shared" si="68"/>
        <v>8.2475553371619187E-2</v>
      </c>
      <c r="M838" s="38">
        <f t="shared" si="69"/>
        <v>8.48E-2</v>
      </c>
      <c r="N838" s="38">
        <f t="shared" si="71"/>
        <v>1.8610905999999705E-2</v>
      </c>
    </row>
    <row r="839" spans="1:14">
      <c r="A839" s="9">
        <v>40848</v>
      </c>
      <c r="B839">
        <v>3.1279977149999998</v>
      </c>
      <c r="C839" s="23">
        <v>-0.1236</v>
      </c>
      <c r="D839" s="23">
        <v>8.2799999999999999E-2</v>
      </c>
      <c r="E839">
        <v>-3.8747017000000002E-2</v>
      </c>
      <c r="F839" s="23">
        <v>2.5700000000000001E-2</v>
      </c>
      <c r="H839" s="9">
        <v>40843</v>
      </c>
      <c r="I839" s="38">
        <v>3.4371999999999998</v>
      </c>
      <c r="J839" s="38">
        <f t="shared" si="70"/>
        <v>3.440916262</v>
      </c>
      <c r="K839" s="38">
        <f t="shared" si="67"/>
        <v>0.12080000000000002</v>
      </c>
      <c r="L839" s="38">
        <f t="shared" si="68"/>
        <v>8.1735352788620347E-2</v>
      </c>
      <c r="M839" s="38">
        <f t="shared" si="69"/>
        <v>8.43E-2</v>
      </c>
      <c r="N839" s="38">
        <f t="shared" si="71"/>
        <v>3.7162620000001922E-3</v>
      </c>
    </row>
    <row r="840" spans="1:14">
      <c r="A840" s="9">
        <v>40847</v>
      </c>
      <c r="B840">
        <v>3.251576998</v>
      </c>
      <c r="C840" s="23">
        <v>-0.1086</v>
      </c>
      <c r="D840" s="23">
        <v>8.43E-2</v>
      </c>
      <c r="E840">
        <v>-3.2863633000000003E-2</v>
      </c>
      <c r="F840" s="23">
        <v>2.5999999999999999E-2</v>
      </c>
      <c r="H840" s="9">
        <v>40842</v>
      </c>
      <c r="I840" s="38">
        <v>3.3163999999999998</v>
      </c>
      <c r="J840" s="38">
        <f t="shared" si="70"/>
        <v>3.3217981769999998</v>
      </c>
      <c r="K840" s="38">
        <f t="shared" si="67"/>
        <v>5.6599999999999984E-2</v>
      </c>
      <c r="L840" s="38">
        <f t="shared" si="68"/>
        <v>8.1155212175662725E-2</v>
      </c>
      <c r="M840" s="38">
        <f t="shared" si="69"/>
        <v>8.3799999999999999E-2</v>
      </c>
      <c r="N840" s="38">
        <f t="shared" si="71"/>
        <v>5.398177000000004E-3</v>
      </c>
    </row>
    <row r="841" spans="1:14">
      <c r="A841" s="9">
        <v>40844</v>
      </c>
      <c r="B841">
        <v>3.3602109059999998</v>
      </c>
      <c r="C841" s="23">
        <v>-8.0699999999999994E-2</v>
      </c>
      <c r="D841" s="23">
        <v>8.48E-2</v>
      </c>
      <c r="E841">
        <v>-2.373405E-2</v>
      </c>
      <c r="F841" s="23">
        <v>2.6100000000000002E-2</v>
      </c>
      <c r="H841" s="9">
        <v>40841</v>
      </c>
      <c r="I841" s="38">
        <v>3.2597999999999998</v>
      </c>
      <c r="J841" s="38">
        <f t="shared" si="70"/>
        <v>3.2646650909999999</v>
      </c>
      <c r="K841" s="38">
        <f t="shared" si="67"/>
        <v>-9.4700000000000006E-2</v>
      </c>
      <c r="L841" s="38">
        <f t="shared" si="68"/>
        <v>8.0859039986000497E-2</v>
      </c>
      <c r="M841" s="38">
        <f t="shared" si="69"/>
        <v>8.3500000000000005E-2</v>
      </c>
      <c r="N841" s="38">
        <f t="shared" si="71"/>
        <v>4.8650910000000991E-3</v>
      </c>
    </row>
    <row r="842" spans="1:14">
      <c r="A842" s="9">
        <v>40843</v>
      </c>
      <c r="B842">
        <v>3.440916262</v>
      </c>
      <c r="C842" s="23">
        <v>0.1191</v>
      </c>
      <c r="D842" s="23">
        <v>8.43E-2</v>
      </c>
      <c r="E842">
        <v>3.5231535000000001E-2</v>
      </c>
      <c r="F842" s="23">
        <v>2.5899999999999999E-2</v>
      </c>
      <c r="H842" s="9">
        <v>40840</v>
      </c>
      <c r="I842" s="38">
        <v>3.3544999999999998</v>
      </c>
      <c r="J842" s="38">
        <f t="shared" si="70"/>
        <v>3.3634960669999998</v>
      </c>
      <c r="K842" s="38">
        <f t="shared" si="67"/>
        <v>2.9199999999999893E-2</v>
      </c>
      <c r="L842" s="38">
        <f t="shared" si="68"/>
        <v>8.1418675587749997E-2</v>
      </c>
      <c r="M842" s="38">
        <f t="shared" si="69"/>
        <v>8.4000000000000005E-2</v>
      </c>
      <c r="N842" s="38">
        <f t="shared" si="71"/>
        <v>8.9960669999999965E-3</v>
      </c>
    </row>
    <row r="843" spans="1:14">
      <c r="A843" s="9">
        <v>40842</v>
      </c>
      <c r="B843">
        <v>3.3217981769999998</v>
      </c>
      <c r="C843" s="23">
        <v>5.7099999999999998E-2</v>
      </c>
      <c r="D843" s="23">
        <v>8.3799999999999999E-2</v>
      </c>
      <c r="E843">
        <v>1.7349073999999999E-2</v>
      </c>
      <c r="F843" s="23">
        <v>2.5700000000000001E-2</v>
      </c>
      <c r="H843" s="9">
        <v>40837</v>
      </c>
      <c r="I843" s="38">
        <v>3.3252999999999999</v>
      </c>
      <c r="J843" s="38">
        <f t="shared" si="70"/>
        <v>3.3306571570000001</v>
      </c>
      <c r="K843" s="38">
        <f t="shared" si="67"/>
        <v>5.1000000000001044E-3</v>
      </c>
      <c r="L843" s="38">
        <f t="shared" si="68"/>
        <v>8.1366120602624936E-2</v>
      </c>
      <c r="M843" s="38">
        <f t="shared" si="69"/>
        <v>8.3900000000000002E-2</v>
      </c>
      <c r="N843" s="38">
        <f t="shared" si="71"/>
        <v>5.3571570000001678E-3</v>
      </c>
    </row>
    <row r="844" spans="1:14">
      <c r="A844" s="9">
        <v>40841</v>
      </c>
      <c r="B844">
        <v>3.2646650909999999</v>
      </c>
      <c r="C844" s="23">
        <v>-9.8799999999999999E-2</v>
      </c>
      <c r="D844" s="23">
        <v>8.3500000000000005E-2</v>
      </c>
      <c r="E844">
        <v>-2.9823747000000001E-2</v>
      </c>
      <c r="F844" s="23">
        <v>2.5700000000000001E-2</v>
      </c>
      <c r="H844" s="9">
        <v>40836</v>
      </c>
      <c r="I844" s="38">
        <v>3.3201999999999998</v>
      </c>
      <c r="J844" s="38">
        <f t="shared" si="70"/>
        <v>3.3269877499999998</v>
      </c>
      <c r="K844" s="38">
        <f t="shared" si="67"/>
        <v>2.3299999999999876E-2</v>
      </c>
      <c r="L844" s="38">
        <f t="shared" si="68"/>
        <v>8.1618866404204279E-2</v>
      </c>
      <c r="M844" s="38">
        <f t="shared" si="69"/>
        <v>8.4199999999999997E-2</v>
      </c>
      <c r="N844" s="38">
        <f t="shared" si="71"/>
        <v>6.7877499999999813E-3</v>
      </c>
    </row>
    <row r="845" spans="1:14">
      <c r="A845" s="9">
        <v>40840</v>
      </c>
      <c r="B845">
        <v>3.3634960669999998</v>
      </c>
      <c r="C845" s="23">
        <v>3.2800000000000003E-2</v>
      </c>
      <c r="D845" s="23">
        <v>8.4000000000000005E-2</v>
      </c>
      <c r="E845">
        <v>9.8113000000000002E-3</v>
      </c>
      <c r="F845" s="23">
        <v>2.5700000000000001E-2</v>
      </c>
      <c r="H845" s="9">
        <v>40835</v>
      </c>
      <c r="I845" s="38">
        <v>3.2968999999999999</v>
      </c>
      <c r="J845" s="38">
        <f t="shared" si="70"/>
        <v>3.3017117850000002</v>
      </c>
      <c r="K845" s="38">
        <f t="shared" si="67"/>
        <v>9.0000000000012292E-4</v>
      </c>
      <c r="L845" s="38">
        <f t="shared" si="68"/>
        <v>8.1536023631996649E-2</v>
      </c>
      <c r="M845" s="38">
        <f t="shared" si="69"/>
        <v>8.4099999999999994E-2</v>
      </c>
      <c r="N845" s="38">
        <f t="shared" si="71"/>
        <v>4.8117850000002349E-3</v>
      </c>
    </row>
    <row r="846" spans="1:14">
      <c r="A846" s="9">
        <v>40837</v>
      </c>
      <c r="B846">
        <v>3.3306571570000001</v>
      </c>
      <c r="C846" s="23">
        <v>3.7000000000000002E-3</v>
      </c>
      <c r="D846" s="23">
        <v>8.3900000000000002E-2</v>
      </c>
      <c r="E846">
        <v>1.1023140000000001E-3</v>
      </c>
      <c r="F846" s="23">
        <v>2.5700000000000001E-2</v>
      </c>
      <c r="H846" s="9">
        <v>40834</v>
      </c>
      <c r="I846" s="38">
        <v>3.2959999999999998</v>
      </c>
      <c r="J846" s="38">
        <f t="shared" si="70"/>
        <v>3.2937414949999999</v>
      </c>
      <c r="K846" s="38">
        <f t="shared" si="67"/>
        <v>-3.00000000000189E-4</v>
      </c>
      <c r="L846" s="38">
        <f t="shared" si="68"/>
        <v>8.1766841662621575E-2</v>
      </c>
      <c r="M846" s="38">
        <f t="shared" si="69"/>
        <v>8.43E-2</v>
      </c>
      <c r="N846" s="38">
        <f t="shared" si="71"/>
        <v>2.2585049999999107E-3</v>
      </c>
    </row>
    <row r="847" spans="1:14">
      <c r="A847" s="9">
        <v>40836</v>
      </c>
      <c r="B847">
        <v>3.3269877499999998</v>
      </c>
      <c r="C847" s="23">
        <v>2.53E-2</v>
      </c>
      <c r="D847" s="23">
        <v>8.4199999999999997E-2</v>
      </c>
      <c r="E847">
        <v>7.6262580000000003E-3</v>
      </c>
      <c r="F847" s="23">
        <v>2.5700000000000001E-2</v>
      </c>
      <c r="H847" s="9">
        <v>40833</v>
      </c>
      <c r="I847" s="38">
        <v>3.2963</v>
      </c>
      <c r="J847" s="38">
        <f t="shared" si="70"/>
        <v>3.2981436529999999</v>
      </c>
      <c r="K847" s="38">
        <f t="shared" si="67"/>
        <v>-6.5599999999999881E-2</v>
      </c>
      <c r="L847" s="38">
        <f t="shared" si="68"/>
        <v>8.1775760968155503E-2</v>
      </c>
      <c r="M847" s="38">
        <f t="shared" si="69"/>
        <v>8.43E-2</v>
      </c>
      <c r="N847" s="38">
        <f t="shared" si="71"/>
        <v>1.8436529999998896E-3</v>
      </c>
    </row>
    <row r="848" spans="1:14">
      <c r="A848" s="9">
        <v>40835</v>
      </c>
      <c r="B848">
        <v>3.3017117850000002</v>
      </c>
      <c r="C848" s="23">
        <v>8.0000000000000002E-3</v>
      </c>
      <c r="D848" s="23">
        <v>8.4099999999999994E-2</v>
      </c>
      <c r="E848">
        <v>2.4169059999999999E-3</v>
      </c>
      <c r="F848" s="23">
        <v>2.5700000000000001E-2</v>
      </c>
      <c r="H848" s="9">
        <v>40830</v>
      </c>
      <c r="I848" s="38">
        <v>3.3618999999999999</v>
      </c>
      <c r="J848" s="38">
        <f t="shared" si="70"/>
        <v>3.364455441</v>
      </c>
      <c r="K848" s="38">
        <f t="shared" si="67"/>
        <v>6.2399999999999789E-2</v>
      </c>
      <c r="L848" s="38">
        <f t="shared" si="68"/>
        <v>8.1680072046316943E-2</v>
      </c>
      <c r="M848" s="38">
        <f t="shared" si="69"/>
        <v>8.4199999999999997E-2</v>
      </c>
      <c r="N848" s="38">
        <f t="shared" si="71"/>
        <v>2.5554410000001582E-3</v>
      </c>
    </row>
    <row r="849" spans="1:14">
      <c r="A849" s="9">
        <v>40834</v>
      </c>
      <c r="B849">
        <v>3.2937414949999999</v>
      </c>
      <c r="C849" s="23">
        <v>-4.4000000000000003E-3</v>
      </c>
      <c r="D849" s="23">
        <v>8.43E-2</v>
      </c>
      <c r="E849">
        <v>-1.33563E-3</v>
      </c>
      <c r="F849" s="23">
        <v>2.5700000000000001E-2</v>
      </c>
      <c r="H849" s="9">
        <v>40829</v>
      </c>
      <c r="I849" s="38">
        <v>3.2995000000000001</v>
      </c>
      <c r="J849" s="38">
        <f t="shared" si="70"/>
        <v>3.3067216510000002</v>
      </c>
      <c r="K849" s="38">
        <f t="shared" si="67"/>
        <v>-3.7999999999999812E-2</v>
      </c>
      <c r="L849" s="38">
        <f t="shared" si="68"/>
        <v>8.1179116233360049E-2</v>
      </c>
      <c r="M849" s="38">
        <f t="shared" si="69"/>
        <v>8.3799999999999999E-2</v>
      </c>
      <c r="N849" s="38">
        <f t="shared" si="71"/>
        <v>7.2216510000000511E-3</v>
      </c>
    </row>
    <row r="850" spans="1:14">
      <c r="A850" s="9">
        <v>40833</v>
      </c>
      <c r="B850">
        <v>3.2981436529999999</v>
      </c>
      <c r="C850" s="23">
        <v>-6.6299999999999998E-2</v>
      </c>
      <c r="D850" s="23">
        <v>8.43E-2</v>
      </c>
      <c r="E850">
        <v>-1.9906338999999999E-2</v>
      </c>
      <c r="F850" s="23">
        <v>2.5700000000000001E-2</v>
      </c>
      <c r="H850" s="9">
        <v>40828</v>
      </c>
      <c r="I850" s="38">
        <v>3.3374999999999999</v>
      </c>
      <c r="J850" s="38">
        <f t="shared" si="70"/>
        <v>3.3378096660000001</v>
      </c>
      <c r="K850" s="38">
        <f t="shared" si="67"/>
        <v>2.9599999999999849E-2</v>
      </c>
      <c r="L850" s="38">
        <f t="shared" si="68"/>
        <v>8.1096946169175219E-2</v>
      </c>
      <c r="M850" s="38">
        <f t="shared" si="69"/>
        <v>8.3699999999999997E-2</v>
      </c>
      <c r="N850" s="38">
        <f t="shared" si="71"/>
        <v>3.0966600000015276E-4</v>
      </c>
    </row>
    <row r="851" spans="1:14">
      <c r="A851" s="9">
        <v>40830</v>
      </c>
      <c r="B851">
        <v>3.364455441</v>
      </c>
      <c r="C851" s="23">
        <v>5.7700000000000001E-2</v>
      </c>
      <c r="D851" s="23">
        <v>8.4199999999999997E-2</v>
      </c>
      <c r="E851">
        <v>1.7308858999999999E-2</v>
      </c>
      <c r="F851" s="23">
        <v>2.5700000000000001E-2</v>
      </c>
      <c r="H851" s="9">
        <v>40827</v>
      </c>
      <c r="I851" s="38">
        <v>3.3079000000000001</v>
      </c>
      <c r="J851" s="38">
        <f t="shared" si="70"/>
        <v>3.3168034789999998</v>
      </c>
      <c r="K851" s="38">
        <f t="shared" si="67"/>
        <v>3.9000000000000146E-2</v>
      </c>
      <c r="L851" s="38">
        <f t="shared" si="68"/>
        <v>8.1126895980386388E-2</v>
      </c>
      <c r="M851" s="38">
        <f t="shared" si="69"/>
        <v>8.3799999999999999E-2</v>
      </c>
      <c r="N851" s="38">
        <f t="shared" si="71"/>
        <v>8.9034789999997699E-3</v>
      </c>
    </row>
    <row r="852" spans="1:14">
      <c r="A852" s="9">
        <v>40829</v>
      </c>
      <c r="B852">
        <v>3.3067216510000002</v>
      </c>
      <c r="C852" s="23">
        <v>-3.1099999999999999E-2</v>
      </c>
      <c r="D852" s="23">
        <v>8.3799999999999999E-2</v>
      </c>
      <c r="E852">
        <v>-9.3575419999999999E-3</v>
      </c>
      <c r="F852" s="23">
        <v>2.5600000000000001E-2</v>
      </c>
      <c r="H852" s="9">
        <v>40823</v>
      </c>
      <c r="I852" s="38">
        <v>3.2688999999999999</v>
      </c>
      <c r="J852" s="38">
        <f t="shared" si="70"/>
        <v>3.2827632040000001</v>
      </c>
      <c r="K852" s="38">
        <f t="shared" si="67"/>
        <v>9.2600000000000016E-2</v>
      </c>
      <c r="L852" s="38">
        <f t="shared" si="68"/>
        <v>8.0878467293535025E-2</v>
      </c>
      <c r="M852" s="38">
        <f t="shared" si="69"/>
        <v>8.3599999999999994E-2</v>
      </c>
      <c r="N852" s="38">
        <f t="shared" si="71"/>
        <v>1.3863204000000184E-2</v>
      </c>
    </row>
    <row r="853" spans="1:14">
      <c r="A853" s="9">
        <v>40828</v>
      </c>
      <c r="B853">
        <v>3.3378096660000001</v>
      </c>
      <c r="C853" s="23">
        <v>2.1000000000000001E-2</v>
      </c>
      <c r="D853" s="23">
        <v>8.3699999999999997E-2</v>
      </c>
      <c r="E853">
        <v>6.3132919999999999E-3</v>
      </c>
      <c r="F853" s="23">
        <v>2.5499999999999998E-2</v>
      </c>
      <c r="H853" s="9">
        <v>40822</v>
      </c>
      <c r="I853" s="38">
        <v>3.1762999999999999</v>
      </c>
      <c r="J853" s="38">
        <f t="shared" si="70"/>
        <v>3.1859593749999999</v>
      </c>
      <c r="K853" s="38">
        <f t="shared" si="67"/>
        <v>5.2899999999999725E-2</v>
      </c>
      <c r="L853" s="38">
        <f t="shared" si="68"/>
        <v>7.9942386227953008E-2</v>
      </c>
      <c r="M853" s="38">
        <f t="shared" si="69"/>
        <v>8.2600000000000007E-2</v>
      </c>
      <c r="N853" s="38">
        <f t="shared" si="71"/>
        <v>9.6593750000000256E-3</v>
      </c>
    </row>
    <row r="854" spans="1:14">
      <c r="A854" s="9">
        <v>40827</v>
      </c>
      <c r="B854">
        <v>3.3168034789999998</v>
      </c>
      <c r="C854" s="23">
        <v>3.4000000000000002E-2</v>
      </c>
      <c r="D854" s="23">
        <v>8.3799999999999999E-2</v>
      </c>
      <c r="E854">
        <v>1.0316004E-2</v>
      </c>
      <c r="F854" s="23">
        <v>2.5499999999999998E-2</v>
      </c>
      <c r="H854" s="9">
        <v>40821</v>
      </c>
      <c r="I854" s="38">
        <v>3.1234000000000002</v>
      </c>
      <c r="J854" s="38">
        <f t="shared" si="70"/>
        <v>3.1183780730000001</v>
      </c>
      <c r="K854" s="38">
        <f t="shared" si="67"/>
        <v>8.5400000000000365E-2</v>
      </c>
      <c r="L854" s="38">
        <f t="shared" si="68"/>
        <v>7.9534941243022711E-2</v>
      </c>
      <c r="M854" s="38">
        <f t="shared" si="69"/>
        <v>8.2000000000000003E-2</v>
      </c>
      <c r="N854" s="38">
        <f t="shared" si="71"/>
        <v>5.0219270000000371E-3</v>
      </c>
    </row>
    <row r="855" spans="1:14">
      <c r="A855" s="9">
        <v>40823</v>
      </c>
      <c r="B855">
        <v>3.2827632040000001</v>
      </c>
      <c r="C855" s="23">
        <v>9.6799999999999997E-2</v>
      </c>
      <c r="D855" s="23">
        <v>8.3599999999999994E-2</v>
      </c>
      <c r="E855">
        <v>2.9932047E-2</v>
      </c>
      <c r="F855" s="23">
        <v>2.5499999999999998E-2</v>
      </c>
      <c r="H855" s="9">
        <v>40820</v>
      </c>
      <c r="I855" s="38">
        <v>3.0379999999999998</v>
      </c>
      <c r="J855" s="38">
        <f t="shared" si="70"/>
        <v>3.04281559</v>
      </c>
      <c r="K855" s="38">
        <f t="shared" si="67"/>
        <v>6.0200000000000031E-2</v>
      </c>
      <c r="L855" s="38">
        <f t="shared" si="68"/>
        <v>7.848104589626563E-2</v>
      </c>
      <c r="M855" s="38">
        <f t="shared" si="69"/>
        <v>8.1199999999999994E-2</v>
      </c>
      <c r="N855" s="38">
        <f t="shared" si="71"/>
        <v>4.8155900000002028E-3</v>
      </c>
    </row>
    <row r="856" spans="1:14">
      <c r="A856" s="9">
        <v>40822</v>
      </c>
      <c r="B856">
        <v>3.1859593749999999</v>
      </c>
      <c r="C856" s="23">
        <v>6.7599999999999993E-2</v>
      </c>
      <c r="D856" s="23">
        <v>8.2600000000000007E-2</v>
      </c>
      <c r="E856">
        <v>2.1440442000000001E-2</v>
      </c>
      <c r="F856" s="23">
        <v>2.52E-2</v>
      </c>
      <c r="H856" s="9">
        <v>40819</v>
      </c>
      <c r="I856" s="38">
        <v>2.9777999999999998</v>
      </c>
      <c r="J856" s="38">
        <f t="shared" si="70"/>
        <v>2.9658180500000002</v>
      </c>
      <c r="K856" s="38">
        <f t="shared" si="67"/>
        <v>-7.7500000000000124E-2</v>
      </c>
      <c r="L856" s="38">
        <f t="shared" si="68"/>
        <v>7.7938878902847758E-2</v>
      </c>
      <c r="M856" s="38">
        <f t="shared" si="69"/>
        <v>8.0399999999999999E-2</v>
      </c>
      <c r="N856" s="38">
        <f t="shared" si="71"/>
        <v>1.1981949999999575E-2</v>
      </c>
    </row>
    <row r="857" spans="1:14">
      <c r="A857" s="9">
        <v>40821</v>
      </c>
      <c r="B857">
        <v>3.1183780730000001</v>
      </c>
      <c r="C857" s="23">
        <v>7.5600000000000001E-2</v>
      </c>
      <c r="D857" s="23">
        <v>8.2000000000000003E-2</v>
      </c>
      <c r="E857">
        <v>2.4529749999999999E-2</v>
      </c>
      <c r="F857" s="23">
        <v>2.5000000000000001E-2</v>
      </c>
      <c r="H857" s="9">
        <v>40816</v>
      </c>
      <c r="I857" s="38">
        <v>3.0552999999999999</v>
      </c>
      <c r="J857" s="38">
        <f t="shared" si="70"/>
        <v>3.0385261529999998</v>
      </c>
      <c r="K857" s="38">
        <f t="shared" si="67"/>
        <v>-4.3600000000000083E-2</v>
      </c>
      <c r="L857" s="38">
        <f t="shared" si="68"/>
        <v>7.828082079254664E-2</v>
      </c>
      <c r="M857" s="38">
        <f t="shared" si="69"/>
        <v>8.0799999999999997E-2</v>
      </c>
      <c r="N857" s="38">
        <f t="shared" si="71"/>
        <v>1.6773847000000064E-2</v>
      </c>
    </row>
    <row r="858" spans="1:14">
      <c r="A858" s="9">
        <v>40820</v>
      </c>
      <c r="B858">
        <v>3.04281559</v>
      </c>
      <c r="C858" s="23">
        <v>7.6999999999999999E-2</v>
      </c>
      <c r="D858" s="23">
        <v>8.1199999999999994E-2</v>
      </c>
      <c r="E858">
        <v>2.5630370999999999E-2</v>
      </c>
      <c r="F858" s="23">
        <v>2.47E-2</v>
      </c>
      <c r="H858" s="9">
        <v>40815</v>
      </c>
      <c r="I858" s="38">
        <v>3.0989</v>
      </c>
      <c r="J858" s="38">
        <f t="shared" si="70"/>
        <v>3.0810284669999999</v>
      </c>
      <c r="K858" s="38">
        <f t="shared" si="67"/>
        <v>-7.1800000000000086E-2</v>
      </c>
      <c r="L858" s="38">
        <f t="shared" si="68"/>
        <v>7.8750249053502697E-2</v>
      </c>
      <c r="M858" s="38">
        <f t="shared" si="69"/>
        <v>8.1199999999999994E-2</v>
      </c>
      <c r="N858" s="38">
        <f t="shared" si="71"/>
        <v>1.7871533000000106E-2</v>
      </c>
    </row>
    <row r="859" spans="1:14">
      <c r="A859" s="9">
        <v>40819</v>
      </c>
      <c r="B859">
        <v>2.9658180500000002</v>
      </c>
      <c r="C859" s="23">
        <v>-7.2700000000000001E-2</v>
      </c>
      <c r="D859" s="23">
        <v>8.0399999999999999E-2</v>
      </c>
      <c r="E859">
        <v>-2.4219682999999999E-2</v>
      </c>
      <c r="F859" s="23">
        <v>2.4400000000000002E-2</v>
      </c>
      <c r="H859" s="9">
        <v>40814</v>
      </c>
      <c r="I859" s="38">
        <v>3.1707000000000001</v>
      </c>
      <c r="J859" s="38">
        <f t="shared" si="70"/>
        <v>3.1637333289999998</v>
      </c>
      <c r="K859" s="38">
        <f t="shared" si="67"/>
        <v>-1.8699999999999939E-2</v>
      </c>
      <c r="L859" s="38">
        <f t="shared" si="68"/>
        <v>7.8397349848555689E-2</v>
      </c>
      <c r="M859" s="38">
        <f t="shared" si="69"/>
        <v>8.0699999999999994E-2</v>
      </c>
      <c r="N859" s="38">
        <f t="shared" si="71"/>
        <v>6.9666710000002574E-3</v>
      </c>
    </row>
    <row r="860" spans="1:14">
      <c r="A860" s="9">
        <v>40816</v>
      </c>
      <c r="B860">
        <v>3.0385261529999998</v>
      </c>
      <c r="C860" s="23">
        <v>-4.2500000000000003E-2</v>
      </c>
      <c r="D860" s="23">
        <v>8.0799999999999997E-2</v>
      </c>
      <c r="E860">
        <v>-1.3890879E-2</v>
      </c>
      <c r="F860" s="23">
        <v>2.4400000000000002E-2</v>
      </c>
      <c r="H860" s="9">
        <v>40813</v>
      </c>
      <c r="I860" s="38">
        <v>3.1894</v>
      </c>
      <c r="J860" s="38">
        <f t="shared" si="70"/>
        <v>3.1916257950000002</v>
      </c>
      <c r="K860" s="38">
        <f t="shared" si="67"/>
        <v>0.11039999999999983</v>
      </c>
      <c r="L860" s="38">
        <f t="shared" si="68"/>
        <v>7.8469342154704538E-2</v>
      </c>
      <c r="M860" s="38">
        <f t="shared" si="69"/>
        <v>8.0799999999999997E-2</v>
      </c>
      <c r="N860" s="38">
        <f t="shared" si="71"/>
        <v>2.2257950000001969E-3</v>
      </c>
    </row>
    <row r="861" spans="1:14">
      <c r="A861" s="9">
        <v>40815</v>
      </c>
      <c r="B861">
        <v>3.0810284669999999</v>
      </c>
      <c r="C861" s="23">
        <v>-8.2699999999999996E-2</v>
      </c>
      <c r="D861" s="23">
        <v>8.1199999999999994E-2</v>
      </c>
      <c r="E861">
        <v>-2.6489304000000002E-2</v>
      </c>
      <c r="F861" s="23">
        <v>2.4500000000000001E-2</v>
      </c>
      <c r="H861" s="9">
        <v>40812</v>
      </c>
      <c r="I861" s="38">
        <v>3.0790000000000002</v>
      </c>
      <c r="J861" s="38">
        <f t="shared" si="70"/>
        <v>3.0707186110000002</v>
      </c>
      <c r="K861" s="38">
        <f t="shared" si="67"/>
        <v>5.400000000000027E-2</v>
      </c>
      <c r="L861" s="38">
        <f t="shared" si="68"/>
        <v>7.7000509279994592E-2</v>
      </c>
      <c r="M861" s="38">
        <f t="shared" si="69"/>
        <v>7.9000000000000001E-2</v>
      </c>
      <c r="N861" s="38">
        <f t="shared" si="71"/>
        <v>8.2813889999999724E-3</v>
      </c>
    </row>
    <row r="862" spans="1:14">
      <c r="A862" s="9">
        <v>40814</v>
      </c>
      <c r="B862">
        <v>3.1637333289999998</v>
      </c>
      <c r="C862" s="23">
        <v>-2.7900000000000001E-2</v>
      </c>
      <c r="D862" s="23">
        <v>8.0699999999999994E-2</v>
      </c>
      <c r="E862">
        <v>-8.7776769999999994E-3</v>
      </c>
      <c r="F862" s="23">
        <v>2.4299999999999999E-2</v>
      </c>
      <c r="H862" s="9">
        <v>40809</v>
      </c>
      <c r="I862" s="38">
        <v>3.0249999999999999</v>
      </c>
      <c r="J862" s="38">
        <f t="shared" si="70"/>
        <v>2.978796107</v>
      </c>
      <c r="K862" s="38">
        <f t="shared" si="67"/>
        <v>0.14379999999999971</v>
      </c>
      <c r="L862" s="38">
        <f t="shared" si="68"/>
        <v>7.6687072898354358E-2</v>
      </c>
      <c r="M862" s="38">
        <f t="shared" si="69"/>
        <v>7.8E-2</v>
      </c>
      <c r="N862" s="38">
        <f t="shared" si="71"/>
        <v>4.620389299999994E-2</v>
      </c>
    </row>
    <row r="863" spans="1:14">
      <c r="A863" s="9">
        <v>40813</v>
      </c>
      <c r="B863">
        <v>3.1916257950000002</v>
      </c>
      <c r="C863" s="23">
        <v>0.12089999999999999</v>
      </c>
      <c r="D863" s="23">
        <v>8.0799999999999997E-2</v>
      </c>
      <c r="E863">
        <v>3.8618830999999999E-2</v>
      </c>
      <c r="F863" s="23">
        <v>2.4299999999999999E-2</v>
      </c>
      <c r="H863" s="9">
        <v>40808</v>
      </c>
      <c r="I863" s="38">
        <v>2.8812000000000002</v>
      </c>
      <c r="J863" s="38">
        <f t="shared" si="70"/>
        <v>2.8513672379999999</v>
      </c>
      <c r="K863" s="38">
        <f t="shared" si="67"/>
        <v>-0.22729999999999961</v>
      </c>
      <c r="L863" s="38">
        <f t="shared" si="68"/>
        <v>7.3992727750009382E-2</v>
      </c>
      <c r="M863" s="38">
        <f t="shared" si="69"/>
        <v>7.5899999999999995E-2</v>
      </c>
      <c r="N863" s="38">
        <f t="shared" si="71"/>
        <v>2.983276200000029E-2</v>
      </c>
    </row>
    <row r="864" spans="1:14">
      <c r="A864" s="9">
        <v>40812</v>
      </c>
      <c r="B864">
        <v>3.0707186110000002</v>
      </c>
      <c r="C864" s="23">
        <v>9.1899999999999996E-2</v>
      </c>
      <c r="D864" s="23">
        <v>7.9000000000000001E-2</v>
      </c>
      <c r="E864">
        <v>3.0392381E-2</v>
      </c>
      <c r="F864" s="23">
        <v>2.3699999999999999E-2</v>
      </c>
      <c r="H864" s="9">
        <v>40807</v>
      </c>
      <c r="I864" s="38">
        <v>3.1084999999999998</v>
      </c>
      <c r="J864" s="38">
        <f t="shared" si="70"/>
        <v>3.0193449970000001</v>
      </c>
      <c r="K864" s="38">
        <f t="shared" si="67"/>
        <v>-0.1463000000000001</v>
      </c>
      <c r="L864" s="38">
        <f t="shared" si="68"/>
        <v>6.9821117258707918E-2</v>
      </c>
      <c r="M864" s="38">
        <f t="shared" si="69"/>
        <v>7.4300000000000005E-2</v>
      </c>
      <c r="N864" s="38">
        <f t="shared" si="71"/>
        <v>8.9155002999999677E-2</v>
      </c>
    </row>
    <row r="865" spans="1:14">
      <c r="A865" s="9">
        <v>40809</v>
      </c>
      <c r="B865">
        <v>2.978796107</v>
      </c>
      <c r="C865" s="23">
        <v>0.12740000000000001</v>
      </c>
      <c r="D865" s="23">
        <v>7.8E-2</v>
      </c>
      <c r="E865">
        <v>4.3720615999999997E-2</v>
      </c>
      <c r="F865" s="23">
        <v>2.3300000000000001E-2</v>
      </c>
      <c r="H865" s="9">
        <v>40806</v>
      </c>
      <c r="I865" s="38">
        <v>3.2547999999999999</v>
      </c>
      <c r="J865" s="38">
        <f t="shared" si="70"/>
        <v>3.2592625339999999</v>
      </c>
      <c r="K865" s="38">
        <f t="shared" si="67"/>
        <v>1.8799999999999706E-2</v>
      </c>
      <c r="L865" s="38">
        <f t="shared" si="68"/>
        <v>6.7907348707445359E-2</v>
      </c>
      <c r="M865" s="38">
        <f t="shared" si="69"/>
        <v>6.8599999999999994E-2</v>
      </c>
      <c r="N865" s="38">
        <f t="shared" si="71"/>
        <v>4.4625339999999625E-3</v>
      </c>
    </row>
    <row r="866" spans="1:14">
      <c r="A866" s="9">
        <v>40808</v>
      </c>
      <c r="B866">
        <v>2.8513672379999999</v>
      </c>
      <c r="C866" s="23">
        <v>-0.16800000000000001</v>
      </c>
      <c r="D866" s="23">
        <v>7.5899999999999995E-2</v>
      </c>
      <c r="E866">
        <v>-5.7241307999999998E-2</v>
      </c>
      <c r="F866" s="23">
        <v>2.2499999999999999E-2</v>
      </c>
      <c r="H866" s="9">
        <v>40805</v>
      </c>
      <c r="I866" s="38">
        <v>3.2360000000000002</v>
      </c>
      <c r="J866" s="38">
        <f t="shared" si="70"/>
        <v>3.238141197</v>
      </c>
      <c r="K866" s="38">
        <f t="shared" si="67"/>
        <v>-0.10959999999999992</v>
      </c>
      <c r="L866" s="38">
        <f t="shared" si="68"/>
        <v>6.7813071752907461E-2</v>
      </c>
      <c r="M866" s="38">
        <f t="shared" si="69"/>
        <v>6.8400000000000002E-2</v>
      </c>
      <c r="N866" s="38">
        <f t="shared" si="71"/>
        <v>2.1411969999998171E-3</v>
      </c>
    </row>
    <row r="867" spans="1:14">
      <c r="A867" s="9">
        <v>40807</v>
      </c>
      <c r="B867">
        <v>3.0193449970000001</v>
      </c>
      <c r="C867" s="23">
        <v>-0.2399</v>
      </c>
      <c r="D867" s="23">
        <v>7.4300000000000005E-2</v>
      </c>
      <c r="E867">
        <v>-7.6461033999999997E-2</v>
      </c>
      <c r="F867" s="23">
        <v>2.1700000000000001E-2</v>
      </c>
      <c r="H867" s="9">
        <v>40802</v>
      </c>
      <c r="I867" s="38">
        <v>3.3456000000000001</v>
      </c>
      <c r="J867" s="38">
        <f t="shared" si="70"/>
        <v>3.3468903559999998</v>
      </c>
      <c r="K867" s="38">
        <f t="shared" si="67"/>
        <v>3.00000000000189E-4</v>
      </c>
      <c r="L867" s="38">
        <f t="shared" si="68"/>
        <v>6.6942923576350899E-2</v>
      </c>
      <c r="M867" s="38">
        <f t="shared" si="69"/>
        <v>6.7599999999999993E-2</v>
      </c>
      <c r="N867" s="38">
        <f t="shared" si="71"/>
        <v>1.290355999999715E-3</v>
      </c>
    </row>
    <row r="868" spans="1:14">
      <c r="A868" s="9">
        <v>40806</v>
      </c>
      <c r="B868">
        <v>3.2592625339999999</v>
      </c>
      <c r="C868" s="23">
        <v>2.1100000000000001E-2</v>
      </c>
      <c r="D868" s="23">
        <v>6.8599999999999994E-2</v>
      </c>
      <c r="E868">
        <v>6.5014929999999997E-3</v>
      </c>
      <c r="F868" s="23">
        <v>1.9599999999999999E-2</v>
      </c>
      <c r="H868" s="9">
        <v>40801</v>
      </c>
      <c r="I868" s="38">
        <v>3.3452999999999999</v>
      </c>
      <c r="J868" s="38">
        <f t="shared" si="70"/>
        <v>3.3472561380000001</v>
      </c>
      <c r="K868" s="38">
        <f t="shared" si="67"/>
        <v>4.6599999999999753E-2</v>
      </c>
      <c r="L868" s="38">
        <f t="shared" si="68"/>
        <v>6.6956219168279943E-2</v>
      </c>
      <c r="M868" s="38">
        <f t="shared" si="69"/>
        <v>6.7699999999999996E-2</v>
      </c>
      <c r="N868" s="38">
        <f t="shared" si="71"/>
        <v>1.9561380000001627E-3</v>
      </c>
    </row>
    <row r="869" spans="1:14">
      <c r="A869" s="9">
        <v>40805</v>
      </c>
      <c r="B869">
        <v>3.238141197</v>
      </c>
      <c r="C869" s="23">
        <v>-0.1087</v>
      </c>
      <c r="D869" s="23">
        <v>6.8400000000000002E-2</v>
      </c>
      <c r="E869">
        <v>-3.3032201999999997E-2</v>
      </c>
      <c r="F869" s="23">
        <v>1.9599999999999999E-2</v>
      </c>
      <c r="H869" s="9">
        <v>40800</v>
      </c>
      <c r="I869" s="38">
        <v>3.2987000000000002</v>
      </c>
      <c r="J869" s="38">
        <f t="shared" si="70"/>
        <v>3.3005008889999998</v>
      </c>
      <c r="K869" s="38">
        <f t="shared" si="67"/>
        <v>1.3000000000000789E-3</v>
      </c>
      <c r="L869" s="38">
        <f t="shared" si="68"/>
        <v>6.6580135205290825E-2</v>
      </c>
      <c r="M869" s="38">
        <f t="shared" si="69"/>
        <v>6.7299999999999999E-2</v>
      </c>
      <c r="N869" s="38">
        <f t="shared" si="71"/>
        <v>1.8008889999996391E-3</v>
      </c>
    </row>
    <row r="870" spans="1:14">
      <c r="A870" s="9">
        <v>40802</v>
      </c>
      <c r="B870">
        <v>3.3468903559999998</v>
      </c>
      <c r="C870" s="23">
        <v>-4.0000000000000002E-4</v>
      </c>
      <c r="D870" s="23">
        <v>6.7599999999999993E-2</v>
      </c>
      <c r="E870">
        <v>-1.0928400000000001E-4</v>
      </c>
      <c r="F870" s="23">
        <v>1.9199999999999998E-2</v>
      </c>
      <c r="H870" s="9">
        <v>40799</v>
      </c>
      <c r="I870" s="38">
        <v>3.2974000000000001</v>
      </c>
      <c r="J870" s="38">
        <f t="shared" si="70"/>
        <v>3.301118309</v>
      </c>
      <c r="K870" s="38">
        <f t="shared" si="67"/>
        <v>3.1600000000000072E-2</v>
      </c>
      <c r="L870" s="38">
        <f t="shared" si="68"/>
        <v>6.6699702669188829E-2</v>
      </c>
      <c r="M870" s="38">
        <f t="shared" si="69"/>
        <v>6.7400000000000002E-2</v>
      </c>
      <c r="N870" s="38">
        <f t="shared" si="71"/>
        <v>3.7183089999999197E-3</v>
      </c>
    </row>
    <row r="871" spans="1:14">
      <c r="A871" s="9">
        <v>40801</v>
      </c>
      <c r="B871">
        <v>3.3472561380000001</v>
      </c>
      <c r="C871" s="23">
        <v>4.6800000000000001E-2</v>
      </c>
      <c r="D871" s="23">
        <v>6.7699999999999996E-2</v>
      </c>
      <c r="E871">
        <v>1.4066705000000001E-2</v>
      </c>
      <c r="F871" s="23">
        <v>1.9199999999999998E-2</v>
      </c>
      <c r="H871" s="9">
        <v>40798</v>
      </c>
      <c r="I871" s="38">
        <v>3.2658</v>
      </c>
      <c r="J871" s="38">
        <f t="shared" si="70"/>
        <v>3.2661047449999998</v>
      </c>
      <c r="K871" s="38">
        <f t="shared" si="67"/>
        <v>4.5700000000000074E-2</v>
      </c>
      <c r="L871" s="38">
        <f t="shared" si="68"/>
        <v>6.6601350383317007E-2</v>
      </c>
      <c r="M871" s="38">
        <f t="shared" si="69"/>
        <v>6.7299999999999999E-2</v>
      </c>
      <c r="N871" s="38">
        <f t="shared" si="71"/>
        <v>3.0474499999977311E-4</v>
      </c>
    </row>
    <row r="872" spans="1:14">
      <c r="A872" s="9">
        <v>40800</v>
      </c>
      <c r="B872">
        <v>3.3005008889999998</v>
      </c>
      <c r="C872" s="23">
        <v>-5.9999999999999995E-4</v>
      </c>
      <c r="D872" s="23">
        <v>6.7299999999999999E-2</v>
      </c>
      <c r="E872">
        <v>-1.8705100000000001E-4</v>
      </c>
      <c r="F872" s="23">
        <v>1.9099999999999999E-2</v>
      </c>
      <c r="H872" s="9">
        <v>40795</v>
      </c>
      <c r="I872" s="38">
        <v>3.2201</v>
      </c>
      <c r="J872" s="38">
        <f t="shared" si="70"/>
        <v>3.2179153939999998</v>
      </c>
      <c r="K872" s="38">
        <f t="shared" si="67"/>
        <v>-6.1100000000000154E-2</v>
      </c>
      <c r="L872" s="38">
        <f t="shared" si="68"/>
        <v>6.6210395773432587E-2</v>
      </c>
      <c r="M872" s="38">
        <f t="shared" si="69"/>
        <v>6.6799999999999998E-2</v>
      </c>
      <c r="N872" s="38">
        <f t="shared" si="71"/>
        <v>2.1846060000001444E-3</v>
      </c>
    </row>
    <row r="873" spans="1:14">
      <c r="A873" s="9">
        <v>40799</v>
      </c>
      <c r="B873">
        <v>3.301118309</v>
      </c>
      <c r="C873" s="23">
        <v>3.5000000000000003E-2</v>
      </c>
      <c r="D873" s="23">
        <v>6.7400000000000002E-2</v>
      </c>
      <c r="E873">
        <v>1.0663227000000001E-2</v>
      </c>
      <c r="F873" s="23">
        <v>1.9199999999999998E-2</v>
      </c>
      <c r="H873" s="9">
        <v>40794</v>
      </c>
      <c r="I873" s="38">
        <v>3.2812000000000001</v>
      </c>
      <c r="J873" s="38">
        <f t="shared" si="70"/>
        <v>3.2850540929999998</v>
      </c>
      <c r="K873" s="38">
        <f t="shared" si="67"/>
        <v>-3.3700000000000063E-2</v>
      </c>
      <c r="L873" s="38">
        <f t="shared" si="68"/>
        <v>6.6359203483809651E-2</v>
      </c>
      <c r="M873" s="38">
        <f t="shared" si="69"/>
        <v>6.6900000000000001E-2</v>
      </c>
      <c r="N873" s="38">
        <f t="shared" si="71"/>
        <v>3.8540929999997253E-3</v>
      </c>
    </row>
    <row r="874" spans="1:14">
      <c r="A874" s="9">
        <v>40798</v>
      </c>
      <c r="B874">
        <v>3.2661047449999998</v>
      </c>
      <c r="C874" s="23">
        <v>4.82E-2</v>
      </c>
      <c r="D874" s="23">
        <v>6.7299999999999999E-2</v>
      </c>
      <c r="E874">
        <v>1.4864308E-2</v>
      </c>
      <c r="F874" s="23">
        <v>1.9099999999999999E-2</v>
      </c>
      <c r="H874" s="9">
        <v>40793</v>
      </c>
      <c r="I874" s="38">
        <v>3.3149000000000002</v>
      </c>
      <c r="J874" s="38">
        <f t="shared" si="70"/>
        <v>3.3161398379999998</v>
      </c>
      <c r="K874" s="38">
        <f t="shared" si="67"/>
        <v>5.5100000000000371E-2</v>
      </c>
      <c r="L874" s="38">
        <f t="shared" si="68"/>
        <v>6.7119580339657647E-2</v>
      </c>
      <c r="M874" s="38">
        <f t="shared" si="69"/>
        <v>6.7599999999999993E-2</v>
      </c>
      <c r="N874" s="38">
        <f t="shared" si="71"/>
        <v>1.2398379999996045E-3</v>
      </c>
    </row>
    <row r="875" spans="1:14">
      <c r="A875" s="9">
        <v>40795</v>
      </c>
      <c r="B875">
        <v>3.2179153939999998</v>
      </c>
      <c r="C875" s="23">
        <v>-6.7100000000000007E-2</v>
      </c>
      <c r="D875" s="23">
        <v>6.6799999999999998E-2</v>
      </c>
      <c r="E875">
        <v>-2.0649362000000001E-2</v>
      </c>
      <c r="F875" s="23">
        <v>1.9E-2</v>
      </c>
      <c r="H875" s="9">
        <v>40792</v>
      </c>
      <c r="I875" s="38">
        <v>3.2597999999999998</v>
      </c>
      <c r="J875" s="38">
        <f t="shared" si="70"/>
        <v>3.2630175220000002</v>
      </c>
      <c r="K875" s="38">
        <f t="shared" si="67"/>
        <v>-5.8000000000002494E-3</v>
      </c>
      <c r="L875" s="38">
        <f t="shared" si="68"/>
        <v>6.6627951307842492E-2</v>
      </c>
      <c r="M875" s="38">
        <f t="shared" si="69"/>
        <v>6.7199999999999996E-2</v>
      </c>
      <c r="N875" s="38">
        <f t="shared" si="71"/>
        <v>3.2175220000003613E-3</v>
      </c>
    </row>
    <row r="876" spans="1:14">
      <c r="A876" s="9">
        <v>40794</v>
      </c>
      <c r="B876">
        <v>3.2850540929999998</v>
      </c>
      <c r="C876" s="23">
        <v>-3.1099999999999999E-2</v>
      </c>
      <c r="D876" s="23">
        <v>6.6900000000000001E-2</v>
      </c>
      <c r="E876">
        <v>-9.4182880000000004E-3</v>
      </c>
      <c r="F876" s="23">
        <v>1.89E-2</v>
      </c>
      <c r="H876" s="9">
        <v>40788</v>
      </c>
      <c r="I876" s="38">
        <v>3.2656000000000001</v>
      </c>
      <c r="J876" s="38">
        <f t="shared" si="70"/>
        <v>3.263422721</v>
      </c>
      <c r="K876" s="38">
        <f t="shared" si="67"/>
        <v>-9.4100000000000072E-2</v>
      </c>
      <c r="L876" s="38">
        <f t="shared" si="68"/>
        <v>6.663796011894095E-2</v>
      </c>
      <c r="M876" s="38">
        <f t="shared" si="69"/>
        <v>6.7199999999999996E-2</v>
      </c>
      <c r="N876" s="38">
        <f t="shared" si="71"/>
        <v>2.1772790000000874E-3</v>
      </c>
    </row>
    <row r="877" spans="1:14">
      <c r="A877" s="9">
        <v>40793</v>
      </c>
      <c r="B877">
        <v>3.3161398379999998</v>
      </c>
      <c r="C877" s="23">
        <v>5.3100000000000001E-2</v>
      </c>
      <c r="D877" s="23">
        <v>6.7599999999999993E-2</v>
      </c>
      <c r="E877">
        <v>1.6149019000000001E-2</v>
      </c>
      <c r="F877" s="23">
        <v>1.9099999999999999E-2</v>
      </c>
      <c r="H877" s="9">
        <v>40787</v>
      </c>
      <c r="I877" s="38">
        <v>3.3597000000000001</v>
      </c>
      <c r="J877" s="38">
        <f t="shared" si="70"/>
        <v>3.3636197659999998</v>
      </c>
      <c r="K877" s="38">
        <f t="shared" si="67"/>
        <v>-6.2599999999999767E-2</v>
      </c>
      <c r="L877" s="38">
        <f t="shared" si="68"/>
        <v>6.603612594162786E-2</v>
      </c>
      <c r="M877" s="38">
        <f t="shared" si="69"/>
        <v>6.6400000000000001E-2</v>
      </c>
      <c r="N877" s="38">
        <f t="shared" si="71"/>
        <v>3.9197659999996581E-3</v>
      </c>
    </row>
    <row r="878" spans="1:14">
      <c r="A878" s="9">
        <v>40792</v>
      </c>
      <c r="B878">
        <v>3.2630175220000002</v>
      </c>
      <c r="C878" s="23">
        <v>-4.0000000000000002E-4</v>
      </c>
      <c r="D878" s="23">
        <v>6.7199999999999996E-2</v>
      </c>
      <c r="E878">
        <v>-1.2417099999999999E-4</v>
      </c>
      <c r="F878" s="23">
        <v>1.89E-2</v>
      </c>
      <c r="H878" s="9">
        <v>40786</v>
      </c>
      <c r="I878" s="38">
        <v>3.4222999999999999</v>
      </c>
      <c r="J878" s="38">
        <f t="shared" si="70"/>
        <v>3.4273948029999999</v>
      </c>
      <c r="K878" s="38">
        <f t="shared" si="67"/>
        <v>6.1700000000000088E-2</v>
      </c>
      <c r="L878" s="38">
        <f t="shared" si="68"/>
        <v>6.5780166566825643E-2</v>
      </c>
      <c r="M878" s="38">
        <f t="shared" si="69"/>
        <v>6.6100000000000006E-2</v>
      </c>
      <c r="N878" s="38">
        <f t="shared" si="71"/>
        <v>5.0948029999999811E-3</v>
      </c>
    </row>
    <row r="879" spans="1:14">
      <c r="A879" s="9">
        <v>40788</v>
      </c>
      <c r="B879">
        <v>3.263422721</v>
      </c>
      <c r="C879" s="23">
        <v>-0.1002</v>
      </c>
      <c r="D879" s="23">
        <v>6.7199999999999996E-2</v>
      </c>
      <c r="E879">
        <v>-3.0241146E-2</v>
      </c>
      <c r="F879" s="23">
        <v>1.89E-2</v>
      </c>
      <c r="H879" s="9">
        <v>40785</v>
      </c>
      <c r="I879" s="38">
        <v>3.3605999999999998</v>
      </c>
      <c r="J879" s="38">
        <f t="shared" si="70"/>
        <v>3.3588973609999999</v>
      </c>
      <c r="K879" s="38">
        <f t="shared" si="67"/>
        <v>-7.9000000000000181E-2</v>
      </c>
      <c r="L879" s="38">
        <f t="shared" si="68"/>
        <v>6.5146313270732101E-2</v>
      </c>
      <c r="M879" s="38">
        <f t="shared" si="69"/>
        <v>6.54E-2</v>
      </c>
      <c r="N879" s="38">
        <f t="shared" si="71"/>
        <v>1.7026389999998948E-3</v>
      </c>
    </row>
    <row r="880" spans="1:14">
      <c r="A880" s="9">
        <v>40787</v>
      </c>
      <c r="B880">
        <v>3.3636197659999998</v>
      </c>
      <c r="C880" s="23">
        <v>-6.3799999999999996E-2</v>
      </c>
      <c r="D880" s="23">
        <v>6.6400000000000001E-2</v>
      </c>
      <c r="E880">
        <v>-1.8782733999999999E-2</v>
      </c>
      <c r="F880" s="23">
        <v>1.8700000000000001E-2</v>
      </c>
      <c r="H880" s="9">
        <v>40784</v>
      </c>
      <c r="I880" s="38">
        <v>3.4396</v>
      </c>
      <c r="J880" s="38">
        <f t="shared" si="70"/>
        <v>3.4400742210000002</v>
      </c>
      <c r="K880" s="38">
        <f t="shared" si="67"/>
        <v>8.2699999999999996E-2</v>
      </c>
      <c r="L880" s="38">
        <f t="shared" si="68"/>
        <v>6.4522612512387723E-2</v>
      </c>
      <c r="M880" s="38">
        <f t="shared" si="69"/>
        <v>6.4699999999999994E-2</v>
      </c>
      <c r="N880" s="38">
        <f t="shared" si="71"/>
        <v>4.7422100000016343E-4</v>
      </c>
    </row>
    <row r="881" spans="1:14">
      <c r="A881" s="9">
        <v>40786</v>
      </c>
      <c r="B881">
        <v>3.4273948029999999</v>
      </c>
      <c r="C881" s="23">
        <v>6.8500000000000005E-2</v>
      </c>
      <c r="D881" s="23">
        <v>6.6100000000000006E-2</v>
      </c>
      <c r="E881">
        <v>2.0187686E-2</v>
      </c>
      <c r="F881" s="23">
        <v>1.8599999999999998E-2</v>
      </c>
      <c r="H881" s="9">
        <v>40781</v>
      </c>
      <c r="I881" s="38">
        <v>3.3569</v>
      </c>
      <c r="J881" s="38">
        <f t="shared" si="70"/>
        <v>3.3526932070000002</v>
      </c>
      <c r="K881" s="38">
        <f t="shared" si="67"/>
        <v>-3.3300000000000107E-2</v>
      </c>
      <c r="L881" s="38">
        <f t="shared" si="68"/>
        <v>6.3440179995434373E-2</v>
      </c>
      <c r="M881" s="38">
        <f t="shared" si="69"/>
        <v>6.3500000000000001E-2</v>
      </c>
      <c r="N881" s="38">
        <f t="shared" si="71"/>
        <v>4.2067929999998199E-3</v>
      </c>
    </row>
    <row r="882" spans="1:14">
      <c r="A882" s="9">
        <v>40785</v>
      </c>
      <c r="B882">
        <v>3.3588973609999999</v>
      </c>
      <c r="C882" s="23">
        <v>-8.1199999999999994E-2</v>
      </c>
      <c r="D882" s="23">
        <v>6.54E-2</v>
      </c>
      <c r="E882">
        <v>-2.3880293E-2</v>
      </c>
      <c r="F882" s="23">
        <v>1.83E-2</v>
      </c>
      <c r="H882" s="9">
        <v>40780</v>
      </c>
      <c r="I882" s="38">
        <v>3.3902000000000001</v>
      </c>
      <c r="J882" s="38">
        <f t="shared" si="70"/>
        <v>3.3922014869999999</v>
      </c>
      <c r="K882" s="38">
        <f t="shared" si="67"/>
        <v>-5.7199999999999918E-2</v>
      </c>
      <c r="L882" s="38">
        <f t="shared" si="68"/>
        <v>6.3809588213861748E-2</v>
      </c>
      <c r="M882" s="38">
        <f t="shared" si="69"/>
        <v>6.3899999999999998E-2</v>
      </c>
      <c r="N882" s="38">
        <f t="shared" si="71"/>
        <v>2.001486999999802E-3</v>
      </c>
    </row>
    <row r="883" spans="1:14">
      <c r="A883" s="9">
        <v>40784</v>
      </c>
      <c r="B883">
        <v>3.4400742210000002</v>
      </c>
      <c r="C883" s="23">
        <v>8.7400000000000005E-2</v>
      </c>
      <c r="D883" s="23">
        <v>6.4699999999999994E-2</v>
      </c>
      <c r="E883">
        <v>2.5729082E-2</v>
      </c>
      <c r="F883" s="23">
        <v>1.8100000000000002E-2</v>
      </c>
      <c r="H883" s="9">
        <v>40779</v>
      </c>
      <c r="I883" s="38">
        <v>3.4474</v>
      </c>
      <c r="J883" s="38">
        <f t="shared" si="70"/>
        <v>3.3081684070000001</v>
      </c>
      <c r="K883" s="38">
        <f t="shared" si="67"/>
        <v>8.9199999999999946E-2</v>
      </c>
      <c r="L883" s="38">
        <f t="shared" si="68"/>
        <v>6.3975669015561731E-2</v>
      </c>
      <c r="M883" s="38">
        <f t="shared" si="69"/>
        <v>6.3200000000000006E-2</v>
      </c>
      <c r="N883" s="38">
        <f t="shared" si="71"/>
        <v>0.13923159299999988</v>
      </c>
    </row>
    <row r="884" spans="1:14">
      <c r="A884" s="9">
        <v>40781</v>
      </c>
      <c r="B884">
        <v>3.3526932070000002</v>
      </c>
      <c r="C884" s="23">
        <v>-3.95E-2</v>
      </c>
      <c r="D884" s="23">
        <v>6.3500000000000001E-2</v>
      </c>
      <c r="E884">
        <v>-1.1715152E-2</v>
      </c>
      <c r="F884" s="23">
        <v>1.78E-2</v>
      </c>
      <c r="H884" s="9">
        <v>40778</v>
      </c>
      <c r="I884" s="38">
        <v>3.3582000000000001</v>
      </c>
      <c r="J884" s="38">
        <f t="shared" si="70"/>
        <v>3.3649434029999998</v>
      </c>
      <c r="K884" s="38">
        <f t="shared" si="67"/>
        <v>5.600000000000005E-2</v>
      </c>
      <c r="L884" s="38">
        <f t="shared" si="68"/>
        <v>6.2702422010546807E-2</v>
      </c>
      <c r="M884" s="38">
        <f t="shared" si="69"/>
        <v>6.2899999999999998E-2</v>
      </c>
      <c r="N884" s="38">
        <f t="shared" si="71"/>
        <v>6.7434029999997591E-3</v>
      </c>
    </row>
    <row r="885" spans="1:14">
      <c r="A885" s="9">
        <v>40780</v>
      </c>
      <c r="B885">
        <v>3.3922014869999999</v>
      </c>
      <c r="C885" s="23">
        <v>8.4000000000000005E-2</v>
      </c>
      <c r="D885" s="23">
        <v>6.3899999999999998E-2</v>
      </c>
      <c r="E885">
        <v>2.5084432E-2</v>
      </c>
      <c r="F885" s="23">
        <v>1.78E-2</v>
      </c>
      <c r="H885" s="9">
        <v>40777</v>
      </c>
      <c r="I885" s="38">
        <v>3.3022</v>
      </c>
      <c r="J885" s="38">
        <f t="shared" si="70"/>
        <v>3.303790529</v>
      </c>
      <c r="K885" s="38">
        <f t="shared" si="67"/>
        <v>2.3299999999999876E-2</v>
      </c>
      <c r="L885" s="38">
        <f t="shared" si="68"/>
        <v>6.2258169068960041E-2</v>
      </c>
      <c r="M885" s="38">
        <f t="shared" si="69"/>
        <v>6.2399999999999997E-2</v>
      </c>
      <c r="N885" s="38">
        <f t="shared" si="71"/>
        <v>1.5905290000000072E-3</v>
      </c>
    </row>
    <row r="886" spans="1:14">
      <c r="A886" s="9">
        <v>40779</v>
      </c>
      <c r="B886">
        <v>3.3081684070000001</v>
      </c>
      <c r="C886" s="23">
        <v>-5.6800000000000003E-2</v>
      </c>
      <c r="D886" s="23">
        <v>6.3200000000000006E-2</v>
      </c>
      <c r="E886">
        <v>-1.7016459000000001E-2</v>
      </c>
      <c r="F886" s="23">
        <v>1.7600000000000001E-2</v>
      </c>
      <c r="H886" s="9">
        <v>40774</v>
      </c>
      <c r="I886" s="38">
        <v>3.2789000000000001</v>
      </c>
      <c r="J886" s="38">
        <f t="shared" si="70"/>
        <v>3.2837852750000001</v>
      </c>
      <c r="K886" s="38">
        <f t="shared" si="67"/>
        <v>2.8900000000000148E-2</v>
      </c>
      <c r="L886" s="38">
        <f t="shared" si="68"/>
        <v>6.2632585041969585E-2</v>
      </c>
      <c r="M886" s="38">
        <f t="shared" si="69"/>
        <v>6.2700000000000006E-2</v>
      </c>
      <c r="N886" s="38">
        <f t="shared" si="71"/>
        <v>4.8852749999999112E-3</v>
      </c>
    </row>
    <row r="887" spans="1:14">
      <c r="A887" s="9">
        <v>40778</v>
      </c>
      <c r="B887">
        <v>3.3649434029999998</v>
      </c>
      <c r="C887" s="23">
        <v>6.1199999999999997E-2</v>
      </c>
      <c r="D887" s="23">
        <v>6.2899999999999998E-2</v>
      </c>
      <c r="E887">
        <v>1.8340689E-2</v>
      </c>
      <c r="F887" s="23">
        <v>1.7500000000000002E-2</v>
      </c>
      <c r="H887" s="9">
        <v>40773</v>
      </c>
      <c r="I887" s="38">
        <v>3.25</v>
      </c>
      <c r="J887" s="38">
        <f t="shared" si="70"/>
        <v>3.2492398869999999</v>
      </c>
      <c r="K887" s="38">
        <f t="shared" si="67"/>
        <v>-1.1699999999999822E-2</v>
      </c>
      <c r="L887" s="38">
        <f t="shared" si="68"/>
        <v>6.2416690034919821E-2</v>
      </c>
      <c r="M887" s="38">
        <f t="shared" si="69"/>
        <v>6.25E-2</v>
      </c>
      <c r="N887" s="38">
        <f t="shared" si="71"/>
        <v>7.6011300000011772E-4</v>
      </c>
    </row>
    <row r="888" spans="1:14">
      <c r="A888" s="9">
        <v>40777</v>
      </c>
      <c r="B888">
        <v>3.303790529</v>
      </c>
      <c r="C888" s="23">
        <v>0.02</v>
      </c>
      <c r="D888" s="23">
        <v>6.2399999999999997E-2</v>
      </c>
      <c r="E888">
        <v>6.0736499999999999E-3</v>
      </c>
      <c r="F888" s="23">
        <v>1.7299999999999999E-2</v>
      </c>
      <c r="H888" s="9">
        <v>40772</v>
      </c>
      <c r="I888" s="38">
        <v>3.2616999999999998</v>
      </c>
      <c r="J888" s="38">
        <f t="shared" si="70"/>
        <v>3.2693273430000001</v>
      </c>
      <c r="K888" s="38">
        <f t="shared" si="67"/>
        <v>-3.6000000000000032E-2</v>
      </c>
      <c r="L888" s="38">
        <f t="shared" si="68"/>
        <v>6.2417667782547231E-2</v>
      </c>
      <c r="M888" s="38">
        <f t="shared" si="69"/>
        <v>6.2399999999999997E-2</v>
      </c>
      <c r="N888" s="38">
        <f t="shared" si="71"/>
        <v>7.6273430000002307E-3</v>
      </c>
    </row>
    <row r="889" spans="1:14">
      <c r="A889" s="9">
        <v>40774</v>
      </c>
      <c r="B889">
        <v>3.2837852750000001</v>
      </c>
      <c r="C889" s="23">
        <v>3.4500000000000003E-2</v>
      </c>
      <c r="D889" s="23">
        <v>6.2700000000000006E-2</v>
      </c>
      <c r="E889">
        <v>1.0575716000000001E-2</v>
      </c>
      <c r="F889" s="23">
        <v>1.7399999999999999E-2</v>
      </c>
      <c r="H889" s="9">
        <v>40771</v>
      </c>
      <c r="I889" s="38">
        <v>3.2976999999999999</v>
      </c>
      <c r="J889" s="38">
        <f t="shared" si="70"/>
        <v>3.3118241290000001</v>
      </c>
      <c r="K889" s="38">
        <f t="shared" si="67"/>
        <v>-5.8699999999999974E-2</v>
      </c>
      <c r="L889" s="38">
        <f t="shared" si="68"/>
        <v>6.2366157163336898E-2</v>
      </c>
      <c r="M889" s="38">
        <f t="shared" si="69"/>
        <v>6.2300000000000001E-2</v>
      </c>
      <c r="N889" s="38">
        <f t="shared" si="71"/>
        <v>1.4124129000000263E-2</v>
      </c>
    </row>
    <row r="890" spans="1:14">
      <c r="A890" s="9">
        <v>40773</v>
      </c>
      <c r="B890">
        <v>3.2492398869999999</v>
      </c>
      <c r="C890" s="23">
        <v>-2.01E-2</v>
      </c>
      <c r="D890" s="23">
        <v>6.25E-2</v>
      </c>
      <c r="E890">
        <v>-6.1631699999999999E-3</v>
      </c>
      <c r="F890" s="23">
        <v>1.7299999999999999E-2</v>
      </c>
      <c r="H890" s="9">
        <v>40770</v>
      </c>
      <c r="I890" s="38">
        <v>3.3563999999999998</v>
      </c>
      <c r="J890" s="38">
        <f t="shared" si="70"/>
        <v>3.3816169309999999</v>
      </c>
      <c r="K890" s="38">
        <f t="shared" si="67"/>
        <v>4.4799999999999951E-2</v>
      </c>
      <c r="L890" s="38">
        <f t="shared" si="68"/>
        <v>6.2058852398485048E-2</v>
      </c>
      <c r="M890" s="38">
        <f t="shared" si="69"/>
        <v>6.1899999999999997E-2</v>
      </c>
      <c r="N890" s="38">
        <f t="shared" si="71"/>
        <v>2.5216931000000109E-2</v>
      </c>
    </row>
    <row r="891" spans="1:14">
      <c r="A891" s="9">
        <v>40772</v>
      </c>
      <c r="B891">
        <v>3.2693273430000001</v>
      </c>
      <c r="C891" s="23">
        <v>-4.2500000000000003E-2</v>
      </c>
      <c r="D891" s="23">
        <v>6.2399999999999997E-2</v>
      </c>
      <c r="E891">
        <v>-1.2914876E-2</v>
      </c>
      <c r="F891" s="23">
        <v>1.7299999999999999E-2</v>
      </c>
      <c r="H891" s="9">
        <v>40767</v>
      </c>
      <c r="I891" s="38">
        <v>3.3115999999999999</v>
      </c>
      <c r="J891" s="38">
        <f t="shared" si="70"/>
        <v>3.3167051860000001</v>
      </c>
      <c r="K891" s="38">
        <f t="shared" si="67"/>
        <v>-5.699999999999994E-2</v>
      </c>
      <c r="L891" s="38">
        <f t="shared" si="68"/>
        <v>6.1682841312875519E-2</v>
      </c>
      <c r="M891" s="38">
        <f t="shared" si="69"/>
        <v>6.1100000000000002E-2</v>
      </c>
      <c r="N891" s="38">
        <f t="shared" si="71"/>
        <v>5.1051860000002058E-3</v>
      </c>
    </row>
    <row r="892" spans="1:14">
      <c r="A892" s="9">
        <v>40771</v>
      </c>
      <c r="B892">
        <v>3.3118241290000001</v>
      </c>
      <c r="C892" s="23">
        <v>-6.9800000000000001E-2</v>
      </c>
      <c r="D892" s="23">
        <v>6.2300000000000001E-2</v>
      </c>
      <c r="E892">
        <v>-2.0854843000000001E-2</v>
      </c>
      <c r="F892" s="23">
        <v>1.72E-2</v>
      </c>
      <c r="H892" s="9">
        <v>40766</v>
      </c>
      <c r="I892" s="38">
        <v>3.3685999999999998</v>
      </c>
      <c r="J892" s="38">
        <f t="shared" si="70"/>
        <v>3.3763418019999998</v>
      </c>
      <c r="K892" s="38">
        <f t="shared" si="67"/>
        <v>0.14749999999999996</v>
      </c>
      <c r="L892" s="38">
        <f t="shared" si="68"/>
        <v>6.172937346209343E-2</v>
      </c>
      <c r="M892" s="38">
        <f t="shared" si="69"/>
        <v>6.1199999999999997E-2</v>
      </c>
      <c r="N892" s="38">
        <f t="shared" si="71"/>
        <v>7.7418019999999643E-3</v>
      </c>
    </row>
    <row r="893" spans="1:14">
      <c r="A893" s="9">
        <v>40770</v>
      </c>
      <c r="B893">
        <v>3.3816169309999999</v>
      </c>
      <c r="C893" s="23">
        <v>6.4899999999999999E-2</v>
      </c>
      <c r="D893" s="23">
        <v>6.1899999999999997E-2</v>
      </c>
      <c r="E893">
        <v>1.9382100999999999E-2</v>
      </c>
      <c r="F893" s="23">
        <v>1.7100000000000001E-2</v>
      </c>
      <c r="H893" s="9">
        <v>40765</v>
      </c>
      <c r="I893" s="38">
        <v>3.2210999999999999</v>
      </c>
      <c r="J893" s="38">
        <f t="shared" si="70"/>
        <v>3.2328090550000002</v>
      </c>
      <c r="K893" s="38">
        <f t="shared" si="67"/>
        <v>-0.16830000000000034</v>
      </c>
      <c r="L893" s="38">
        <f t="shared" si="68"/>
        <v>5.8172394194563527E-2</v>
      </c>
      <c r="M893" s="38">
        <f t="shared" si="69"/>
        <v>5.7799999999999997E-2</v>
      </c>
      <c r="N893" s="38">
        <f t="shared" si="71"/>
        <v>1.1709055000000301E-2</v>
      </c>
    </row>
    <row r="894" spans="1:14">
      <c r="A894" s="9">
        <v>40767</v>
      </c>
      <c r="B894">
        <v>3.3167051860000001</v>
      </c>
      <c r="C894" s="23">
        <v>-5.96E-2</v>
      </c>
      <c r="D894" s="23">
        <v>6.1100000000000002E-2</v>
      </c>
      <c r="E894">
        <v>-1.782094E-2</v>
      </c>
      <c r="F894" s="23">
        <v>1.6899999999999998E-2</v>
      </c>
      <c r="H894" s="9">
        <v>40764</v>
      </c>
      <c r="I894" s="38">
        <v>3.3894000000000002</v>
      </c>
      <c r="J894" s="38">
        <f t="shared" si="70"/>
        <v>3.3615209510000001</v>
      </c>
      <c r="K894" s="38">
        <f t="shared" si="67"/>
        <v>-0.13839999999999986</v>
      </c>
      <c r="L894" s="38">
        <f t="shared" si="68"/>
        <v>5.4467395627482339E-2</v>
      </c>
      <c r="M894" s="38">
        <f t="shared" si="69"/>
        <v>5.57E-2</v>
      </c>
      <c r="N894" s="38">
        <f t="shared" si="71"/>
        <v>2.7879049000000045E-2</v>
      </c>
    </row>
    <row r="895" spans="1:14">
      <c r="A895" s="9">
        <v>40766</v>
      </c>
      <c r="B895">
        <v>3.3763418019999998</v>
      </c>
      <c r="C895" s="23">
        <v>0.14349999999999999</v>
      </c>
      <c r="D895" s="23">
        <v>6.1199999999999997E-2</v>
      </c>
      <c r="E895">
        <v>4.3441380000000002E-2</v>
      </c>
      <c r="F895" s="23">
        <v>1.6799999999999999E-2</v>
      </c>
      <c r="H895" s="9">
        <v>40763</v>
      </c>
      <c r="I895" s="38">
        <v>3.5278</v>
      </c>
      <c r="J895" s="38">
        <f t="shared" si="70"/>
        <v>3.5272994180000001</v>
      </c>
      <c r="K895" s="38">
        <f t="shared" ref="K895:K958" si="72">I895-I896</f>
        <v>-0.12020000000000008</v>
      </c>
      <c r="L895" s="38">
        <f t="shared" ref="L895:L958" si="73">STDEVA(K895:K954)</f>
        <v>5.1803744683920683E-2</v>
      </c>
      <c r="M895" s="38">
        <f t="shared" si="69"/>
        <v>5.1900000000000002E-2</v>
      </c>
      <c r="N895" s="38">
        <f t="shared" si="71"/>
        <v>5.0058199999991615E-4</v>
      </c>
    </row>
    <row r="896" spans="1:14">
      <c r="A896" s="9">
        <v>40765</v>
      </c>
      <c r="B896">
        <v>3.2328090550000002</v>
      </c>
      <c r="C896" s="23">
        <v>-0.12870000000000001</v>
      </c>
      <c r="D896" s="23">
        <v>5.7799999999999997E-2</v>
      </c>
      <c r="E896">
        <v>-3.9042100000000003E-2</v>
      </c>
      <c r="F896" s="23">
        <v>1.5699999999999999E-2</v>
      </c>
      <c r="H896" s="9">
        <v>40760</v>
      </c>
      <c r="I896" s="38">
        <v>3.6480000000000001</v>
      </c>
      <c r="J896" s="38">
        <f t="shared" si="70"/>
        <v>3.6494432990000001</v>
      </c>
      <c r="K896" s="38">
        <f t="shared" si="72"/>
        <v>0.16050000000000031</v>
      </c>
      <c r="L896" s="38">
        <f t="shared" si="73"/>
        <v>4.9799985932428334E-2</v>
      </c>
      <c r="M896" s="38">
        <f t="shared" si="69"/>
        <v>4.9799999999999997E-2</v>
      </c>
      <c r="N896" s="38">
        <f t="shared" si="71"/>
        <v>1.4432989999999535E-3</v>
      </c>
    </row>
    <row r="897" spans="1:14">
      <c r="A897" s="9">
        <v>40764</v>
      </c>
      <c r="B897">
        <v>3.3615209510000001</v>
      </c>
      <c r="C897" s="23">
        <v>-0.1658</v>
      </c>
      <c r="D897" s="23">
        <v>5.57E-2</v>
      </c>
      <c r="E897">
        <v>-4.8139004999999999E-2</v>
      </c>
      <c r="F897" s="23">
        <v>1.4999999999999999E-2</v>
      </c>
      <c r="H897" s="9">
        <v>40759</v>
      </c>
      <c r="I897" s="38">
        <v>3.4874999999999998</v>
      </c>
      <c r="J897" s="38">
        <f t="shared" si="70"/>
        <v>3.4866024420000001</v>
      </c>
      <c r="K897" s="38">
        <f t="shared" si="72"/>
        <v>-0.13050000000000006</v>
      </c>
      <c r="L897" s="38">
        <f t="shared" si="73"/>
        <v>4.4847072727251559E-2</v>
      </c>
      <c r="M897" s="38">
        <f t="shared" si="69"/>
        <v>4.4699999999999997E-2</v>
      </c>
      <c r="N897" s="38">
        <f t="shared" si="71"/>
        <v>8.9755799999968744E-4</v>
      </c>
    </row>
    <row r="898" spans="1:14">
      <c r="A898" s="9">
        <v>40763</v>
      </c>
      <c r="B898">
        <v>3.5272994180000001</v>
      </c>
      <c r="C898" s="23">
        <v>-0.1221</v>
      </c>
      <c r="D898" s="23">
        <v>5.1900000000000002E-2</v>
      </c>
      <c r="E898">
        <v>-3.4042094000000002E-2</v>
      </c>
      <c r="F898" s="23">
        <v>1.38E-2</v>
      </c>
      <c r="H898" s="9">
        <v>40758</v>
      </c>
      <c r="I898" s="38">
        <v>3.6179999999999999</v>
      </c>
      <c r="J898" s="38">
        <f t="shared" si="70"/>
        <v>3.6149890220000001</v>
      </c>
      <c r="K898" s="38">
        <f t="shared" si="72"/>
        <v>-3.8699999999999957E-2</v>
      </c>
      <c r="L898" s="38">
        <f t="shared" si="73"/>
        <v>4.2387882389266975E-2</v>
      </c>
      <c r="M898" s="38">
        <f t="shared" ref="M898:M961" si="74">VLOOKUP(H898,$A$2:$F$1466,4,0)</f>
        <v>4.2299999999999997E-2</v>
      </c>
      <c r="N898" s="38">
        <f t="shared" si="71"/>
        <v>3.010977999999831E-3</v>
      </c>
    </row>
    <row r="899" spans="1:14">
      <c r="A899" s="9">
        <v>40760</v>
      </c>
      <c r="B899">
        <v>3.6494432990000001</v>
      </c>
      <c r="C899" s="23">
        <v>0.1628</v>
      </c>
      <c r="D899" s="23">
        <v>4.9799999999999997E-2</v>
      </c>
      <c r="E899">
        <v>4.5646884999999998E-2</v>
      </c>
      <c r="F899" s="23">
        <v>1.3100000000000001E-2</v>
      </c>
      <c r="H899" s="9">
        <v>40757</v>
      </c>
      <c r="I899" s="38">
        <v>3.6566999999999998</v>
      </c>
      <c r="J899" s="38">
        <f t="shared" ref="J899:J962" si="75">VLOOKUP(H899,A899:F2363,2,0)</f>
        <v>3.657086976</v>
      </c>
      <c r="K899" s="38">
        <f t="shared" si="72"/>
        <v>-0.10750000000000037</v>
      </c>
      <c r="L899" s="38">
        <f t="shared" si="73"/>
        <v>4.2181653541323236E-2</v>
      </c>
      <c r="M899" s="38">
        <f t="shared" si="74"/>
        <v>4.2099999999999999E-2</v>
      </c>
      <c r="N899" s="38">
        <f t="shared" ref="N899:N962" si="76">ABS(I899-J899)</f>
        <v>3.8697600000014987E-4</v>
      </c>
    </row>
    <row r="900" spans="1:14">
      <c r="A900" s="9">
        <v>40759</v>
      </c>
      <c r="B900">
        <v>3.4866024420000001</v>
      </c>
      <c r="C900" s="23">
        <v>-0.12839999999999999</v>
      </c>
      <c r="D900" s="23">
        <v>4.4699999999999997E-2</v>
      </c>
      <c r="E900">
        <v>-3.6161068999999997E-2</v>
      </c>
      <c r="F900" s="23">
        <v>1.1599999999999999E-2</v>
      </c>
      <c r="H900" s="9">
        <v>40756</v>
      </c>
      <c r="I900" s="38">
        <v>3.7642000000000002</v>
      </c>
      <c r="J900" s="38">
        <f t="shared" si="75"/>
        <v>3.7644681059999998</v>
      </c>
      <c r="K900" s="38">
        <f t="shared" si="72"/>
        <v>-4.5499999999999652E-2</v>
      </c>
      <c r="L900" s="38">
        <f t="shared" si="73"/>
        <v>3.9999201263211687E-2</v>
      </c>
      <c r="M900" s="38">
        <f t="shared" si="74"/>
        <v>3.9899999999999998E-2</v>
      </c>
      <c r="N900" s="38">
        <f t="shared" si="76"/>
        <v>2.6810599999960161E-4</v>
      </c>
    </row>
    <row r="901" spans="1:14">
      <c r="A901" s="9">
        <v>40758</v>
      </c>
      <c r="B901">
        <v>3.6149890220000001</v>
      </c>
      <c r="C901" s="23">
        <v>-4.2099999999999999E-2</v>
      </c>
      <c r="D901" s="23">
        <v>4.2299999999999997E-2</v>
      </c>
      <c r="E901">
        <v>-1.1578104000000001E-2</v>
      </c>
      <c r="F901" s="23">
        <v>1.09E-2</v>
      </c>
      <c r="H901" s="9">
        <v>40753</v>
      </c>
      <c r="I901" s="38">
        <v>3.8096999999999999</v>
      </c>
      <c r="J901" s="38">
        <f t="shared" si="75"/>
        <v>3.808823866</v>
      </c>
      <c r="K901" s="38">
        <f t="shared" si="72"/>
        <v>-0.12180000000000035</v>
      </c>
      <c r="L901" s="38">
        <f t="shared" si="73"/>
        <v>4.0079045168041637E-2</v>
      </c>
      <c r="M901" s="38">
        <f t="shared" si="74"/>
        <v>0.04</v>
      </c>
      <c r="N901" s="38">
        <f t="shared" si="76"/>
        <v>8.7613399999986186E-4</v>
      </c>
    </row>
    <row r="902" spans="1:14">
      <c r="A902" s="9">
        <v>40757</v>
      </c>
      <c r="B902">
        <v>3.657086976</v>
      </c>
      <c r="C902" s="23">
        <v>-0.1074</v>
      </c>
      <c r="D902" s="23">
        <v>4.2099999999999999E-2</v>
      </c>
      <c r="E902">
        <v>-2.8939656000000001E-2</v>
      </c>
      <c r="F902" s="23">
        <v>1.0800000000000001E-2</v>
      </c>
      <c r="H902" s="9">
        <v>40752</v>
      </c>
      <c r="I902" s="38">
        <v>3.9315000000000002</v>
      </c>
      <c r="J902" s="38">
        <f t="shared" si="75"/>
        <v>3.9324314810000001</v>
      </c>
      <c r="K902" s="38">
        <f t="shared" si="72"/>
        <v>-4.2599999999999749E-2</v>
      </c>
      <c r="L902" s="38">
        <f t="shared" si="73"/>
        <v>3.7146195028357157E-2</v>
      </c>
      <c r="M902" s="38">
        <f t="shared" si="74"/>
        <v>3.6999999999999998E-2</v>
      </c>
      <c r="N902" s="38">
        <f t="shared" si="76"/>
        <v>9.3148099999984524E-4</v>
      </c>
    </row>
    <row r="903" spans="1:14">
      <c r="A903" s="9">
        <v>40756</v>
      </c>
      <c r="B903">
        <v>3.7644681059999998</v>
      </c>
      <c r="C903" s="23">
        <v>-4.4400000000000002E-2</v>
      </c>
      <c r="D903" s="23">
        <v>3.9899999999999998E-2</v>
      </c>
      <c r="E903">
        <v>-1.1713866999999999E-2</v>
      </c>
      <c r="F903" s="23">
        <v>1.0200000000000001E-2</v>
      </c>
      <c r="H903" s="9">
        <v>40751</v>
      </c>
      <c r="I903" s="38">
        <v>3.9741</v>
      </c>
      <c r="J903" s="38">
        <f t="shared" si="75"/>
        <v>3.974026254</v>
      </c>
      <c r="K903" s="38">
        <f t="shared" si="72"/>
        <v>4.1199999999999903E-2</v>
      </c>
      <c r="L903" s="38">
        <f t="shared" si="73"/>
        <v>3.7007284784467014E-2</v>
      </c>
      <c r="M903" s="38">
        <f t="shared" si="74"/>
        <v>3.6799999999999999E-2</v>
      </c>
      <c r="N903" s="38">
        <f t="shared" si="76"/>
        <v>7.3745999999985656E-5</v>
      </c>
    </row>
    <row r="904" spans="1:14">
      <c r="A904" s="9">
        <v>40753</v>
      </c>
      <c r="B904">
        <v>3.808823866</v>
      </c>
      <c r="C904" s="23">
        <v>-0.1236</v>
      </c>
      <c r="D904" s="23">
        <v>0.04</v>
      </c>
      <c r="E904">
        <v>-3.1937487000000001E-2</v>
      </c>
      <c r="F904" s="23">
        <v>1.0200000000000001E-2</v>
      </c>
      <c r="H904" s="9">
        <v>40750</v>
      </c>
      <c r="I904" s="38">
        <v>3.9329000000000001</v>
      </c>
      <c r="J904" s="38">
        <f t="shared" si="75"/>
        <v>3.9318005540000001</v>
      </c>
      <c r="K904" s="38">
        <f t="shared" si="72"/>
        <v>-2.9500000000000082E-2</v>
      </c>
      <c r="L904" s="38">
        <f t="shared" si="73"/>
        <v>3.662017053251538E-2</v>
      </c>
      <c r="M904" s="38">
        <f t="shared" si="74"/>
        <v>3.6400000000000002E-2</v>
      </c>
      <c r="N904" s="38">
        <f t="shared" si="76"/>
        <v>1.0994460000000039E-3</v>
      </c>
    </row>
    <row r="905" spans="1:14">
      <c r="A905" s="9">
        <v>40752</v>
      </c>
      <c r="B905">
        <v>3.9324314810000001</v>
      </c>
      <c r="C905" s="23">
        <v>-4.1599999999999998E-2</v>
      </c>
      <c r="D905" s="23">
        <v>3.6999999999999998E-2</v>
      </c>
      <c r="E905">
        <v>-1.0521818E-2</v>
      </c>
      <c r="F905" s="23">
        <v>9.4000000000000004E-3</v>
      </c>
      <c r="H905" s="9">
        <v>40749</v>
      </c>
      <c r="I905" s="38">
        <v>3.9624000000000001</v>
      </c>
      <c r="J905" s="38">
        <f t="shared" si="75"/>
        <v>3.9604705889999998</v>
      </c>
      <c r="K905" s="38">
        <f t="shared" si="72"/>
        <v>3.7800000000000278E-2</v>
      </c>
      <c r="L905" s="38">
        <f t="shared" si="73"/>
        <v>3.6498094176697402E-2</v>
      </c>
      <c r="M905" s="38">
        <f t="shared" si="74"/>
        <v>3.6299999999999999E-2</v>
      </c>
      <c r="N905" s="38">
        <f t="shared" si="76"/>
        <v>1.9294110000003251E-3</v>
      </c>
    </row>
    <row r="906" spans="1:14">
      <c r="A906" s="9">
        <v>40751</v>
      </c>
      <c r="B906">
        <v>3.974026254</v>
      </c>
      <c r="C906" s="23">
        <v>4.2200000000000001E-2</v>
      </c>
      <c r="D906" s="23">
        <v>3.6799999999999999E-2</v>
      </c>
      <c r="E906">
        <v>1.0682273000000001E-2</v>
      </c>
      <c r="F906" s="23">
        <v>9.2999999999999992E-3</v>
      </c>
      <c r="H906" s="9">
        <v>40746</v>
      </c>
      <c r="I906" s="38">
        <v>3.9245999999999999</v>
      </c>
      <c r="J906" s="38">
        <f t="shared" si="75"/>
        <v>3.925664899</v>
      </c>
      <c r="K906" s="38">
        <f t="shared" si="72"/>
        <v>-2.4599999999999955E-2</v>
      </c>
      <c r="L906" s="38">
        <f t="shared" si="73"/>
        <v>3.6957135806304678E-2</v>
      </c>
      <c r="M906" s="38">
        <f t="shared" si="74"/>
        <v>3.6799999999999999E-2</v>
      </c>
      <c r="N906" s="38">
        <f t="shared" si="76"/>
        <v>1.0648990000001746E-3</v>
      </c>
    </row>
    <row r="907" spans="1:14">
      <c r="A907" s="9">
        <v>40750</v>
      </c>
      <c r="B907">
        <v>3.9318005540000001</v>
      </c>
      <c r="C907" s="23">
        <v>-2.87E-2</v>
      </c>
      <c r="D907" s="23">
        <v>3.6400000000000002E-2</v>
      </c>
      <c r="E907">
        <v>-7.2653759999999996E-3</v>
      </c>
      <c r="F907" s="23">
        <v>9.1999999999999998E-3</v>
      </c>
      <c r="H907" s="9">
        <v>40745</v>
      </c>
      <c r="I907" s="38">
        <v>3.9491999999999998</v>
      </c>
      <c r="J907" s="38">
        <f t="shared" si="75"/>
        <v>3.9504320960000001</v>
      </c>
      <c r="K907" s="38">
        <f t="shared" si="72"/>
        <v>3.6499999999999755E-2</v>
      </c>
      <c r="L907" s="38">
        <f t="shared" si="73"/>
        <v>3.7003249933616846E-2</v>
      </c>
      <c r="M907" s="38">
        <f t="shared" si="74"/>
        <v>3.6900000000000002E-2</v>
      </c>
      <c r="N907" s="38">
        <f t="shared" si="76"/>
        <v>1.2320960000002934E-3</v>
      </c>
    </row>
    <row r="908" spans="1:14">
      <c r="A908" s="9">
        <v>40749</v>
      </c>
      <c r="B908">
        <v>3.9604705889999998</v>
      </c>
      <c r="C908" s="23">
        <v>3.4799999999999998E-2</v>
      </c>
      <c r="D908" s="23">
        <v>3.6299999999999999E-2</v>
      </c>
      <c r="E908">
        <v>8.8271159999999994E-3</v>
      </c>
      <c r="F908" s="23">
        <v>9.1999999999999998E-3</v>
      </c>
      <c r="H908" s="9">
        <v>40744</v>
      </c>
      <c r="I908" s="38">
        <v>3.9127000000000001</v>
      </c>
      <c r="J908" s="38">
        <f t="shared" si="75"/>
        <v>3.9147234389999999</v>
      </c>
      <c r="K908" s="38">
        <f t="shared" si="72"/>
        <v>9.7000000000000419E-3</v>
      </c>
      <c r="L908" s="38">
        <f t="shared" si="73"/>
        <v>3.6790680585796438E-2</v>
      </c>
      <c r="M908" s="38">
        <f t="shared" si="74"/>
        <v>3.6700000000000003E-2</v>
      </c>
      <c r="N908" s="38">
        <f t="shared" si="76"/>
        <v>2.0234389999997937E-3</v>
      </c>
    </row>
    <row r="909" spans="1:14">
      <c r="A909" s="9">
        <v>40746</v>
      </c>
      <c r="B909">
        <v>3.925664899</v>
      </c>
      <c r="C909" s="23">
        <v>-2.4799999999999999E-2</v>
      </c>
      <c r="D909" s="23">
        <v>3.6799999999999999E-2</v>
      </c>
      <c r="E909">
        <v>-6.2892260000000002E-3</v>
      </c>
      <c r="F909" s="23">
        <v>9.2999999999999992E-3</v>
      </c>
      <c r="H909" s="9">
        <v>40743</v>
      </c>
      <c r="I909" s="38">
        <v>3.903</v>
      </c>
      <c r="J909" s="38">
        <f t="shared" si="75"/>
        <v>3.9028989279999999</v>
      </c>
      <c r="K909" s="38">
        <f t="shared" si="72"/>
        <v>-1.2299999999999756E-2</v>
      </c>
      <c r="L909" s="38">
        <f t="shared" si="73"/>
        <v>3.6906122277772811E-2</v>
      </c>
      <c r="M909" s="38">
        <f t="shared" si="74"/>
        <v>3.6799999999999999E-2</v>
      </c>
      <c r="N909" s="38">
        <f t="shared" si="76"/>
        <v>1.0107200000009087E-4</v>
      </c>
    </row>
    <row r="910" spans="1:14">
      <c r="A910" s="9">
        <v>40745</v>
      </c>
      <c r="B910">
        <v>3.9504320960000001</v>
      </c>
      <c r="C910" s="23">
        <v>3.5700000000000003E-2</v>
      </c>
      <c r="D910" s="23">
        <v>3.6900000000000002E-2</v>
      </c>
      <c r="E910">
        <v>9.0802790000000001E-3</v>
      </c>
      <c r="F910" s="23">
        <v>9.2999999999999992E-3</v>
      </c>
      <c r="H910" s="9">
        <v>40742</v>
      </c>
      <c r="I910" s="38">
        <v>3.9152999999999998</v>
      </c>
      <c r="J910" s="38">
        <f t="shared" si="75"/>
        <v>3.9143080459999999</v>
      </c>
      <c r="K910" s="38">
        <f t="shared" si="72"/>
        <v>3.3099999999999685E-2</v>
      </c>
      <c r="L910" s="38">
        <f t="shared" si="73"/>
        <v>3.6906323428913181E-2</v>
      </c>
      <c r="M910" s="38">
        <f t="shared" si="74"/>
        <v>3.6799999999999999E-2</v>
      </c>
      <c r="N910" s="38">
        <f t="shared" si="76"/>
        <v>9.9195399999985057E-4</v>
      </c>
    </row>
    <row r="911" spans="1:14">
      <c r="A911" s="9">
        <v>40744</v>
      </c>
      <c r="B911">
        <v>3.9147234389999999</v>
      </c>
      <c r="C911" s="23">
        <v>1.18E-2</v>
      </c>
      <c r="D911" s="23">
        <v>3.6700000000000003E-2</v>
      </c>
      <c r="E911">
        <v>3.0250939999999999E-3</v>
      </c>
      <c r="F911" s="23">
        <v>9.2999999999999992E-3</v>
      </c>
      <c r="H911" s="9">
        <v>40739</v>
      </c>
      <c r="I911" s="38">
        <v>3.8822000000000001</v>
      </c>
      <c r="J911" s="38">
        <f t="shared" si="75"/>
        <v>3.8829277040000001</v>
      </c>
      <c r="K911" s="38">
        <f t="shared" si="72"/>
        <v>-1.540000000000008E-2</v>
      </c>
      <c r="L911" s="38">
        <f t="shared" si="73"/>
        <v>3.6847949908093626E-2</v>
      </c>
      <c r="M911" s="38">
        <f t="shared" si="74"/>
        <v>3.6799999999999999E-2</v>
      </c>
      <c r="N911" s="38">
        <f t="shared" si="76"/>
        <v>7.2770399999999569E-4</v>
      </c>
    </row>
    <row r="912" spans="1:14">
      <c r="A912" s="9">
        <v>40743</v>
      </c>
      <c r="B912">
        <v>3.9028989279999999</v>
      </c>
      <c r="C912" s="23">
        <v>-1.14E-2</v>
      </c>
      <c r="D912" s="23">
        <v>3.6799999999999999E-2</v>
      </c>
      <c r="E912">
        <v>-2.918978E-3</v>
      </c>
      <c r="F912" s="23">
        <v>9.2999999999999992E-3</v>
      </c>
      <c r="H912" s="9">
        <v>40738</v>
      </c>
      <c r="I912" s="38">
        <v>3.8976000000000002</v>
      </c>
      <c r="J912" s="38">
        <f t="shared" si="75"/>
        <v>3.8985405219999998</v>
      </c>
      <c r="K912" s="38">
        <f t="shared" si="72"/>
        <v>3.2000000000000028E-2</v>
      </c>
      <c r="L912" s="38">
        <f t="shared" si="73"/>
        <v>3.6836999485211123E-2</v>
      </c>
      <c r="M912" s="38">
        <f t="shared" si="74"/>
        <v>3.6799999999999999E-2</v>
      </c>
      <c r="N912" s="38">
        <f t="shared" si="76"/>
        <v>9.4052199999961061E-4</v>
      </c>
    </row>
    <row r="913" spans="1:14">
      <c r="A913" s="9">
        <v>40742</v>
      </c>
      <c r="B913">
        <v>3.9143080459999999</v>
      </c>
      <c r="C913" s="23">
        <v>3.1399999999999997E-2</v>
      </c>
      <c r="D913" s="23">
        <v>3.6799999999999999E-2</v>
      </c>
      <c r="E913">
        <v>8.0491380000000008E-3</v>
      </c>
      <c r="F913" s="23">
        <v>9.2999999999999992E-3</v>
      </c>
      <c r="H913" s="9">
        <v>40737</v>
      </c>
      <c r="I913" s="38">
        <v>3.8656000000000001</v>
      </c>
      <c r="J913" s="38">
        <f t="shared" si="75"/>
        <v>3.8643242729999998</v>
      </c>
      <c r="K913" s="38">
        <f t="shared" si="72"/>
        <v>-3.2299999999999773E-2</v>
      </c>
      <c r="L913" s="38">
        <f t="shared" si="73"/>
        <v>3.6673569047294338E-2</v>
      </c>
      <c r="M913" s="38">
        <f t="shared" si="74"/>
        <v>3.6600000000000001E-2</v>
      </c>
      <c r="N913" s="38">
        <f t="shared" si="76"/>
        <v>1.2757270000003373E-3</v>
      </c>
    </row>
    <row r="914" spans="1:14">
      <c r="A914" s="9">
        <v>40739</v>
      </c>
      <c r="B914">
        <v>3.8829277040000001</v>
      </c>
      <c r="C914" s="23">
        <v>-1.5599999999999999E-2</v>
      </c>
      <c r="D914" s="23">
        <v>3.6799999999999999E-2</v>
      </c>
      <c r="E914">
        <v>-4.0128259999999997E-3</v>
      </c>
      <c r="F914" s="23">
        <v>9.2999999999999992E-3</v>
      </c>
      <c r="H914" s="9">
        <v>40736</v>
      </c>
      <c r="I914" s="38">
        <v>3.8978999999999999</v>
      </c>
      <c r="J914" s="38">
        <f t="shared" si="75"/>
        <v>3.8994081949999999</v>
      </c>
      <c r="K914" s="38">
        <f t="shared" si="72"/>
        <v>-1.6300000000000203E-2</v>
      </c>
      <c r="L914" s="38">
        <f t="shared" si="73"/>
        <v>3.7458356953418509E-2</v>
      </c>
      <c r="M914" s="38">
        <f t="shared" si="74"/>
        <v>3.73E-2</v>
      </c>
      <c r="N914" s="38">
        <f t="shared" si="76"/>
        <v>1.50819499999999E-3</v>
      </c>
    </row>
    <row r="915" spans="1:14">
      <c r="A915" s="9">
        <v>40738</v>
      </c>
      <c r="B915">
        <v>3.8985405219999998</v>
      </c>
      <c r="C915" s="23">
        <v>3.4200000000000001E-2</v>
      </c>
      <c r="D915" s="23">
        <v>3.6799999999999999E-2</v>
      </c>
      <c r="E915">
        <v>8.8154240000000005E-3</v>
      </c>
      <c r="F915" s="23">
        <v>9.2999999999999992E-3</v>
      </c>
      <c r="H915" s="9">
        <v>40735</v>
      </c>
      <c r="I915" s="38">
        <v>3.9142000000000001</v>
      </c>
      <c r="J915" s="38">
        <f t="shared" si="75"/>
        <v>3.9124758150000001</v>
      </c>
      <c r="K915" s="38">
        <f t="shared" si="72"/>
        <v>-4.2300000000000004E-2</v>
      </c>
      <c r="L915" s="38">
        <f t="shared" si="73"/>
        <v>3.7478297901042963E-2</v>
      </c>
      <c r="M915" s="38">
        <f t="shared" si="74"/>
        <v>3.73E-2</v>
      </c>
      <c r="N915" s="38">
        <f t="shared" si="76"/>
        <v>1.7241850000000447E-3</v>
      </c>
    </row>
    <row r="916" spans="1:14">
      <c r="A916" s="9">
        <v>40737</v>
      </c>
      <c r="B916">
        <v>3.8643242729999998</v>
      </c>
      <c r="C916" s="23">
        <v>-3.5099999999999999E-2</v>
      </c>
      <c r="D916" s="23">
        <v>3.6600000000000001E-2</v>
      </c>
      <c r="E916">
        <v>-9.0379620000000001E-3</v>
      </c>
      <c r="F916" s="23">
        <v>9.1999999999999998E-3</v>
      </c>
      <c r="H916" s="9">
        <v>40732</v>
      </c>
      <c r="I916" s="38">
        <v>3.9565000000000001</v>
      </c>
      <c r="J916" s="38">
        <f t="shared" si="75"/>
        <v>3.9560446410000001</v>
      </c>
      <c r="K916" s="38">
        <f t="shared" si="72"/>
        <v>-9.9400000000000155E-2</v>
      </c>
      <c r="L916" s="38">
        <f t="shared" si="73"/>
        <v>3.72162529041545E-2</v>
      </c>
      <c r="M916" s="38">
        <f t="shared" si="74"/>
        <v>3.6999999999999998E-2</v>
      </c>
      <c r="N916" s="38">
        <f t="shared" si="76"/>
        <v>4.5535900000004403E-4</v>
      </c>
    </row>
    <row r="917" spans="1:14">
      <c r="A917" s="9">
        <v>40736</v>
      </c>
      <c r="B917">
        <v>3.8994081949999999</v>
      </c>
      <c r="C917" s="23">
        <v>-1.3100000000000001E-2</v>
      </c>
      <c r="D917" s="23">
        <v>3.73E-2</v>
      </c>
      <c r="E917">
        <v>-3.3455780000000001E-3</v>
      </c>
      <c r="F917" s="23">
        <v>9.4000000000000004E-3</v>
      </c>
      <c r="H917" s="9">
        <v>40731</v>
      </c>
      <c r="I917" s="38">
        <v>4.0559000000000003</v>
      </c>
      <c r="J917" s="38">
        <f t="shared" si="75"/>
        <v>4.0552994130000002</v>
      </c>
      <c r="K917" s="38">
        <f t="shared" si="72"/>
        <v>5.5699999999999861E-2</v>
      </c>
      <c r="L917" s="38">
        <f t="shared" si="73"/>
        <v>3.5636556961782861E-2</v>
      </c>
      <c r="M917" s="38">
        <f t="shared" si="74"/>
        <v>3.5499999999999997E-2</v>
      </c>
      <c r="N917" s="38">
        <f t="shared" si="76"/>
        <v>6.0058700000009679E-4</v>
      </c>
    </row>
    <row r="918" spans="1:14">
      <c r="A918" s="9">
        <v>40735</v>
      </c>
      <c r="B918">
        <v>3.9124758150000001</v>
      </c>
      <c r="C918" s="23">
        <v>-4.36E-2</v>
      </c>
      <c r="D918" s="23">
        <v>3.73E-2</v>
      </c>
      <c r="E918">
        <v>-1.1074324E-2</v>
      </c>
      <c r="F918" s="23">
        <v>9.4000000000000004E-3</v>
      </c>
      <c r="H918" s="9">
        <v>40730</v>
      </c>
      <c r="I918" s="38">
        <v>4.0002000000000004</v>
      </c>
      <c r="J918" s="38">
        <f t="shared" si="75"/>
        <v>4.000748465</v>
      </c>
      <c r="K918" s="38">
        <f t="shared" si="72"/>
        <v>-1.1499999999999844E-2</v>
      </c>
      <c r="L918" s="38">
        <f t="shared" si="73"/>
        <v>3.4733699221101109E-2</v>
      </c>
      <c r="M918" s="38">
        <f t="shared" si="74"/>
        <v>3.4599999999999999E-2</v>
      </c>
      <c r="N918" s="38">
        <f t="shared" si="76"/>
        <v>5.484649999996094E-4</v>
      </c>
    </row>
    <row r="919" spans="1:14">
      <c r="A919" s="9">
        <v>40732</v>
      </c>
      <c r="B919">
        <v>3.9560446410000001</v>
      </c>
      <c r="C919" s="23">
        <v>-9.9299999999999999E-2</v>
      </c>
      <c r="D919" s="23">
        <v>3.6999999999999998E-2</v>
      </c>
      <c r="E919">
        <v>-2.4779824999999998E-2</v>
      </c>
      <c r="F919" s="23">
        <v>9.2999999999999992E-3</v>
      </c>
      <c r="H919" s="9">
        <v>40729</v>
      </c>
      <c r="I919" s="38">
        <v>4.0117000000000003</v>
      </c>
      <c r="J919" s="38">
        <f t="shared" si="75"/>
        <v>4.0109296580000002</v>
      </c>
      <c r="K919" s="38">
        <f t="shared" si="72"/>
        <v>-4.0399999999999991E-2</v>
      </c>
      <c r="L919" s="38">
        <f t="shared" si="73"/>
        <v>3.4777359509647589E-2</v>
      </c>
      <c r="M919" s="38">
        <f t="shared" si="74"/>
        <v>3.4599999999999999E-2</v>
      </c>
      <c r="N919" s="38">
        <f t="shared" si="76"/>
        <v>7.7034200000003494E-4</v>
      </c>
    </row>
    <row r="920" spans="1:14">
      <c r="A920" s="9">
        <v>40731</v>
      </c>
      <c r="B920">
        <v>4.0552994130000002</v>
      </c>
      <c r="C920" s="23">
        <v>5.4600000000000003E-2</v>
      </c>
      <c r="D920" s="23">
        <v>3.5499999999999997E-2</v>
      </c>
      <c r="E920">
        <v>1.3543062999999999E-2</v>
      </c>
      <c r="F920" s="23">
        <v>8.8999999999999999E-3</v>
      </c>
      <c r="H920" s="9">
        <v>40725</v>
      </c>
      <c r="I920" s="38">
        <v>4.0521000000000003</v>
      </c>
      <c r="J920" s="38">
        <f t="shared" si="75"/>
        <v>4.0494899599999998</v>
      </c>
      <c r="K920" s="38">
        <f t="shared" si="72"/>
        <v>3.2500000000000639E-2</v>
      </c>
      <c r="L920" s="38">
        <f t="shared" si="73"/>
        <v>3.4483541107963832E-2</v>
      </c>
      <c r="M920" s="38">
        <f t="shared" si="74"/>
        <v>3.44E-2</v>
      </c>
      <c r="N920" s="38">
        <f t="shared" si="76"/>
        <v>2.6100400000004242E-3</v>
      </c>
    </row>
    <row r="921" spans="1:14">
      <c r="A921" s="9">
        <v>40730</v>
      </c>
      <c r="B921">
        <v>4.000748465</v>
      </c>
      <c r="C921" s="23">
        <v>-1.0200000000000001E-2</v>
      </c>
      <c r="D921" s="23">
        <v>3.4599999999999999E-2</v>
      </c>
      <c r="E921">
        <v>-2.5415899999999998E-3</v>
      </c>
      <c r="F921" s="23">
        <v>8.6999999999999994E-3</v>
      </c>
      <c r="H921" s="9">
        <v>40724</v>
      </c>
      <c r="I921" s="38">
        <v>4.0195999999999996</v>
      </c>
      <c r="J921" s="38">
        <f t="shared" si="75"/>
        <v>4.0210177979999999</v>
      </c>
      <c r="K921" s="38">
        <f t="shared" si="72"/>
        <v>2.929999999999966E-2</v>
      </c>
      <c r="L921" s="38">
        <f t="shared" si="73"/>
        <v>3.4378174121558594E-2</v>
      </c>
      <c r="M921" s="38">
        <f t="shared" si="74"/>
        <v>3.44E-2</v>
      </c>
      <c r="N921" s="38">
        <f t="shared" si="76"/>
        <v>1.4177980000003032E-3</v>
      </c>
    </row>
    <row r="922" spans="1:14">
      <c r="A922" s="9">
        <v>40729</v>
      </c>
      <c r="B922">
        <v>4.0109296580000002</v>
      </c>
      <c r="C922" s="23">
        <v>-3.8600000000000002E-2</v>
      </c>
      <c r="D922" s="23">
        <v>3.4599999999999999E-2</v>
      </c>
      <c r="E922">
        <v>-9.5678880000000001E-3</v>
      </c>
      <c r="F922" s="23">
        <v>8.6999999999999994E-3</v>
      </c>
      <c r="H922" s="9">
        <v>40723</v>
      </c>
      <c r="I922" s="38">
        <v>3.9903</v>
      </c>
      <c r="J922" s="38">
        <f t="shared" si="75"/>
        <v>3.9900665759999998</v>
      </c>
      <c r="K922" s="38">
        <f t="shared" si="72"/>
        <v>2.6800000000000157E-2</v>
      </c>
      <c r="L922" s="38">
        <f t="shared" si="73"/>
        <v>3.5071069249526493E-2</v>
      </c>
      <c r="M922" s="38">
        <f t="shared" si="74"/>
        <v>3.5000000000000003E-2</v>
      </c>
      <c r="N922" s="38">
        <f t="shared" si="76"/>
        <v>2.3342400000014862E-4</v>
      </c>
    </row>
    <row r="923" spans="1:14">
      <c r="A923" s="9">
        <v>40725</v>
      </c>
      <c r="B923">
        <v>4.0494899599999998</v>
      </c>
      <c r="C923" s="23">
        <v>2.8500000000000001E-2</v>
      </c>
      <c r="D923" s="23">
        <v>3.44E-2</v>
      </c>
      <c r="E923">
        <v>7.0558829999999998E-3</v>
      </c>
      <c r="F923" s="23">
        <v>8.6E-3</v>
      </c>
      <c r="H923" s="9">
        <v>40722</v>
      </c>
      <c r="I923" s="38">
        <v>3.9634999999999998</v>
      </c>
      <c r="J923" s="38">
        <f t="shared" si="75"/>
        <v>3.9645862140000001</v>
      </c>
      <c r="K923" s="38">
        <f t="shared" si="72"/>
        <v>8.189999999999964E-2</v>
      </c>
      <c r="L923" s="38">
        <f t="shared" si="73"/>
        <v>3.4831222599796978E-2</v>
      </c>
      <c r="M923" s="38">
        <f t="shared" si="74"/>
        <v>3.4799999999999998E-2</v>
      </c>
      <c r="N923" s="38">
        <f t="shared" si="76"/>
        <v>1.0862140000003073E-3</v>
      </c>
    </row>
    <row r="924" spans="1:14">
      <c r="A924" s="9">
        <v>40724</v>
      </c>
      <c r="B924">
        <v>4.0210177979999999</v>
      </c>
      <c r="C924" s="23">
        <v>3.1E-2</v>
      </c>
      <c r="D924" s="23">
        <v>3.44E-2</v>
      </c>
      <c r="E924">
        <v>7.7271379999999997E-3</v>
      </c>
      <c r="F924" s="23">
        <v>8.6E-3</v>
      </c>
      <c r="H924" s="9">
        <v>40721</v>
      </c>
      <c r="I924" s="38">
        <v>3.8816000000000002</v>
      </c>
      <c r="J924" s="38">
        <f t="shared" si="75"/>
        <v>3.8851464889999998</v>
      </c>
      <c r="K924" s="38">
        <f t="shared" si="72"/>
        <v>4.0300000000000225E-2</v>
      </c>
      <c r="L924" s="38">
        <f t="shared" si="73"/>
        <v>3.2967082709467639E-2</v>
      </c>
      <c r="M924" s="38">
        <f t="shared" si="74"/>
        <v>3.3000000000000002E-2</v>
      </c>
      <c r="N924" s="38">
        <f t="shared" si="76"/>
        <v>3.5464889999996529E-3</v>
      </c>
    </row>
    <row r="925" spans="1:14">
      <c r="A925" s="9">
        <v>40723</v>
      </c>
      <c r="B925">
        <v>3.9900665759999998</v>
      </c>
      <c r="C925" s="23">
        <v>2.5499999999999998E-2</v>
      </c>
      <c r="D925" s="23">
        <v>3.5000000000000003E-2</v>
      </c>
      <c r="E925">
        <v>6.4064259999999998E-3</v>
      </c>
      <c r="F925" s="23">
        <v>8.6999999999999994E-3</v>
      </c>
      <c r="H925" s="9">
        <v>40718</v>
      </c>
      <c r="I925" s="38">
        <v>3.8412999999999999</v>
      </c>
      <c r="J925" s="38">
        <f t="shared" si="75"/>
        <v>3.8413126800000001</v>
      </c>
      <c r="K925" s="38">
        <f t="shared" si="72"/>
        <v>-1.5000000000000568E-3</v>
      </c>
      <c r="L925" s="38">
        <f t="shared" si="73"/>
        <v>3.2394880454494894E-2</v>
      </c>
      <c r="M925" s="38">
        <f t="shared" si="74"/>
        <v>3.2399999999999998E-2</v>
      </c>
      <c r="N925" s="38">
        <f t="shared" si="76"/>
        <v>1.2680000000209191E-5</v>
      </c>
    </row>
    <row r="926" spans="1:14">
      <c r="A926" s="9">
        <v>40722</v>
      </c>
      <c r="B926">
        <v>3.9645862140000001</v>
      </c>
      <c r="C926" s="23">
        <v>7.9399999999999998E-2</v>
      </c>
      <c r="D926" s="23">
        <v>3.4799999999999998E-2</v>
      </c>
      <c r="E926">
        <v>2.0240800999999999E-2</v>
      </c>
      <c r="F926" s="23">
        <v>8.6999999999999994E-3</v>
      </c>
      <c r="H926" s="9">
        <v>40717</v>
      </c>
      <c r="I926" s="38">
        <v>3.8428</v>
      </c>
      <c r="J926" s="38">
        <f t="shared" si="75"/>
        <v>3.8423332019999998</v>
      </c>
      <c r="K926" s="38">
        <f t="shared" si="72"/>
        <v>-6.4999999999999947E-2</v>
      </c>
      <c r="L926" s="38">
        <f t="shared" si="73"/>
        <v>3.2590501371734304E-2</v>
      </c>
      <c r="M926" s="38">
        <f t="shared" si="74"/>
        <v>3.2599999999999997E-2</v>
      </c>
      <c r="N926" s="38">
        <f t="shared" si="76"/>
        <v>4.6679800000015703E-4</v>
      </c>
    </row>
    <row r="927" spans="1:14">
      <c r="A927" s="9">
        <v>40721</v>
      </c>
      <c r="B927">
        <v>3.8851464889999998</v>
      </c>
      <c r="C927" s="23">
        <v>4.3799999999999999E-2</v>
      </c>
      <c r="D927" s="23">
        <v>3.3000000000000002E-2</v>
      </c>
      <c r="E927">
        <v>1.1346538E-2</v>
      </c>
      <c r="F927" s="23">
        <v>8.2000000000000007E-3</v>
      </c>
      <c r="H927" s="9">
        <v>40716</v>
      </c>
      <c r="I927" s="38">
        <v>3.9077999999999999</v>
      </c>
      <c r="J927" s="38">
        <f t="shared" si="75"/>
        <v>3.9103100550000001</v>
      </c>
      <c r="K927" s="38">
        <f t="shared" si="72"/>
        <v>-2.3800000000000043E-2</v>
      </c>
      <c r="L927" s="38">
        <f t="shared" si="73"/>
        <v>3.2289585305621968E-2</v>
      </c>
      <c r="M927" s="38">
        <f t="shared" si="74"/>
        <v>3.2199999999999999E-2</v>
      </c>
      <c r="N927" s="38">
        <f t="shared" si="76"/>
        <v>2.510055000000122E-3</v>
      </c>
    </row>
    <row r="928" spans="1:14">
      <c r="A928" s="9">
        <v>40718</v>
      </c>
      <c r="B928">
        <v>3.8413126800000001</v>
      </c>
      <c r="C928" s="23">
        <v>-1E-3</v>
      </c>
      <c r="D928" s="23">
        <v>3.2399999999999998E-2</v>
      </c>
      <c r="E928">
        <v>-2.6563500000000001E-4</v>
      </c>
      <c r="F928" s="23">
        <v>8.0000000000000002E-3</v>
      </c>
      <c r="H928" s="9">
        <v>40715</v>
      </c>
      <c r="I928" s="38">
        <v>3.9316</v>
      </c>
      <c r="J928" s="38">
        <f t="shared" si="75"/>
        <v>3.933352803</v>
      </c>
      <c r="K928" s="38">
        <f t="shared" si="72"/>
        <v>5.7999999999998053E-3</v>
      </c>
      <c r="L928" s="38">
        <f t="shared" si="73"/>
        <v>3.2218650071493944E-2</v>
      </c>
      <c r="M928" s="38">
        <f t="shared" si="74"/>
        <v>3.2099999999999997E-2</v>
      </c>
      <c r="N928" s="38">
        <f t="shared" si="76"/>
        <v>1.752803000000025E-3</v>
      </c>
    </row>
    <row r="929" spans="1:14">
      <c r="A929" s="9">
        <v>40717</v>
      </c>
      <c r="B929">
        <v>3.8423332019999998</v>
      </c>
      <c r="C929" s="23">
        <v>-6.8000000000000005E-2</v>
      </c>
      <c r="D929" s="23">
        <v>3.2599999999999997E-2</v>
      </c>
      <c r="E929">
        <v>-1.7536882E-2</v>
      </c>
      <c r="F929" s="23">
        <v>8.0999999999999996E-3</v>
      </c>
      <c r="H929" s="9">
        <v>40714</v>
      </c>
      <c r="I929" s="38">
        <v>3.9258000000000002</v>
      </c>
      <c r="J929" s="38">
        <f t="shared" si="75"/>
        <v>3.9260526520000001</v>
      </c>
      <c r="K929" s="38">
        <f t="shared" si="72"/>
        <v>2.2499999999999964E-2</v>
      </c>
      <c r="L929" s="38">
        <f t="shared" si="73"/>
        <v>3.2538526664772693E-2</v>
      </c>
      <c r="M929" s="38">
        <f t="shared" si="74"/>
        <v>3.2399999999999998E-2</v>
      </c>
      <c r="N929" s="38">
        <f t="shared" si="76"/>
        <v>2.5265199999990884E-4</v>
      </c>
    </row>
    <row r="930" spans="1:14">
      <c r="A930" s="9">
        <v>40716</v>
      </c>
      <c r="B930">
        <v>3.9103100550000001</v>
      </c>
      <c r="C930" s="23">
        <v>-2.3E-2</v>
      </c>
      <c r="D930" s="23">
        <v>3.2199999999999999E-2</v>
      </c>
      <c r="E930">
        <v>-5.875524E-3</v>
      </c>
      <c r="F930" s="23">
        <v>7.9000000000000008E-3</v>
      </c>
      <c r="H930" s="9">
        <v>40711</v>
      </c>
      <c r="I930" s="38">
        <v>3.9033000000000002</v>
      </c>
      <c r="J930" s="38">
        <f t="shared" si="75"/>
        <v>3.9054668229999998</v>
      </c>
      <c r="K930" s="38">
        <f t="shared" si="72"/>
        <v>2.1000000000000352E-2</v>
      </c>
      <c r="L930" s="38">
        <f t="shared" si="73"/>
        <v>3.2514856187308518E-2</v>
      </c>
      <c r="M930" s="38">
        <f t="shared" si="74"/>
        <v>3.2399999999999998E-2</v>
      </c>
      <c r="N930" s="38">
        <f t="shared" si="76"/>
        <v>2.1668229999995958E-3</v>
      </c>
    </row>
    <row r="931" spans="1:14">
      <c r="A931" s="9">
        <v>40715</v>
      </c>
      <c r="B931">
        <v>3.933352803</v>
      </c>
      <c r="C931" s="23">
        <v>7.3000000000000001E-3</v>
      </c>
      <c r="D931" s="23">
        <v>3.2099999999999997E-2</v>
      </c>
      <c r="E931">
        <v>1.8576860000000001E-3</v>
      </c>
      <c r="F931" s="23">
        <v>7.9000000000000008E-3</v>
      </c>
      <c r="H931" s="9">
        <v>40710</v>
      </c>
      <c r="I931" s="38">
        <v>3.8822999999999999</v>
      </c>
      <c r="J931" s="38">
        <f t="shared" si="75"/>
        <v>3.8841647369999999</v>
      </c>
      <c r="K931" s="38">
        <f t="shared" si="72"/>
        <v>-2.2400000000000198E-2</v>
      </c>
      <c r="L931" s="38">
        <f t="shared" si="73"/>
        <v>3.2482448280997576E-2</v>
      </c>
      <c r="M931" s="38">
        <f t="shared" si="74"/>
        <v>3.2399999999999998E-2</v>
      </c>
      <c r="N931" s="38">
        <f t="shared" si="76"/>
        <v>1.8647370000000052E-3</v>
      </c>
    </row>
    <row r="932" spans="1:14">
      <c r="A932" s="9">
        <v>40714</v>
      </c>
      <c r="B932">
        <v>3.9260526520000001</v>
      </c>
      <c r="C932" s="23">
        <v>2.06E-2</v>
      </c>
      <c r="D932" s="23">
        <v>3.2399999999999998E-2</v>
      </c>
      <c r="E932">
        <v>5.2571859999999996E-3</v>
      </c>
      <c r="F932" s="23">
        <v>8.0000000000000002E-3</v>
      </c>
      <c r="H932" s="9">
        <v>40709</v>
      </c>
      <c r="I932" s="38">
        <v>3.9047000000000001</v>
      </c>
      <c r="J932" s="38">
        <f t="shared" si="75"/>
        <v>3.905904246</v>
      </c>
      <c r="K932" s="38">
        <f t="shared" si="72"/>
        <v>-7.1699999999999875E-2</v>
      </c>
      <c r="L932" s="38">
        <f t="shared" si="73"/>
        <v>3.2684311748349168E-2</v>
      </c>
      <c r="M932" s="38">
        <f t="shared" si="74"/>
        <v>3.2599999999999997E-2</v>
      </c>
      <c r="N932" s="38">
        <f t="shared" si="76"/>
        <v>1.2042459999999089E-3</v>
      </c>
    </row>
    <row r="933" spans="1:14">
      <c r="A933" s="9">
        <v>40711</v>
      </c>
      <c r="B933">
        <v>3.9054668229999998</v>
      </c>
      <c r="C933" s="23">
        <v>2.1299999999999999E-2</v>
      </c>
      <c r="D933" s="23">
        <v>3.2399999999999998E-2</v>
      </c>
      <c r="E933">
        <v>5.4693570000000002E-3</v>
      </c>
      <c r="F933" s="23">
        <v>8.0000000000000002E-3</v>
      </c>
      <c r="H933" s="9">
        <v>40708</v>
      </c>
      <c r="I933" s="38">
        <v>3.9763999999999999</v>
      </c>
      <c r="J933" s="38">
        <f t="shared" si="75"/>
        <v>3.9753443750000002</v>
      </c>
      <c r="K933" s="38">
        <f t="shared" si="72"/>
        <v>6.999999999999984E-2</v>
      </c>
      <c r="L933" s="38">
        <f t="shared" si="73"/>
        <v>3.2246859611476254E-2</v>
      </c>
      <c r="M933" s="38">
        <f t="shared" si="74"/>
        <v>3.2199999999999999E-2</v>
      </c>
      <c r="N933" s="38">
        <f t="shared" si="76"/>
        <v>1.0556249999997824E-3</v>
      </c>
    </row>
    <row r="934" spans="1:14">
      <c r="A934" s="9">
        <v>40710</v>
      </c>
      <c r="B934">
        <v>3.8841647369999999</v>
      </c>
      <c r="C934" s="23">
        <v>-2.1700000000000001E-2</v>
      </c>
      <c r="D934" s="23">
        <v>3.2399999999999998E-2</v>
      </c>
      <c r="E934">
        <v>-5.5813540000000002E-3</v>
      </c>
      <c r="F934" s="23">
        <v>8.0000000000000002E-3</v>
      </c>
      <c r="H934" s="9">
        <v>40707</v>
      </c>
      <c r="I934" s="38">
        <v>3.9064000000000001</v>
      </c>
      <c r="J934" s="38">
        <f t="shared" si="75"/>
        <v>3.9067873130000002</v>
      </c>
      <c r="K934" s="38">
        <f t="shared" si="72"/>
        <v>9.5000000000000639E-3</v>
      </c>
      <c r="L934" s="38">
        <f t="shared" si="73"/>
        <v>3.0839100346305343E-2</v>
      </c>
      <c r="M934" s="38">
        <f t="shared" si="74"/>
        <v>3.09E-2</v>
      </c>
      <c r="N934" s="38">
        <f t="shared" si="76"/>
        <v>3.8731300000005575E-4</v>
      </c>
    </row>
    <row r="935" spans="1:14">
      <c r="A935" s="9">
        <v>40709</v>
      </c>
      <c r="B935">
        <v>3.905904246</v>
      </c>
      <c r="C935" s="23">
        <v>-6.9400000000000003E-2</v>
      </c>
      <c r="D935" s="23">
        <v>3.2599999999999997E-2</v>
      </c>
      <c r="E935">
        <v>-1.7622062000000001E-2</v>
      </c>
      <c r="F935" s="23">
        <v>8.0000000000000002E-3</v>
      </c>
      <c r="H935" s="9">
        <v>40704</v>
      </c>
      <c r="I935" s="38">
        <v>3.8969</v>
      </c>
      <c r="J935" s="38">
        <f t="shared" si="75"/>
        <v>3.896963172</v>
      </c>
      <c r="K935" s="38">
        <f t="shared" si="72"/>
        <v>-5.0000000000016698E-4</v>
      </c>
      <c r="L935" s="38">
        <f t="shared" si="73"/>
        <v>3.100060305591662E-2</v>
      </c>
      <c r="M935" s="38">
        <f t="shared" si="74"/>
        <v>3.1E-2</v>
      </c>
      <c r="N935" s="38">
        <f t="shared" si="76"/>
        <v>6.3171999999944717E-5</v>
      </c>
    </row>
    <row r="936" spans="1:14">
      <c r="A936" s="9">
        <v>40708</v>
      </c>
      <c r="B936">
        <v>3.9753443750000002</v>
      </c>
      <c r="C936" s="23">
        <v>6.8599999999999994E-2</v>
      </c>
      <c r="D936" s="23">
        <v>3.2199999999999999E-2</v>
      </c>
      <c r="E936">
        <v>1.7396002000000001E-2</v>
      </c>
      <c r="F936" s="23">
        <v>7.9000000000000008E-3</v>
      </c>
      <c r="H936" s="9">
        <v>40703</v>
      </c>
      <c r="I936" s="38">
        <v>3.8974000000000002</v>
      </c>
      <c r="J936" s="38">
        <f t="shared" si="75"/>
        <v>3.8960475699999999</v>
      </c>
      <c r="K936" s="38">
        <f t="shared" si="72"/>
        <v>4.0200000000000014E-2</v>
      </c>
      <c r="L936" s="38">
        <f t="shared" si="73"/>
        <v>3.2970202092020881E-2</v>
      </c>
      <c r="M936" s="38">
        <f t="shared" si="74"/>
        <v>3.3099999999999997E-2</v>
      </c>
      <c r="N936" s="38">
        <f t="shared" si="76"/>
        <v>1.3524300000002931E-3</v>
      </c>
    </row>
    <row r="937" spans="1:14">
      <c r="A937" s="9">
        <v>40707</v>
      </c>
      <c r="B937">
        <v>3.9067873130000002</v>
      </c>
      <c r="C937" s="23">
        <v>9.7999999999999997E-3</v>
      </c>
      <c r="D937" s="23">
        <v>3.09E-2</v>
      </c>
      <c r="E937">
        <v>2.5178010000000001E-3</v>
      </c>
      <c r="F937" s="23">
        <v>7.6E-3</v>
      </c>
      <c r="H937" s="9">
        <v>40702</v>
      </c>
      <c r="I937" s="38">
        <v>3.8572000000000002</v>
      </c>
      <c r="J937" s="38">
        <f t="shared" si="75"/>
        <v>3.8566823600000002</v>
      </c>
      <c r="K937" s="38">
        <f t="shared" si="72"/>
        <v>-3.9399999999999658E-2</v>
      </c>
      <c r="L937" s="38">
        <f t="shared" si="73"/>
        <v>3.244479862207679E-2</v>
      </c>
      <c r="M937" s="38">
        <f t="shared" si="74"/>
        <v>3.2599999999999997E-2</v>
      </c>
      <c r="N937" s="38">
        <f t="shared" si="76"/>
        <v>5.1763999999998589E-4</v>
      </c>
    </row>
    <row r="938" spans="1:14">
      <c r="A938" s="9">
        <v>40704</v>
      </c>
      <c r="B938">
        <v>3.896963172</v>
      </c>
      <c r="C938" s="23">
        <v>8.9999999999999998E-4</v>
      </c>
      <c r="D938" s="23">
        <v>3.1E-2</v>
      </c>
      <c r="E938">
        <v>2.3498E-4</v>
      </c>
      <c r="F938" s="23">
        <v>7.6E-3</v>
      </c>
      <c r="H938" s="9">
        <v>40701</v>
      </c>
      <c r="I938" s="38">
        <v>3.8965999999999998</v>
      </c>
      <c r="J938" s="38">
        <f t="shared" si="75"/>
        <v>3.895814444</v>
      </c>
      <c r="K938" s="38">
        <f t="shared" si="72"/>
        <v>-3.5000000000002807E-3</v>
      </c>
      <c r="L938" s="38">
        <f t="shared" si="73"/>
        <v>3.2347250557722293E-2</v>
      </c>
      <c r="M938" s="38">
        <f t="shared" si="74"/>
        <v>3.2500000000000001E-2</v>
      </c>
      <c r="N938" s="38">
        <f t="shared" si="76"/>
        <v>7.8555599999985404E-4</v>
      </c>
    </row>
    <row r="939" spans="1:14">
      <c r="A939" s="9">
        <v>40703</v>
      </c>
      <c r="B939">
        <v>3.8960475699999999</v>
      </c>
      <c r="C939" s="23">
        <v>3.9399999999999998E-2</v>
      </c>
      <c r="D939" s="23">
        <v>3.3099999999999997E-2</v>
      </c>
      <c r="E939">
        <v>1.0155274000000001E-2</v>
      </c>
      <c r="F939" s="23">
        <v>8.0999999999999996E-3</v>
      </c>
      <c r="H939" s="9">
        <v>40700</v>
      </c>
      <c r="I939" s="38">
        <v>3.9001000000000001</v>
      </c>
      <c r="J939" s="38">
        <f t="shared" si="75"/>
        <v>3.9007146690000001</v>
      </c>
      <c r="K939" s="38">
        <f t="shared" si="72"/>
        <v>6.8999999999999062E-3</v>
      </c>
      <c r="L939" s="38">
        <f t="shared" si="73"/>
        <v>3.2452456315415504E-2</v>
      </c>
      <c r="M939" s="38">
        <f t="shared" si="74"/>
        <v>3.2599999999999997E-2</v>
      </c>
      <c r="N939" s="38">
        <f t="shared" si="76"/>
        <v>6.1466899999995661E-4</v>
      </c>
    </row>
    <row r="940" spans="1:14">
      <c r="A940" s="9">
        <v>40702</v>
      </c>
      <c r="B940">
        <v>3.8566823600000002</v>
      </c>
      <c r="C940" s="23">
        <v>-3.9100000000000003E-2</v>
      </c>
      <c r="D940" s="23">
        <v>3.2599999999999997E-2</v>
      </c>
      <c r="E940">
        <v>-1.0095435999999999E-2</v>
      </c>
      <c r="F940" s="23">
        <v>7.9000000000000008E-3</v>
      </c>
      <c r="H940" s="9">
        <v>40697</v>
      </c>
      <c r="I940" s="38">
        <v>3.8932000000000002</v>
      </c>
      <c r="J940" s="38">
        <f t="shared" si="75"/>
        <v>3.893283582</v>
      </c>
      <c r="K940" s="38">
        <f t="shared" si="72"/>
        <v>-1.9799999999999596E-2</v>
      </c>
      <c r="L940" s="38">
        <f t="shared" si="73"/>
        <v>3.2883298999755811E-2</v>
      </c>
      <c r="M940" s="38">
        <f t="shared" si="74"/>
        <v>3.3099999999999997E-2</v>
      </c>
      <c r="N940" s="38">
        <f t="shared" si="76"/>
        <v>8.3581999999804424E-5</v>
      </c>
    </row>
    <row r="941" spans="1:14">
      <c r="A941" s="9">
        <v>40701</v>
      </c>
      <c r="B941">
        <v>3.895814444</v>
      </c>
      <c r="C941" s="23">
        <v>-4.8999999999999998E-3</v>
      </c>
      <c r="D941" s="23">
        <v>3.2500000000000001E-2</v>
      </c>
      <c r="E941">
        <v>-1.257027E-3</v>
      </c>
      <c r="F941" s="23">
        <v>7.9000000000000008E-3</v>
      </c>
      <c r="H941" s="9">
        <v>40696</v>
      </c>
      <c r="I941" s="38">
        <v>3.9129999999999998</v>
      </c>
      <c r="J941" s="38">
        <f t="shared" si="75"/>
        <v>3.9138663440000001</v>
      </c>
      <c r="K941" s="38">
        <f t="shared" si="72"/>
        <v>4.9599999999999866E-2</v>
      </c>
      <c r="L941" s="38">
        <f t="shared" si="73"/>
        <v>3.3682808403114189E-2</v>
      </c>
      <c r="M941" s="38">
        <f t="shared" si="74"/>
        <v>3.3799999999999997E-2</v>
      </c>
      <c r="N941" s="38">
        <f t="shared" si="76"/>
        <v>8.6634400000029643E-4</v>
      </c>
    </row>
    <row r="942" spans="1:14">
      <c r="A942" s="9">
        <v>40700</v>
      </c>
      <c r="B942">
        <v>3.9007146690000001</v>
      </c>
      <c r="C942" s="23">
        <v>7.4000000000000003E-3</v>
      </c>
      <c r="D942" s="23">
        <v>3.2599999999999997E-2</v>
      </c>
      <c r="E942">
        <v>1.9068749999999999E-3</v>
      </c>
      <c r="F942" s="23">
        <v>7.9000000000000008E-3</v>
      </c>
      <c r="H942" s="9">
        <v>40695</v>
      </c>
      <c r="I942" s="38">
        <v>3.8633999999999999</v>
      </c>
      <c r="J942" s="38">
        <f t="shared" si="75"/>
        <v>3.863494244</v>
      </c>
      <c r="K942" s="38">
        <f t="shared" si="72"/>
        <v>-6.8599999999999994E-2</v>
      </c>
      <c r="L942" s="38">
        <f t="shared" si="73"/>
        <v>3.3337780607281042E-2</v>
      </c>
      <c r="M942" s="38">
        <f t="shared" si="74"/>
        <v>3.3500000000000002E-2</v>
      </c>
      <c r="N942" s="38">
        <f t="shared" si="76"/>
        <v>9.4244000000021089E-5</v>
      </c>
    </row>
    <row r="943" spans="1:14">
      <c r="A943" s="9">
        <v>40697</v>
      </c>
      <c r="B943">
        <v>3.893283582</v>
      </c>
      <c r="C943" s="23">
        <v>-2.06E-2</v>
      </c>
      <c r="D943" s="23">
        <v>3.3099999999999997E-2</v>
      </c>
      <c r="E943">
        <v>-5.2728100000000002E-3</v>
      </c>
      <c r="F943" s="23">
        <v>8.0000000000000002E-3</v>
      </c>
      <c r="H943" s="9">
        <v>40694</v>
      </c>
      <c r="I943" s="38">
        <v>3.9319999999999999</v>
      </c>
      <c r="J943" s="38">
        <f t="shared" si="75"/>
        <v>3.9323542709999999</v>
      </c>
      <c r="K943" s="38">
        <f t="shared" si="72"/>
        <v>7.0000000000014495E-4</v>
      </c>
      <c r="L943" s="38">
        <f t="shared" si="73"/>
        <v>3.2377169669679351E-2</v>
      </c>
      <c r="M943" s="38">
        <f t="shared" si="74"/>
        <v>3.2500000000000001E-2</v>
      </c>
      <c r="N943" s="38">
        <f t="shared" si="76"/>
        <v>3.5427099999996159E-4</v>
      </c>
    </row>
    <row r="944" spans="1:14">
      <c r="A944" s="9">
        <v>40696</v>
      </c>
      <c r="B944">
        <v>3.9138663440000001</v>
      </c>
      <c r="C944" s="23">
        <v>5.04E-2</v>
      </c>
      <c r="D944" s="23">
        <v>3.3799999999999997E-2</v>
      </c>
      <c r="E944">
        <v>1.2953701999999999E-2</v>
      </c>
      <c r="F944" s="23">
        <v>8.2000000000000007E-3</v>
      </c>
      <c r="H944" s="9">
        <v>40690</v>
      </c>
      <c r="I944" s="38">
        <v>3.9312999999999998</v>
      </c>
      <c r="J944" s="38">
        <f t="shared" si="75"/>
        <v>3.9340132470000002</v>
      </c>
      <c r="K944" s="38">
        <f t="shared" si="72"/>
        <v>2.2699999999999942E-2</v>
      </c>
      <c r="L944" s="38">
        <f t="shared" si="73"/>
        <v>3.4098343151093315E-2</v>
      </c>
      <c r="M944" s="38">
        <f t="shared" si="74"/>
        <v>3.4299999999999997E-2</v>
      </c>
      <c r="N944" s="38">
        <f t="shared" si="76"/>
        <v>2.7132470000004183E-3</v>
      </c>
    </row>
    <row r="945" spans="1:14">
      <c r="A945" s="9">
        <v>40695</v>
      </c>
      <c r="B945">
        <v>3.863494244</v>
      </c>
      <c r="C945" s="23">
        <v>-6.8900000000000003E-2</v>
      </c>
      <c r="D945" s="23">
        <v>3.3500000000000002E-2</v>
      </c>
      <c r="E945">
        <v>-1.7666279E-2</v>
      </c>
      <c r="F945" s="23">
        <v>8.0999999999999996E-3</v>
      </c>
      <c r="H945" s="9">
        <v>40689</v>
      </c>
      <c r="I945" s="38">
        <v>3.9085999999999999</v>
      </c>
      <c r="J945" s="38">
        <f t="shared" si="75"/>
        <v>3.9110937730000002</v>
      </c>
      <c r="K945" s="38">
        <f t="shared" si="72"/>
        <v>-7.3600000000000332E-2</v>
      </c>
      <c r="L945" s="38">
        <f t="shared" si="73"/>
        <v>3.5625990163660526E-2</v>
      </c>
      <c r="M945" s="38">
        <f t="shared" si="74"/>
        <v>3.5799999999999998E-2</v>
      </c>
      <c r="N945" s="38">
        <f t="shared" si="76"/>
        <v>2.49377300000031E-3</v>
      </c>
    </row>
    <row r="946" spans="1:14">
      <c r="A946" s="9">
        <v>40694</v>
      </c>
      <c r="B946">
        <v>3.9323542709999999</v>
      </c>
      <c r="C946" s="23">
        <v>-1.6999999999999999E-3</v>
      </c>
      <c r="D946" s="23">
        <v>3.2500000000000001E-2</v>
      </c>
      <c r="E946">
        <v>-4.2179000000000001E-4</v>
      </c>
      <c r="F946" s="23">
        <v>7.7999999999999996E-3</v>
      </c>
      <c r="H946" s="9">
        <v>40688</v>
      </c>
      <c r="I946" s="38">
        <v>3.9822000000000002</v>
      </c>
      <c r="J946" s="38">
        <f t="shared" si="75"/>
        <v>3.982640242</v>
      </c>
      <c r="K946" s="38">
        <f t="shared" si="72"/>
        <v>-3.0999999999998806E-3</v>
      </c>
      <c r="L946" s="38">
        <f t="shared" si="73"/>
        <v>3.5000817544931041E-2</v>
      </c>
      <c r="M946" s="38">
        <f t="shared" si="74"/>
        <v>3.5299999999999998E-2</v>
      </c>
      <c r="N946" s="38">
        <f t="shared" si="76"/>
        <v>4.4024199999981306E-4</v>
      </c>
    </row>
    <row r="947" spans="1:14">
      <c r="A947" s="9">
        <v>40690</v>
      </c>
      <c r="B947">
        <v>3.9340132470000002</v>
      </c>
      <c r="C947" s="23">
        <v>2.29E-2</v>
      </c>
      <c r="D947" s="23">
        <v>3.4299999999999997E-2</v>
      </c>
      <c r="E947">
        <v>5.843015E-3</v>
      </c>
      <c r="F947" s="23">
        <v>8.2000000000000007E-3</v>
      </c>
      <c r="H947" s="9">
        <v>40687</v>
      </c>
      <c r="I947" s="38">
        <v>3.9853000000000001</v>
      </c>
      <c r="J947" s="38">
        <f t="shared" si="75"/>
        <v>3.9840068190000002</v>
      </c>
      <c r="K947" s="38">
        <f t="shared" si="72"/>
        <v>-9.5000000000000639E-3</v>
      </c>
      <c r="L947" s="38">
        <f t="shared" si="73"/>
        <v>3.5008727563990538E-2</v>
      </c>
      <c r="M947" s="38">
        <f t="shared" si="74"/>
        <v>3.5299999999999998E-2</v>
      </c>
      <c r="N947" s="38">
        <f t="shared" si="76"/>
        <v>1.2931809999998656E-3</v>
      </c>
    </row>
    <row r="948" spans="1:14">
      <c r="A948" s="9">
        <v>40689</v>
      </c>
      <c r="B948">
        <v>3.9110937730000002</v>
      </c>
      <c r="C948" s="23">
        <v>-7.1499999999999994E-2</v>
      </c>
      <c r="D948" s="23">
        <v>3.5799999999999998E-2</v>
      </c>
      <c r="E948">
        <v>-1.8127904E-2</v>
      </c>
      <c r="F948" s="23">
        <v>8.6E-3</v>
      </c>
      <c r="H948" s="9">
        <v>40686</v>
      </c>
      <c r="I948" s="38">
        <v>3.9948000000000001</v>
      </c>
      <c r="J948" s="38">
        <f t="shared" si="75"/>
        <v>3.9961535029999999</v>
      </c>
      <c r="K948" s="38">
        <f t="shared" si="72"/>
        <v>2.2999999999999687E-3</v>
      </c>
      <c r="L948" s="38">
        <f t="shared" si="73"/>
        <v>3.502327277101918E-2</v>
      </c>
      <c r="M948" s="38">
        <f t="shared" si="74"/>
        <v>3.5299999999999998E-2</v>
      </c>
      <c r="N948" s="38">
        <f t="shared" si="76"/>
        <v>1.3535029999998116E-3</v>
      </c>
    </row>
    <row r="949" spans="1:14">
      <c r="A949" s="9">
        <v>40688</v>
      </c>
      <c r="B949">
        <v>3.982640242</v>
      </c>
      <c r="C949" s="23">
        <v>-1.4E-3</v>
      </c>
      <c r="D949" s="23">
        <v>3.5299999999999998E-2</v>
      </c>
      <c r="E949">
        <v>-3.4307499999999998E-4</v>
      </c>
      <c r="F949" s="23">
        <v>8.3999999999999995E-3</v>
      </c>
      <c r="H949" s="9">
        <v>40683</v>
      </c>
      <c r="I949" s="38">
        <v>3.9925000000000002</v>
      </c>
      <c r="J949" s="38">
        <f t="shared" si="75"/>
        <v>3.9928413439999999</v>
      </c>
      <c r="K949" s="38">
        <f t="shared" si="72"/>
        <v>-1.2199999999999545E-2</v>
      </c>
      <c r="L949" s="38">
        <f t="shared" si="73"/>
        <v>3.5040622753282319E-2</v>
      </c>
      <c r="M949" s="38">
        <f t="shared" si="74"/>
        <v>3.5299999999999998E-2</v>
      </c>
      <c r="N949" s="38">
        <f t="shared" si="76"/>
        <v>3.4134399999974363E-4</v>
      </c>
    </row>
    <row r="950" spans="1:14">
      <c r="A950" s="9">
        <v>40687</v>
      </c>
      <c r="B950">
        <v>3.9840068190000002</v>
      </c>
      <c r="C950" s="23">
        <v>-1.21E-2</v>
      </c>
      <c r="D950" s="23">
        <v>3.5299999999999998E-2</v>
      </c>
      <c r="E950">
        <v>-3.044223E-3</v>
      </c>
      <c r="F950" s="23">
        <v>8.3999999999999995E-3</v>
      </c>
      <c r="H950" s="9">
        <v>40682</v>
      </c>
      <c r="I950" s="38">
        <v>4.0046999999999997</v>
      </c>
      <c r="J950" s="38">
        <f t="shared" si="75"/>
        <v>4.0056577920000001</v>
      </c>
      <c r="K950" s="38">
        <f t="shared" si="72"/>
        <v>8.399999999999519E-3</v>
      </c>
      <c r="L950" s="38">
        <f t="shared" si="73"/>
        <v>3.5350126059596629E-2</v>
      </c>
      <c r="M950" s="38">
        <f t="shared" si="74"/>
        <v>3.5700000000000003E-2</v>
      </c>
      <c r="N950" s="38">
        <f t="shared" si="76"/>
        <v>9.5779200000034592E-4</v>
      </c>
    </row>
    <row r="951" spans="1:14">
      <c r="A951" s="9">
        <v>40686</v>
      </c>
      <c r="B951">
        <v>3.9961535029999999</v>
      </c>
      <c r="C951" s="23">
        <v>3.3E-3</v>
      </c>
      <c r="D951" s="23">
        <v>3.5299999999999998E-2</v>
      </c>
      <c r="E951">
        <v>8.2918E-4</v>
      </c>
      <c r="F951" s="23">
        <v>8.3999999999999995E-3</v>
      </c>
      <c r="H951" s="9">
        <v>40681</v>
      </c>
      <c r="I951" s="38">
        <v>3.9963000000000002</v>
      </c>
      <c r="J951" s="38">
        <f t="shared" si="75"/>
        <v>3.9981747410000001</v>
      </c>
      <c r="K951" s="38">
        <f t="shared" si="72"/>
        <v>3.9300000000000335E-2</v>
      </c>
      <c r="L951" s="38">
        <f t="shared" si="73"/>
        <v>3.5337094832292519E-2</v>
      </c>
      <c r="M951" s="38">
        <f t="shared" si="74"/>
        <v>3.5700000000000003E-2</v>
      </c>
      <c r="N951" s="38">
        <f t="shared" si="76"/>
        <v>1.8747409999999576E-3</v>
      </c>
    </row>
    <row r="952" spans="1:14">
      <c r="A952" s="9">
        <v>40683</v>
      </c>
      <c r="B952">
        <v>3.9928413439999999</v>
      </c>
      <c r="C952" s="23">
        <v>-1.2800000000000001E-2</v>
      </c>
      <c r="D952" s="23">
        <v>3.5299999999999998E-2</v>
      </c>
      <c r="E952">
        <v>-3.2047159999999998E-3</v>
      </c>
      <c r="F952" s="23">
        <v>8.3999999999999995E-3</v>
      </c>
      <c r="H952" s="9">
        <v>40680</v>
      </c>
      <c r="I952" s="38">
        <v>3.9569999999999999</v>
      </c>
      <c r="J952" s="38">
        <f t="shared" si="75"/>
        <v>3.9561973949999998</v>
      </c>
      <c r="K952" s="38">
        <f t="shared" si="72"/>
        <v>-1.3900000000000023E-2</v>
      </c>
      <c r="L952" s="38">
        <f t="shared" si="73"/>
        <v>3.5728780435559548E-2</v>
      </c>
      <c r="M952" s="38">
        <f t="shared" si="74"/>
        <v>3.5999999999999997E-2</v>
      </c>
      <c r="N952" s="38">
        <f t="shared" si="76"/>
        <v>8.0260500000006729E-4</v>
      </c>
    </row>
    <row r="953" spans="1:14">
      <c r="A953" s="9">
        <v>40682</v>
      </c>
      <c r="B953">
        <v>4.0056577920000001</v>
      </c>
      <c r="C953" s="23">
        <v>7.4999999999999997E-3</v>
      </c>
      <c r="D953" s="23">
        <v>3.5700000000000003E-2</v>
      </c>
      <c r="E953">
        <v>1.869868E-3</v>
      </c>
      <c r="F953" s="23">
        <v>8.5000000000000006E-3</v>
      </c>
      <c r="H953" s="9">
        <v>40679</v>
      </c>
      <c r="I953" s="38">
        <v>3.9708999999999999</v>
      </c>
      <c r="J953" s="38">
        <f t="shared" si="75"/>
        <v>3.9714462689999999</v>
      </c>
      <c r="K953" s="38">
        <f t="shared" si="72"/>
        <v>-1.7900000000000027E-2</v>
      </c>
      <c r="L953" s="38">
        <f t="shared" si="73"/>
        <v>3.5842287778828134E-2</v>
      </c>
      <c r="M953" s="38">
        <f t="shared" si="74"/>
        <v>3.61E-2</v>
      </c>
      <c r="N953" s="38">
        <f t="shared" si="76"/>
        <v>5.4626899999998813E-4</v>
      </c>
    </row>
    <row r="954" spans="1:14">
      <c r="A954" s="9">
        <v>40681</v>
      </c>
      <c r="B954">
        <v>3.9981747410000001</v>
      </c>
      <c r="C954" s="23">
        <v>4.2000000000000003E-2</v>
      </c>
      <c r="D954" s="23">
        <v>3.5700000000000003E-2</v>
      </c>
      <c r="E954">
        <v>1.0554632E-2</v>
      </c>
      <c r="F954" s="23">
        <v>8.5000000000000006E-3</v>
      </c>
      <c r="H954" s="9">
        <v>40676</v>
      </c>
      <c r="I954" s="38">
        <v>3.9887999999999999</v>
      </c>
      <c r="J954" s="38">
        <f t="shared" si="75"/>
        <v>3.9886222220000001</v>
      </c>
      <c r="K954" s="38">
        <f t="shared" si="72"/>
        <v>-1.6100000000000225E-2</v>
      </c>
      <c r="L954" s="38">
        <f t="shared" si="73"/>
        <v>3.620229789504182E-2</v>
      </c>
      <c r="M954" s="38">
        <f t="shared" si="74"/>
        <v>3.6499999999999998E-2</v>
      </c>
      <c r="N954" s="38">
        <f t="shared" si="76"/>
        <v>1.7777799999985078E-4</v>
      </c>
    </row>
    <row r="955" spans="1:14">
      <c r="A955" s="9">
        <v>40680</v>
      </c>
      <c r="B955">
        <v>3.9561973949999998</v>
      </c>
      <c r="C955" s="23">
        <v>-1.52E-2</v>
      </c>
      <c r="D955" s="23">
        <v>3.5999999999999997E-2</v>
      </c>
      <c r="E955">
        <v>-3.8470179999999998E-3</v>
      </c>
      <c r="F955" s="23">
        <v>8.5000000000000006E-3</v>
      </c>
      <c r="H955" s="9">
        <v>40675</v>
      </c>
      <c r="I955" s="38">
        <v>4.0049000000000001</v>
      </c>
      <c r="J955" s="38">
        <f t="shared" si="75"/>
        <v>4.0052084319999999</v>
      </c>
      <c r="K955" s="38">
        <f t="shared" si="72"/>
        <v>2.2499999999999964E-2</v>
      </c>
      <c r="L955" s="38">
        <f t="shared" si="73"/>
        <v>3.626192143733805E-2</v>
      </c>
      <c r="M955" s="38">
        <f t="shared" si="74"/>
        <v>3.6600000000000001E-2</v>
      </c>
      <c r="N955" s="38">
        <f t="shared" si="76"/>
        <v>3.0843199999974757E-4</v>
      </c>
    </row>
    <row r="956" spans="1:14">
      <c r="A956" s="9">
        <v>40679</v>
      </c>
      <c r="B956">
        <v>3.9714462689999999</v>
      </c>
      <c r="C956" s="23">
        <v>-1.72E-2</v>
      </c>
      <c r="D956" s="23">
        <v>3.61E-2</v>
      </c>
      <c r="E956">
        <v>-4.315536E-3</v>
      </c>
      <c r="F956" s="23">
        <v>8.6E-3</v>
      </c>
      <c r="H956" s="9">
        <v>40674</v>
      </c>
      <c r="I956" s="38">
        <v>3.9824000000000002</v>
      </c>
      <c r="J956" s="38">
        <f t="shared" si="75"/>
        <v>3.982652517</v>
      </c>
      <c r="K956" s="38">
        <f t="shared" si="72"/>
        <v>-2.829999999999977E-2</v>
      </c>
      <c r="L956" s="38">
        <f t="shared" si="73"/>
        <v>3.6063842128086422E-2</v>
      </c>
      <c r="M956" s="38">
        <f t="shared" si="74"/>
        <v>3.6400000000000002E-2</v>
      </c>
      <c r="N956" s="38">
        <f t="shared" si="76"/>
        <v>2.5251699999984112E-4</v>
      </c>
    </row>
    <row r="957" spans="1:14">
      <c r="A957" s="9">
        <v>40676</v>
      </c>
      <c r="B957">
        <v>3.9886222220000001</v>
      </c>
      <c r="C957" s="23">
        <v>-1.66E-2</v>
      </c>
      <c r="D957" s="23">
        <v>3.6499999999999998E-2</v>
      </c>
      <c r="E957">
        <v>-4.1497590000000003E-3</v>
      </c>
      <c r="F957" s="23">
        <v>8.6E-3</v>
      </c>
      <c r="H957" s="9">
        <v>40673</v>
      </c>
      <c r="I957" s="38">
        <v>4.0106999999999999</v>
      </c>
      <c r="J957" s="38">
        <f t="shared" si="75"/>
        <v>4.0101740980000002</v>
      </c>
      <c r="K957" s="38">
        <f t="shared" si="72"/>
        <v>4.3000000000000149E-2</v>
      </c>
      <c r="L957" s="38">
        <f t="shared" si="73"/>
        <v>3.6227344722594708E-2</v>
      </c>
      <c r="M957" s="38">
        <f t="shared" si="74"/>
        <v>3.6499999999999998E-2</v>
      </c>
      <c r="N957" s="38">
        <f t="shared" si="76"/>
        <v>5.2590199999968945E-4</v>
      </c>
    </row>
    <row r="958" spans="1:14">
      <c r="A958" s="9">
        <v>40675</v>
      </c>
      <c r="B958">
        <v>4.0052084319999999</v>
      </c>
      <c r="C958" s="23">
        <v>2.2599999999999999E-2</v>
      </c>
      <c r="D958" s="23">
        <v>3.6600000000000001E-2</v>
      </c>
      <c r="E958">
        <v>5.6475630000000004E-3</v>
      </c>
      <c r="F958" s="23">
        <v>8.6999999999999994E-3</v>
      </c>
      <c r="H958" s="9">
        <v>40672</v>
      </c>
      <c r="I958" s="38">
        <v>3.9676999999999998</v>
      </c>
      <c r="J958" s="38">
        <f t="shared" si="75"/>
        <v>3.9671840170000001</v>
      </c>
      <c r="K958" s="38">
        <f t="shared" si="72"/>
        <v>-1.3700000000000045E-2</v>
      </c>
      <c r="L958" s="38">
        <f t="shared" si="73"/>
        <v>3.6405780257511101E-2</v>
      </c>
      <c r="M958" s="38">
        <f t="shared" si="74"/>
        <v>3.6700000000000003E-2</v>
      </c>
      <c r="N958" s="38">
        <f t="shared" si="76"/>
        <v>5.1598299999966457E-4</v>
      </c>
    </row>
    <row r="959" spans="1:14">
      <c r="A959" s="9">
        <v>40674</v>
      </c>
      <c r="B959">
        <v>3.982652517</v>
      </c>
      <c r="C959" s="23">
        <v>-2.75E-2</v>
      </c>
      <c r="D959" s="23">
        <v>3.6400000000000002E-2</v>
      </c>
      <c r="E959">
        <v>-6.8865970000000004E-3</v>
      </c>
      <c r="F959" s="23">
        <v>8.6E-3</v>
      </c>
      <c r="H959" s="9">
        <v>40669</v>
      </c>
      <c r="I959" s="38">
        <v>3.9813999999999998</v>
      </c>
      <c r="J959" s="38">
        <f t="shared" si="75"/>
        <v>3.981036923</v>
      </c>
      <c r="K959" s="38">
        <f t="shared" ref="K959:K1022" si="77">I959-I960</f>
        <v>-7.8000000000000291E-3</v>
      </c>
      <c r="L959" s="38">
        <f t="shared" ref="L959:L1022" si="78">STDEVA(K959:K1018)</f>
        <v>3.7143348972344267E-2</v>
      </c>
      <c r="M959" s="38">
        <f t="shared" si="74"/>
        <v>3.7499999999999999E-2</v>
      </c>
      <c r="N959" s="38">
        <f t="shared" si="76"/>
        <v>3.630769999998229E-4</v>
      </c>
    </row>
    <row r="960" spans="1:14">
      <c r="A960" s="9">
        <v>40673</v>
      </c>
      <c r="B960">
        <v>4.0101740980000002</v>
      </c>
      <c r="C960" s="23">
        <v>4.2999999999999997E-2</v>
      </c>
      <c r="D960" s="23">
        <v>3.6499999999999998E-2</v>
      </c>
      <c r="E960">
        <v>1.0778128999999999E-2</v>
      </c>
      <c r="F960" s="23">
        <v>8.6E-3</v>
      </c>
      <c r="H960" s="9">
        <v>40668</v>
      </c>
      <c r="I960" s="38">
        <v>3.9891999999999999</v>
      </c>
      <c r="J960" s="38">
        <f t="shared" si="75"/>
        <v>3.989742685</v>
      </c>
      <c r="K960" s="38">
        <f t="shared" si="77"/>
        <v>-4.9799999999999844E-2</v>
      </c>
      <c r="L960" s="38">
        <f t="shared" si="78"/>
        <v>3.7349976364962657E-2</v>
      </c>
      <c r="M960" s="38">
        <f t="shared" si="74"/>
        <v>3.7600000000000001E-2</v>
      </c>
      <c r="N960" s="38">
        <f t="shared" si="76"/>
        <v>5.4268500000009823E-4</v>
      </c>
    </row>
    <row r="961" spans="1:14">
      <c r="A961" s="9">
        <v>40672</v>
      </c>
      <c r="B961">
        <v>3.9671840170000001</v>
      </c>
      <c r="C961" s="23">
        <v>-1.3899999999999999E-2</v>
      </c>
      <c r="D961" s="23">
        <v>3.6700000000000003E-2</v>
      </c>
      <c r="E961">
        <v>-3.4857909999999998E-3</v>
      </c>
      <c r="F961" s="23">
        <v>8.6E-3</v>
      </c>
      <c r="H961" s="9">
        <v>40667</v>
      </c>
      <c r="I961" s="38">
        <v>4.0389999999999997</v>
      </c>
      <c r="J961" s="38">
        <f t="shared" si="75"/>
        <v>4.0402883420000002</v>
      </c>
      <c r="K961" s="38">
        <f t="shared" si="77"/>
        <v>-3.0200000000000671E-2</v>
      </c>
      <c r="L961" s="38">
        <f t="shared" si="78"/>
        <v>3.8513339496972124E-2</v>
      </c>
      <c r="M961" s="38">
        <f t="shared" si="74"/>
        <v>3.8699999999999998E-2</v>
      </c>
      <c r="N961" s="38">
        <f t="shared" si="76"/>
        <v>1.2883420000004975E-3</v>
      </c>
    </row>
    <row r="962" spans="1:14">
      <c r="A962" s="9">
        <v>40669</v>
      </c>
      <c r="B962">
        <v>3.981036923</v>
      </c>
      <c r="C962" s="23">
        <v>-8.6999999999999994E-3</v>
      </c>
      <c r="D962" s="23">
        <v>3.7499999999999999E-2</v>
      </c>
      <c r="E962">
        <v>-2.1844199999999999E-3</v>
      </c>
      <c r="F962" s="23">
        <v>8.8000000000000005E-3</v>
      </c>
      <c r="H962" s="9">
        <v>40666</v>
      </c>
      <c r="I962" s="38">
        <v>4.0692000000000004</v>
      </c>
      <c r="J962" s="38">
        <f t="shared" si="75"/>
        <v>4.0711736759999999</v>
      </c>
      <c r="K962" s="38">
        <f t="shared" si="77"/>
        <v>-3.4199999999999342E-2</v>
      </c>
      <c r="L962" s="38">
        <f t="shared" si="78"/>
        <v>3.8453120442317877E-2</v>
      </c>
      <c r="M962" s="38">
        <f t="shared" ref="M962:M1025" si="79">VLOOKUP(H962,$A$2:$F$1466,4,0)</f>
        <v>3.8699999999999998E-2</v>
      </c>
      <c r="N962" s="38">
        <f t="shared" si="76"/>
        <v>1.9736759999995357E-3</v>
      </c>
    </row>
    <row r="963" spans="1:14">
      <c r="A963" s="9">
        <v>40668</v>
      </c>
      <c r="B963">
        <v>3.989742685</v>
      </c>
      <c r="C963" s="23">
        <v>-5.0500000000000003E-2</v>
      </c>
      <c r="D963" s="23">
        <v>3.7600000000000001E-2</v>
      </c>
      <c r="E963">
        <v>-1.2589322E-2</v>
      </c>
      <c r="F963" s="23">
        <v>8.8000000000000005E-3</v>
      </c>
      <c r="H963" s="9">
        <v>40665</v>
      </c>
      <c r="I963" s="38">
        <v>4.1033999999999997</v>
      </c>
      <c r="J963" s="38">
        <f t="shared" ref="J963:J1026" si="80">VLOOKUP(H963,A963:F2427,2,0)</f>
        <v>4.1017392560000001</v>
      </c>
      <c r="K963" s="38">
        <f t="shared" si="77"/>
        <v>1.2399999999999523E-2</v>
      </c>
      <c r="L963" s="38">
        <f t="shared" si="78"/>
        <v>3.9551941783811946E-2</v>
      </c>
      <c r="M963" s="38">
        <f t="shared" si="79"/>
        <v>3.9699999999999999E-2</v>
      </c>
      <c r="N963" s="38">
        <f t="shared" ref="N963:N1026" si="81">ABS(I963-J963)</f>
        <v>1.6607439999996032E-3</v>
      </c>
    </row>
    <row r="964" spans="1:14">
      <c r="A964" s="9">
        <v>40667</v>
      </c>
      <c r="B964">
        <v>4.0402883420000002</v>
      </c>
      <c r="C964" s="23">
        <v>-3.09E-2</v>
      </c>
      <c r="D964" s="23">
        <v>3.8699999999999998E-2</v>
      </c>
      <c r="E964">
        <v>-7.615269E-3</v>
      </c>
      <c r="F964" s="23">
        <v>8.9999999999999993E-3</v>
      </c>
      <c r="H964" s="9">
        <v>40662</v>
      </c>
      <c r="I964" s="38">
        <v>4.0910000000000002</v>
      </c>
      <c r="J964" s="38">
        <f t="shared" si="80"/>
        <v>4.0911415079999998</v>
      </c>
      <c r="K964" s="38">
        <f t="shared" si="77"/>
        <v>-1.6700000000000159E-2</v>
      </c>
      <c r="L964" s="38">
        <f t="shared" si="78"/>
        <v>4.0008955777086658E-2</v>
      </c>
      <c r="M964" s="38">
        <f t="shared" si="79"/>
        <v>4.0099999999999997E-2</v>
      </c>
      <c r="N964" s="38">
        <f t="shared" si="81"/>
        <v>1.4150799999956831E-4</v>
      </c>
    </row>
    <row r="965" spans="1:14">
      <c r="A965" s="9">
        <v>40666</v>
      </c>
      <c r="B965">
        <v>4.0711736759999999</v>
      </c>
      <c r="C965" s="23">
        <v>-3.0599999999999999E-2</v>
      </c>
      <c r="D965" s="23">
        <v>3.8699999999999998E-2</v>
      </c>
      <c r="E965">
        <v>-7.479762E-3</v>
      </c>
      <c r="F965" s="23">
        <v>8.9999999999999993E-3</v>
      </c>
      <c r="H965" s="9">
        <v>40661</v>
      </c>
      <c r="I965" s="38">
        <v>4.1077000000000004</v>
      </c>
      <c r="J965" s="38">
        <f t="shared" si="80"/>
        <v>4.1085299629999996</v>
      </c>
      <c r="K965" s="38">
        <f t="shared" si="77"/>
        <v>-6.3899999999999402E-2</v>
      </c>
      <c r="L965" s="38">
        <f t="shared" si="78"/>
        <v>4.0511389868030212E-2</v>
      </c>
      <c r="M965" s="38">
        <f t="shared" si="79"/>
        <v>4.07E-2</v>
      </c>
      <c r="N965" s="38">
        <f t="shared" si="81"/>
        <v>8.2996299999926748E-4</v>
      </c>
    </row>
    <row r="966" spans="1:14">
      <c r="A966" s="9">
        <v>40665</v>
      </c>
      <c r="B966">
        <v>4.1017392560000001</v>
      </c>
      <c r="C966" s="23">
        <v>1.06E-2</v>
      </c>
      <c r="D966" s="23">
        <v>3.9699999999999999E-2</v>
      </c>
      <c r="E966">
        <v>2.587064E-3</v>
      </c>
      <c r="F966" s="23">
        <v>9.2999999999999992E-3</v>
      </c>
      <c r="H966" s="9">
        <v>40660</v>
      </c>
      <c r="I966" s="38">
        <v>4.1715999999999998</v>
      </c>
      <c r="J966" s="38">
        <f t="shared" si="80"/>
        <v>4.1737753599999996</v>
      </c>
      <c r="K966" s="38">
        <f t="shared" si="77"/>
        <v>2.1499999999999631E-2</v>
      </c>
      <c r="L966" s="38">
        <f t="shared" si="78"/>
        <v>4.0490874329344832E-2</v>
      </c>
      <c r="M966" s="38">
        <f t="shared" si="79"/>
        <v>4.0599999999999997E-2</v>
      </c>
      <c r="N966" s="38">
        <f t="shared" si="81"/>
        <v>2.1753599999998485E-3</v>
      </c>
    </row>
    <row r="967" spans="1:14">
      <c r="A967" s="9">
        <v>40662</v>
      </c>
      <c r="B967">
        <v>4.0911415079999998</v>
      </c>
      <c r="C967" s="23">
        <v>-1.7399999999999999E-2</v>
      </c>
      <c r="D967" s="23">
        <v>4.0099999999999997E-2</v>
      </c>
      <c r="E967">
        <v>-4.2412630000000003E-3</v>
      </c>
      <c r="F967" s="23">
        <v>9.4000000000000004E-3</v>
      </c>
      <c r="H967" s="9">
        <v>40659</v>
      </c>
      <c r="I967" s="38">
        <v>4.1501000000000001</v>
      </c>
      <c r="J967" s="38">
        <f t="shared" si="80"/>
        <v>4.1488060129999997</v>
      </c>
      <c r="K967" s="38">
        <f t="shared" si="77"/>
        <v>-3.0499999999999972E-2</v>
      </c>
      <c r="L967" s="38">
        <f t="shared" si="78"/>
        <v>4.0545475062238372E-2</v>
      </c>
      <c r="M967" s="38">
        <f t="shared" si="79"/>
        <v>4.0599999999999997E-2</v>
      </c>
      <c r="N967" s="38">
        <f t="shared" si="81"/>
        <v>1.293987000000385E-3</v>
      </c>
    </row>
    <row r="968" spans="1:14">
      <c r="A968" s="9">
        <v>40661</v>
      </c>
      <c r="B968">
        <v>4.1085299629999996</v>
      </c>
      <c r="C968" s="23">
        <v>-6.5199999999999994E-2</v>
      </c>
      <c r="D968" s="23">
        <v>4.07E-2</v>
      </c>
      <c r="E968">
        <v>-1.5755696999999999E-2</v>
      </c>
      <c r="F968" s="23">
        <v>9.4999999999999998E-3</v>
      </c>
      <c r="H968" s="9">
        <v>40658</v>
      </c>
      <c r="I968" s="38">
        <v>4.1806000000000001</v>
      </c>
      <c r="J968" s="38">
        <f t="shared" si="80"/>
        <v>4.1798117350000004</v>
      </c>
      <c r="K968" s="38">
        <f t="shared" si="77"/>
        <v>-3.1500000000000306E-2</v>
      </c>
      <c r="L968" s="38">
        <f t="shared" si="78"/>
        <v>4.0557142327650585E-2</v>
      </c>
      <c r="M968" s="38">
        <f t="shared" si="79"/>
        <v>4.0500000000000001E-2</v>
      </c>
      <c r="N968" s="38">
        <f t="shared" si="81"/>
        <v>7.8826499999973265E-4</v>
      </c>
    </row>
    <row r="969" spans="1:14">
      <c r="A969" s="9">
        <v>40660</v>
      </c>
      <c r="B969">
        <v>4.1737753599999996</v>
      </c>
      <c r="C969" s="23">
        <v>2.5000000000000001E-2</v>
      </c>
      <c r="D969" s="23">
        <v>4.0599999999999997E-2</v>
      </c>
      <c r="E969">
        <v>6.0004029999999996E-3</v>
      </c>
      <c r="F969" s="23">
        <v>9.4999999999999998E-3</v>
      </c>
      <c r="H969" s="9">
        <v>40654</v>
      </c>
      <c r="I969" s="38">
        <v>4.2121000000000004</v>
      </c>
      <c r="J969" s="38">
        <f t="shared" si="80"/>
        <v>4.211880195</v>
      </c>
      <c r="K969" s="38">
        <f t="shared" si="77"/>
        <v>2.2999999999999687E-3</v>
      </c>
      <c r="L969" s="38">
        <f t="shared" si="78"/>
        <v>4.0933923604938117E-2</v>
      </c>
      <c r="M969" s="38">
        <f t="shared" si="79"/>
        <v>4.0899999999999999E-2</v>
      </c>
      <c r="N969" s="38">
        <f t="shared" si="81"/>
        <v>2.1980500000040593E-4</v>
      </c>
    </row>
    <row r="970" spans="1:14">
      <c r="A970" s="9">
        <v>40659</v>
      </c>
      <c r="B970">
        <v>4.1488060129999997</v>
      </c>
      <c r="C970" s="23">
        <v>-3.1E-2</v>
      </c>
      <c r="D970" s="23">
        <v>4.0599999999999997E-2</v>
      </c>
      <c r="E970">
        <v>-7.4456210000000004E-3</v>
      </c>
      <c r="F970" s="23">
        <v>9.4999999999999998E-3</v>
      </c>
      <c r="H970" s="9">
        <v>40653</v>
      </c>
      <c r="I970" s="38">
        <v>4.2098000000000004</v>
      </c>
      <c r="J970" s="38">
        <f t="shared" si="80"/>
        <v>4.2102300149999996</v>
      </c>
      <c r="K970" s="38">
        <f t="shared" si="77"/>
        <v>2.9600000000000293E-2</v>
      </c>
      <c r="L970" s="38">
        <f t="shared" si="78"/>
        <v>4.2323045070833364E-2</v>
      </c>
      <c r="M970" s="38">
        <f t="shared" si="79"/>
        <v>4.2200000000000001E-2</v>
      </c>
      <c r="N970" s="38">
        <f t="shared" si="81"/>
        <v>4.3001499999917314E-4</v>
      </c>
    </row>
    <row r="971" spans="1:14">
      <c r="A971" s="9">
        <v>40658</v>
      </c>
      <c r="B971">
        <v>4.1798117350000004</v>
      </c>
      <c r="C971" s="23">
        <v>-3.2099999999999997E-2</v>
      </c>
      <c r="D971" s="23">
        <v>4.0500000000000001E-2</v>
      </c>
      <c r="E971">
        <v>-7.6429439999999996E-3</v>
      </c>
      <c r="F971" s="23">
        <v>9.4999999999999998E-3</v>
      </c>
      <c r="H971" s="9">
        <v>40652</v>
      </c>
      <c r="I971" s="38">
        <v>4.1802000000000001</v>
      </c>
      <c r="J971" s="38">
        <f t="shared" si="80"/>
        <v>4.1805597150000002</v>
      </c>
      <c r="K971" s="38">
        <f t="shared" si="77"/>
        <v>-1.2799999999999478E-2</v>
      </c>
      <c r="L971" s="38">
        <f t="shared" si="78"/>
        <v>4.2612719083433427E-2</v>
      </c>
      <c r="M971" s="38">
        <f t="shared" si="79"/>
        <v>4.2500000000000003E-2</v>
      </c>
      <c r="N971" s="38">
        <f t="shared" si="81"/>
        <v>3.5971500000009371E-4</v>
      </c>
    </row>
    <row r="972" spans="1:14">
      <c r="A972" s="9">
        <v>40654</v>
      </c>
      <c r="B972">
        <v>4.211880195</v>
      </c>
      <c r="C972" s="23">
        <v>1.6999999999999999E-3</v>
      </c>
      <c r="D972" s="23">
        <v>4.0899999999999999E-2</v>
      </c>
      <c r="E972">
        <v>3.9186800000000002E-4</v>
      </c>
      <c r="F972" s="23">
        <v>9.4999999999999998E-3</v>
      </c>
      <c r="H972" s="9">
        <v>40651</v>
      </c>
      <c r="I972" s="38">
        <v>4.1929999999999996</v>
      </c>
      <c r="J972" s="38">
        <f t="shared" si="80"/>
        <v>4.1920950829999999</v>
      </c>
      <c r="K972" s="38">
        <f t="shared" si="77"/>
        <v>-3.1800000000000495E-2</v>
      </c>
      <c r="L972" s="38">
        <f t="shared" si="78"/>
        <v>4.2616088411835958E-2</v>
      </c>
      <c r="M972" s="38">
        <f t="shared" si="79"/>
        <v>4.2500000000000003E-2</v>
      </c>
      <c r="N972" s="38">
        <f t="shared" si="81"/>
        <v>9.0491699999972752E-4</v>
      </c>
    </row>
    <row r="973" spans="1:14">
      <c r="A973" s="9">
        <v>40653</v>
      </c>
      <c r="B973">
        <v>4.2102300149999996</v>
      </c>
      <c r="C973" s="23">
        <v>2.9700000000000001E-2</v>
      </c>
      <c r="D973" s="23">
        <v>4.2200000000000001E-2</v>
      </c>
      <c r="E973">
        <v>7.0721409999999997E-3</v>
      </c>
      <c r="F973" s="23">
        <v>9.9000000000000008E-3</v>
      </c>
      <c r="H973" s="9">
        <v>40648</v>
      </c>
      <c r="I973" s="38">
        <v>4.2248000000000001</v>
      </c>
      <c r="J973" s="38">
        <f t="shared" si="80"/>
        <v>4.2253488910000003</v>
      </c>
      <c r="K973" s="38">
        <f t="shared" si="77"/>
        <v>-7.040000000000024E-2</v>
      </c>
      <c r="L973" s="38">
        <f t="shared" si="78"/>
        <v>4.267438149707839E-2</v>
      </c>
      <c r="M973" s="38">
        <f t="shared" si="79"/>
        <v>4.2500000000000003E-2</v>
      </c>
      <c r="N973" s="38">
        <f t="shared" si="81"/>
        <v>5.4889100000021784E-4</v>
      </c>
    </row>
    <row r="974" spans="1:14">
      <c r="A974" s="9">
        <v>40652</v>
      </c>
      <c r="B974">
        <v>4.1805597150000002</v>
      </c>
      <c r="C974" s="23">
        <v>-1.15E-2</v>
      </c>
      <c r="D974" s="23">
        <v>4.2500000000000003E-2</v>
      </c>
      <c r="E974">
        <v>-2.7554879999999999E-3</v>
      </c>
      <c r="F974" s="23">
        <v>9.9000000000000008E-3</v>
      </c>
      <c r="H974" s="9">
        <v>40647</v>
      </c>
      <c r="I974" s="38">
        <v>4.2952000000000004</v>
      </c>
      <c r="J974" s="38">
        <f t="shared" si="80"/>
        <v>4.2935055689999997</v>
      </c>
      <c r="K974" s="38">
        <f t="shared" si="77"/>
        <v>7.2000000000000952E-3</v>
      </c>
      <c r="L974" s="38">
        <f t="shared" si="78"/>
        <v>4.3665544309981964E-2</v>
      </c>
      <c r="M974" s="38">
        <f t="shared" si="79"/>
        <v>4.3499999999999997E-2</v>
      </c>
      <c r="N974" s="38">
        <f t="shared" si="81"/>
        <v>1.6944310000006624E-3</v>
      </c>
    </row>
    <row r="975" spans="1:14">
      <c r="A975" s="9">
        <v>40651</v>
      </c>
      <c r="B975">
        <v>4.1920950829999999</v>
      </c>
      <c r="C975" s="23">
        <v>-3.3300000000000003E-2</v>
      </c>
      <c r="D975" s="23">
        <v>4.2500000000000003E-2</v>
      </c>
      <c r="E975">
        <v>-7.9012059999999992E-3</v>
      </c>
      <c r="F975" s="23">
        <v>9.9000000000000008E-3</v>
      </c>
      <c r="H975" s="9">
        <v>40646</v>
      </c>
      <c r="I975" s="38">
        <v>4.2880000000000003</v>
      </c>
      <c r="J975" s="38">
        <f t="shared" si="80"/>
        <v>4.2868662029999998</v>
      </c>
      <c r="K975" s="38">
        <f t="shared" si="77"/>
        <v>-1.8699999999999939E-2</v>
      </c>
      <c r="L975" s="38">
        <f t="shared" si="78"/>
        <v>4.3809726753223227E-2</v>
      </c>
      <c r="M975" s="38">
        <f t="shared" si="79"/>
        <v>4.3700000000000003E-2</v>
      </c>
      <c r="N975" s="38">
        <f t="shared" si="81"/>
        <v>1.1337970000004916E-3</v>
      </c>
    </row>
    <row r="976" spans="1:14">
      <c r="A976" s="9">
        <v>40648</v>
      </c>
      <c r="B976">
        <v>4.2253488910000003</v>
      </c>
      <c r="C976" s="23">
        <v>-6.8199999999999997E-2</v>
      </c>
      <c r="D976" s="23">
        <v>4.2500000000000003E-2</v>
      </c>
      <c r="E976">
        <v>-1.6001713000000001E-2</v>
      </c>
      <c r="F976" s="23">
        <v>9.9000000000000008E-3</v>
      </c>
      <c r="H976" s="9">
        <v>40645</v>
      </c>
      <c r="I976" s="38">
        <v>4.3067000000000002</v>
      </c>
      <c r="J976" s="38">
        <f t="shared" si="80"/>
        <v>4.3061162059999996</v>
      </c>
      <c r="K976" s="38">
        <f t="shared" si="77"/>
        <v>-5.06000000000002E-2</v>
      </c>
      <c r="L976" s="38">
        <f t="shared" si="78"/>
        <v>4.4223453015455057E-2</v>
      </c>
      <c r="M976" s="38">
        <f t="shared" si="79"/>
        <v>4.41E-2</v>
      </c>
      <c r="N976" s="38">
        <f t="shared" si="81"/>
        <v>5.8379400000063697E-4</v>
      </c>
    </row>
    <row r="977" spans="1:14">
      <c r="A977" s="9">
        <v>40647</v>
      </c>
      <c r="B977">
        <v>4.2935055689999997</v>
      </c>
      <c r="C977" s="23">
        <v>6.6E-3</v>
      </c>
      <c r="D977" s="23">
        <v>4.3499999999999997E-2</v>
      </c>
      <c r="E977">
        <v>1.547571E-3</v>
      </c>
      <c r="F977" s="23">
        <v>1.0200000000000001E-2</v>
      </c>
      <c r="H977" s="9">
        <v>40644</v>
      </c>
      <c r="I977" s="38">
        <v>4.3573000000000004</v>
      </c>
      <c r="J977" s="38">
        <f t="shared" si="80"/>
        <v>4.3573317349999998</v>
      </c>
      <c r="K977" s="38">
        <f t="shared" si="77"/>
        <v>-7.199999999999207E-3</v>
      </c>
      <c r="L977" s="38">
        <f t="shared" si="78"/>
        <v>4.3661060072639764E-2</v>
      </c>
      <c r="M977" s="38">
        <f t="shared" si="79"/>
        <v>4.3499999999999997E-2</v>
      </c>
      <c r="N977" s="38">
        <f t="shared" si="81"/>
        <v>3.1734999999422087E-5</v>
      </c>
    </row>
    <row r="978" spans="1:14">
      <c r="A978" s="9">
        <v>40646</v>
      </c>
      <c r="B978">
        <v>4.2868662029999998</v>
      </c>
      <c r="C978" s="23">
        <v>-1.9300000000000001E-2</v>
      </c>
      <c r="D978" s="23">
        <v>4.3700000000000003E-2</v>
      </c>
      <c r="E978">
        <v>-4.480408E-3</v>
      </c>
      <c r="F978" s="23">
        <v>1.0200000000000001E-2</v>
      </c>
      <c r="H978" s="9">
        <v>40641</v>
      </c>
      <c r="I978" s="38">
        <v>4.3644999999999996</v>
      </c>
      <c r="J978" s="38">
        <f t="shared" si="80"/>
        <v>4.3622076139999999</v>
      </c>
      <c r="K978" s="38">
        <f t="shared" si="77"/>
        <v>8.5999999999994969E-3</v>
      </c>
      <c r="L978" s="38">
        <f t="shared" si="78"/>
        <v>4.4341553473088546E-2</v>
      </c>
      <c r="M978" s="38">
        <f t="shared" si="79"/>
        <v>4.4200000000000003E-2</v>
      </c>
      <c r="N978" s="38">
        <f t="shared" si="81"/>
        <v>2.2923859999997021E-3</v>
      </c>
    </row>
    <row r="979" spans="1:14">
      <c r="A979" s="9">
        <v>40645</v>
      </c>
      <c r="B979">
        <v>4.3061162059999996</v>
      </c>
      <c r="C979" s="23">
        <v>-5.1200000000000002E-2</v>
      </c>
      <c r="D979" s="23">
        <v>4.41E-2</v>
      </c>
      <c r="E979">
        <v>-1.1823497000000001E-2</v>
      </c>
      <c r="F979" s="23">
        <v>1.03E-2</v>
      </c>
      <c r="H979" s="9">
        <v>40640</v>
      </c>
      <c r="I979" s="38">
        <v>4.3559000000000001</v>
      </c>
      <c r="J979" s="38">
        <f t="shared" si="80"/>
        <v>4.3534210839999998</v>
      </c>
      <c r="K979" s="38">
        <f t="shared" si="77"/>
        <v>-4.9999999999972289E-4</v>
      </c>
      <c r="L979" s="38">
        <f t="shared" si="78"/>
        <v>4.4346992585883663E-2</v>
      </c>
      <c r="M979" s="38">
        <f t="shared" si="79"/>
        <v>4.4200000000000003E-2</v>
      </c>
      <c r="N979" s="38">
        <f t="shared" si="81"/>
        <v>2.4789160000002752E-3</v>
      </c>
    </row>
    <row r="980" spans="1:14">
      <c r="A980" s="9">
        <v>40644</v>
      </c>
      <c r="B980">
        <v>4.3573317349999998</v>
      </c>
      <c r="C980" s="23">
        <v>-4.8999999999999998E-3</v>
      </c>
      <c r="D980" s="23">
        <v>4.3499999999999997E-2</v>
      </c>
      <c r="E980">
        <v>-1.11838E-3</v>
      </c>
      <c r="F980" s="23">
        <v>1.0200000000000001E-2</v>
      </c>
      <c r="H980" s="9">
        <v>40639</v>
      </c>
      <c r="I980" s="38">
        <v>4.3563999999999998</v>
      </c>
      <c r="J980" s="38">
        <f t="shared" si="80"/>
        <v>4.3581821129999998</v>
      </c>
      <c r="K980" s="38">
        <f t="shared" si="77"/>
        <v>2.629999999999999E-2</v>
      </c>
      <c r="L980" s="38">
        <f t="shared" si="78"/>
        <v>4.4854214699080144E-2</v>
      </c>
      <c r="M980" s="38">
        <f t="shared" si="79"/>
        <v>4.4699999999999997E-2</v>
      </c>
      <c r="N980" s="38">
        <f t="shared" si="81"/>
        <v>1.7821129999999741E-3</v>
      </c>
    </row>
    <row r="981" spans="1:14">
      <c r="A981" s="9">
        <v>40641</v>
      </c>
      <c r="B981">
        <v>4.3622076139999999</v>
      </c>
      <c r="C981" s="23">
        <v>8.8000000000000005E-3</v>
      </c>
      <c r="D981" s="23">
        <v>4.4200000000000003E-2</v>
      </c>
      <c r="E981">
        <v>2.0162700000000001E-3</v>
      </c>
      <c r="F981" s="23">
        <v>1.04E-2</v>
      </c>
      <c r="H981" s="9">
        <v>40638</v>
      </c>
      <c r="I981" s="38">
        <v>4.3300999999999998</v>
      </c>
      <c r="J981" s="38">
        <f t="shared" si="80"/>
        <v>4.3268293599999996</v>
      </c>
      <c r="K981" s="38">
        <f t="shared" si="77"/>
        <v>5.8399999999999785E-2</v>
      </c>
      <c r="L981" s="38">
        <f t="shared" si="78"/>
        <v>4.4954902826450233E-2</v>
      </c>
      <c r="M981" s="38">
        <f t="shared" si="79"/>
        <v>4.4699999999999997E-2</v>
      </c>
      <c r="N981" s="38">
        <f t="shared" si="81"/>
        <v>3.2706400000002134E-3</v>
      </c>
    </row>
    <row r="982" spans="1:14">
      <c r="A982" s="9">
        <v>40640</v>
      </c>
      <c r="B982">
        <v>4.3534210839999998</v>
      </c>
      <c r="C982" s="23">
        <v>-4.7999999999999996E-3</v>
      </c>
      <c r="D982" s="23">
        <v>4.4200000000000003E-2</v>
      </c>
      <c r="E982">
        <v>-1.0930320000000001E-3</v>
      </c>
      <c r="F982" s="23">
        <v>1.04E-2</v>
      </c>
      <c r="H982" s="9">
        <v>40637</v>
      </c>
      <c r="I982" s="38">
        <v>4.2717000000000001</v>
      </c>
      <c r="J982" s="38">
        <f t="shared" si="80"/>
        <v>4.2707131450000002</v>
      </c>
      <c r="K982" s="38">
        <f t="shared" si="77"/>
        <v>-7.9999999999991189E-4</v>
      </c>
      <c r="L982" s="38">
        <f t="shared" si="78"/>
        <v>4.6228661102660384E-2</v>
      </c>
      <c r="M982" s="38">
        <f t="shared" si="79"/>
        <v>4.5999999999999999E-2</v>
      </c>
      <c r="N982" s="38">
        <f t="shared" si="81"/>
        <v>9.8685499999984216E-4</v>
      </c>
    </row>
    <row r="983" spans="1:14">
      <c r="A983" s="9">
        <v>40639</v>
      </c>
      <c r="B983">
        <v>4.3581821129999998</v>
      </c>
      <c r="C983" s="23">
        <v>3.1399999999999997E-2</v>
      </c>
      <c r="D983" s="23">
        <v>4.4699999999999997E-2</v>
      </c>
      <c r="E983">
        <v>7.2199999999999999E-3</v>
      </c>
      <c r="F983" s="23">
        <v>1.0500000000000001E-2</v>
      </c>
      <c r="H983" s="9">
        <v>40634</v>
      </c>
      <c r="I983" s="38">
        <v>4.2725</v>
      </c>
      <c r="J983" s="38">
        <f t="shared" si="80"/>
        <v>4.2725182080000002</v>
      </c>
      <c r="K983" s="38">
        <f t="shared" si="77"/>
        <v>9.2999999999996419E-3</v>
      </c>
      <c r="L983" s="38">
        <f t="shared" si="78"/>
        <v>4.6603327243550791E-2</v>
      </c>
      <c r="M983" s="38">
        <f t="shared" si="79"/>
        <v>4.65E-2</v>
      </c>
      <c r="N983" s="38">
        <f t="shared" si="81"/>
        <v>1.8208000000186075E-5</v>
      </c>
    </row>
    <row r="984" spans="1:14">
      <c r="A984" s="9">
        <v>40638</v>
      </c>
      <c r="B984">
        <v>4.3268293599999996</v>
      </c>
      <c r="C984" s="23">
        <v>5.6099999999999997E-2</v>
      </c>
      <c r="D984" s="23">
        <v>4.4699999999999997E-2</v>
      </c>
      <c r="E984">
        <v>1.3054197999999999E-2</v>
      </c>
      <c r="F984" s="23">
        <v>1.0500000000000001E-2</v>
      </c>
      <c r="H984" s="9">
        <v>40633</v>
      </c>
      <c r="I984" s="38">
        <v>4.2632000000000003</v>
      </c>
      <c r="J984" s="38">
        <f t="shared" si="80"/>
        <v>4.2632122030000001</v>
      </c>
      <c r="K984" s="38">
        <f t="shared" si="77"/>
        <v>-4.3999999999995154E-3</v>
      </c>
      <c r="L984" s="38">
        <f t="shared" si="78"/>
        <v>4.9705302693165462E-2</v>
      </c>
      <c r="M984" s="38">
        <f t="shared" si="79"/>
        <v>4.9599999999999998E-2</v>
      </c>
      <c r="N984" s="38">
        <f t="shared" si="81"/>
        <v>1.2202999999821884E-5</v>
      </c>
    </row>
    <row r="985" spans="1:14">
      <c r="A985" s="9">
        <v>40637</v>
      </c>
      <c r="B985">
        <v>4.2707131450000002</v>
      </c>
      <c r="C985" s="23">
        <v>-1.8E-3</v>
      </c>
      <c r="D985" s="23">
        <v>4.5999999999999999E-2</v>
      </c>
      <c r="E985">
        <v>-4.22571E-4</v>
      </c>
      <c r="F985" s="23">
        <v>1.0800000000000001E-2</v>
      </c>
      <c r="H985" s="9">
        <v>40632</v>
      </c>
      <c r="I985" s="38">
        <v>4.2675999999999998</v>
      </c>
      <c r="J985" s="38">
        <f t="shared" si="80"/>
        <v>4.2688328000000002</v>
      </c>
      <c r="K985" s="38">
        <f t="shared" si="77"/>
        <v>-3.5400000000000098E-2</v>
      </c>
      <c r="L985" s="38">
        <f t="shared" si="78"/>
        <v>4.9726886178802117E-2</v>
      </c>
      <c r="M985" s="38">
        <f t="shared" si="79"/>
        <v>4.9599999999999998E-2</v>
      </c>
      <c r="N985" s="38">
        <f t="shared" si="81"/>
        <v>1.2328000000003669E-3</v>
      </c>
    </row>
    <row r="986" spans="1:14">
      <c r="A986" s="9">
        <v>40634</v>
      </c>
      <c r="B986">
        <v>4.2725182080000002</v>
      </c>
      <c r="C986" s="23">
        <v>9.2999999999999992E-3</v>
      </c>
      <c r="D986" s="23">
        <v>4.65E-2</v>
      </c>
      <c r="E986">
        <v>2.180483E-3</v>
      </c>
      <c r="F986" s="23">
        <v>1.09E-2</v>
      </c>
      <c r="H986" s="9">
        <v>40631</v>
      </c>
      <c r="I986" s="38">
        <v>4.3029999999999999</v>
      </c>
      <c r="J986" s="38">
        <f t="shared" si="80"/>
        <v>4.3031579689999999</v>
      </c>
      <c r="K986" s="38">
        <f t="shared" si="77"/>
        <v>4.0499999999999758E-2</v>
      </c>
      <c r="L986" s="38">
        <f t="shared" si="78"/>
        <v>4.9519578391458353E-2</v>
      </c>
      <c r="M986" s="38">
        <f t="shared" si="79"/>
        <v>4.9399999999999999E-2</v>
      </c>
      <c r="N986" s="38">
        <f t="shared" si="81"/>
        <v>1.5796899999998004E-4</v>
      </c>
    </row>
    <row r="987" spans="1:14">
      <c r="A987" s="9">
        <v>40633</v>
      </c>
      <c r="B987">
        <v>4.2632122030000001</v>
      </c>
      <c r="C987" s="23">
        <v>-5.5999999999999999E-3</v>
      </c>
      <c r="D987" s="23">
        <v>4.9599999999999998E-2</v>
      </c>
      <c r="E987">
        <v>-1.317527E-3</v>
      </c>
      <c r="F987" s="23">
        <v>1.17E-2</v>
      </c>
      <c r="H987" s="9">
        <v>40630</v>
      </c>
      <c r="I987" s="38">
        <v>4.2625000000000002</v>
      </c>
      <c r="J987" s="38">
        <f t="shared" si="80"/>
        <v>4.2631006280000001</v>
      </c>
      <c r="K987" s="38">
        <f t="shared" si="77"/>
        <v>1.9000000000000128E-3</v>
      </c>
      <c r="L987" s="38">
        <f t="shared" si="78"/>
        <v>5.7086387109540643E-2</v>
      </c>
      <c r="M987" s="38">
        <f t="shared" si="79"/>
        <v>5.04E-2</v>
      </c>
      <c r="N987" s="38">
        <f t="shared" si="81"/>
        <v>6.0062799999993643E-4</v>
      </c>
    </row>
    <row r="988" spans="1:14">
      <c r="A988" s="9">
        <v>40632</v>
      </c>
      <c r="B988">
        <v>4.2688328000000002</v>
      </c>
      <c r="C988" s="23">
        <v>-3.4299999999999997E-2</v>
      </c>
      <c r="D988" s="23">
        <v>4.9599999999999998E-2</v>
      </c>
      <c r="E988">
        <v>-8.0087240000000001E-3</v>
      </c>
      <c r="F988" s="23">
        <v>1.17E-2</v>
      </c>
      <c r="H988" s="9">
        <v>40627</v>
      </c>
      <c r="I988" s="38">
        <v>4.2606000000000002</v>
      </c>
      <c r="J988" s="38">
        <f t="shared" si="80"/>
        <v>4.2607943290000003</v>
      </c>
      <c r="K988" s="38">
        <f t="shared" si="77"/>
        <v>3.1400000000000539E-2</v>
      </c>
      <c r="L988" s="38">
        <f t="shared" si="78"/>
        <v>5.8854673071667543E-2</v>
      </c>
      <c r="M988" s="38">
        <f t="shared" si="79"/>
        <v>5.04E-2</v>
      </c>
      <c r="N988" s="38">
        <f t="shared" si="81"/>
        <v>1.9432900000015962E-4</v>
      </c>
    </row>
    <row r="989" spans="1:14">
      <c r="A989" s="9">
        <v>40631</v>
      </c>
      <c r="B989">
        <v>4.3031579689999999</v>
      </c>
      <c r="C989" s="23">
        <v>4.0099999999999997E-2</v>
      </c>
      <c r="D989" s="23">
        <v>4.9399999999999999E-2</v>
      </c>
      <c r="E989">
        <v>9.3524220000000009E-3</v>
      </c>
      <c r="F989" s="23">
        <v>1.17E-2</v>
      </c>
      <c r="H989" s="9">
        <v>40626</v>
      </c>
      <c r="I989" s="38">
        <v>4.2291999999999996</v>
      </c>
      <c r="J989" s="38">
        <f t="shared" si="80"/>
        <v>4.2285399369999999</v>
      </c>
      <c r="K989" s="38">
        <f t="shared" si="77"/>
        <v>2.0799999999999486E-2</v>
      </c>
      <c r="L989" s="38">
        <f t="shared" si="78"/>
        <v>5.8739504988786474E-2</v>
      </c>
      <c r="M989" s="38">
        <f t="shared" si="79"/>
        <v>5.4100000000000002E-2</v>
      </c>
      <c r="N989" s="38">
        <f t="shared" si="81"/>
        <v>6.6006299999976648E-4</v>
      </c>
    </row>
    <row r="990" spans="1:14">
      <c r="A990" s="9">
        <v>40630</v>
      </c>
      <c r="B990">
        <v>4.2631006280000001</v>
      </c>
      <c r="C990" s="23">
        <v>2.3E-3</v>
      </c>
      <c r="D990" s="23">
        <v>5.04E-2</v>
      </c>
      <c r="E990">
        <v>5.4113700000000002E-4</v>
      </c>
      <c r="F990" s="23">
        <v>1.1900000000000001E-2</v>
      </c>
      <c r="H990" s="9">
        <v>40625</v>
      </c>
      <c r="I990" s="38">
        <v>4.2084000000000001</v>
      </c>
      <c r="J990" s="38">
        <f t="shared" si="80"/>
        <v>4.2092705659999998</v>
      </c>
      <c r="K990" s="38">
        <f t="shared" si="77"/>
        <v>1.8500000000000405E-2</v>
      </c>
      <c r="L990" s="38">
        <f t="shared" si="78"/>
        <v>5.8987714798719983E-2</v>
      </c>
      <c r="M990" s="38">
        <f t="shared" si="79"/>
        <v>5.6099999999999997E-2</v>
      </c>
      <c r="N990" s="38">
        <f t="shared" si="81"/>
        <v>8.7056599999968398E-4</v>
      </c>
    </row>
    <row r="991" spans="1:14">
      <c r="A991" s="9">
        <v>40627</v>
      </c>
      <c r="B991">
        <v>4.2607943290000003</v>
      </c>
      <c r="C991" s="23">
        <v>3.2300000000000002E-2</v>
      </c>
      <c r="D991" s="23">
        <v>5.04E-2</v>
      </c>
      <c r="E991">
        <v>7.5988399999999999E-3</v>
      </c>
      <c r="F991" s="23">
        <v>1.1900000000000001E-2</v>
      </c>
      <c r="H991" s="9">
        <v>40624</v>
      </c>
      <c r="I991" s="38">
        <v>4.1898999999999997</v>
      </c>
      <c r="J991" s="38">
        <f t="shared" si="80"/>
        <v>4.189359863</v>
      </c>
      <c r="K991" s="38">
        <f t="shared" si="77"/>
        <v>2.829999999999977E-2</v>
      </c>
      <c r="L991" s="38">
        <f t="shared" si="78"/>
        <v>5.8942640388195973E-2</v>
      </c>
      <c r="M991" s="38">
        <f t="shared" si="79"/>
        <v>5.6099999999999997E-2</v>
      </c>
      <c r="N991" s="38">
        <f t="shared" si="81"/>
        <v>5.4013699999977405E-4</v>
      </c>
    </row>
    <row r="992" spans="1:14">
      <c r="A992" s="9">
        <v>40626</v>
      </c>
      <c r="B992">
        <v>4.2285399369999999</v>
      </c>
      <c r="C992" s="23">
        <v>1.9300000000000001E-2</v>
      </c>
      <c r="D992" s="23">
        <v>5.4100000000000002E-2</v>
      </c>
      <c r="E992">
        <v>4.5673939999999998E-3</v>
      </c>
      <c r="F992" s="23">
        <v>1.2800000000000001E-2</v>
      </c>
      <c r="H992" s="9">
        <v>40623</v>
      </c>
      <c r="I992" s="38">
        <v>4.1616</v>
      </c>
      <c r="J992" s="38">
        <f t="shared" si="80"/>
        <v>4.1633848420000001</v>
      </c>
      <c r="K992" s="38">
        <f t="shared" si="77"/>
        <v>5.1599999999999646E-2</v>
      </c>
      <c r="L992" s="38">
        <f t="shared" si="78"/>
        <v>5.8986273874942333E-2</v>
      </c>
      <c r="M992" s="38">
        <f t="shared" si="79"/>
        <v>5.6300000000000003E-2</v>
      </c>
      <c r="N992" s="38">
        <f t="shared" si="81"/>
        <v>1.7848420000001752E-3</v>
      </c>
    </row>
    <row r="993" spans="1:14">
      <c r="A993" s="9">
        <v>40625</v>
      </c>
      <c r="B993">
        <v>4.2092705659999998</v>
      </c>
      <c r="C993" s="23">
        <v>1.9900000000000001E-2</v>
      </c>
      <c r="D993" s="23">
        <v>5.6099999999999997E-2</v>
      </c>
      <c r="E993">
        <v>4.741426E-3</v>
      </c>
      <c r="F993" s="23">
        <v>1.32E-2</v>
      </c>
      <c r="H993" s="9">
        <v>40620</v>
      </c>
      <c r="I993" s="38">
        <v>4.1100000000000003</v>
      </c>
      <c r="J993" s="38">
        <f t="shared" si="80"/>
        <v>4.1111783879999999</v>
      </c>
      <c r="K993" s="38">
        <f t="shared" si="77"/>
        <v>4.7000000000005926E-3</v>
      </c>
      <c r="L993" s="38">
        <f t="shared" si="78"/>
        <v>5.8807486624160667E-2</v>
      </c>
      <c r="M993" s="38">
        <f t="shared" si="79"/>
        <v>5.5899999999999998E-2</v>
      </c>
      <c r="N993" s="38">
        <f t="shared" si="81"/>
        <v>1.1783879999995861E-3</v>
      </c>
    </row>
    <row r="994" spans="1:14">
      <c r="A994" s="9">
        <v>40624</v>
      </c>
      <c r="B994">
        <v>4.189359863</v>
      </c>
      <c r="C994" s="23">
        <v>2.5999999999999999E-2</v>
      </c>
      <c r="D994" s="23">
        <v>5.6099999999999997E-2</v>
      </c>
      <c r="E994">
        <v>6.2195380000000001E-3</v>
      </c>
      <c r="F994" s="23">
        <v>1.32E-2</v>
      </c>
      <c r="H994" s="9">
        <v>40619</v>
      </c>
      <c r="I994" s="38">
        <v>4.1052999999999997</v>
      </c>
      <c r="J994" s="38">
        <f t="shared" si="80"/>
        <v>4.1072423459999996</v>
      </c>
      <c r="K994" s="38">
        <f t="shared" si="77"/>
        <v>2.4199999999999555E-2</v>
      </c>
      <c r="L994" s="38">
        <f t="shared" si="78"/>
        <v>6.35365782587963E-2</v>
      </c>
      <c r="M994" s="38">
        <f t="shared" si="79"/>
        <v>5.6099999999999997E-2</v>
      </c>
      <c r="N994" s="38">
        <f t="shared" si="81"/>
        <v>1.9423459999998727E-3</v>
      </c>
    </row>
    <row r="995" spans="1:14">
      <c r="A995" s="9">
        <v>40623</v>
      </c>
      <c r="B995">
        <v>4.1633848420000001</v>
      </c>
      <c r="C995" s="23">
        <v>5.2200000000000003E-2</v>
      </c>
      <c r="D995" s="23">
        <v>5.6300000000000003E-2</v>
      </c>
      <c r="E995">
        <v>1.2618707E-2</v>
      </c>
      <c r="F995" s="23">
        <v>1.3299999999999999E-2</v>
      </c>
      <c r="H995" s="9">
        <v>40618</v>
      </c>
      <c r="I995" s="38">
        <v>4.0811000000000002</v>
      </c>
      <c r="J995" s="38">
        <f t="shared" si="80"/>
        <v>4.0816167710000002</v>
      </c>
      <c r="K995" s="38">
        <f t="shared" si="77"/>
        <v>-9.0099999999999625E-2</v>
      </c>
      <c r="L995" s="38">
        <f t="shared" si="78"/>
        <v>6.3468336226734506E-2</v>
      </c>
      <c r="M995" s="38">
        <f t="shared" si="79"/>
        <v>5.6300000000000003E-2</v>
      </c>
      <c r="N995" s="38">
        <f t="shared" si="81"/>
        <v>5.1677100000002696E-4</v>
      </c>
    </row>
    <row r="996" spans="1:14">
      <c r="A996" s="9">
        <v>40620</v>
      </c>
      <c r="B996">
        <v>4.1111783879999999</v>
      </c>
      <c r="C996" s="23">
        <v>3.8999999999999998E-3</v>
      </c>
      <c r="D996" s="23">
        <v>5.5899999999999998E-2</v>
      </c>
      <c r="E996">
        <v>9.5785900000000003E-4</v>
      </c>
      <c r="F996" s="23">
        <v>1.32E-2</v>
      </c>
      <c r="H996" s="9">
        <v>40617</v>
      </c>
      <c r="I996" s="38">
        <v>4.1711999999999998</v>
      </c>
      <c r="J996" s="38">
        <f t="shared" si="80"/>
        <v>4.1729690000000002</v>
      </c>
      <c r="K996" s="38">
        <f t="shared" si="77"/>
        <v>-8.5000000000006182E-3</v>
      </c>
      <c r="L996" s="38">
        <f t="shared" si="78"/>
        <v>6.3732818533249275E-2</v>
      </c>
      <c r="M996" s="38">
        <f t="shared" si="79"/>
        <v>6.0199999999999997E-2</v>
      </c>
      <c r="N996" s="38">
        <f t="shared" si="81"/>
        <v>1.7690000000003536E-3</v>
      </c>
    </row>
    <row r="997" spans="1:14">
      <c r="A997" s="9">
        <v>40619</v>
      </c>
      <c r="B997">
        <v>4.1072423459999996</v>
      </c>
      <c r="C997" s="23">
        <v>2.5600000000000001E-2</v>
      </c>
      <c r="D997" s="23">
        <v>5.6099999999999997E-2</v>
      </c>
      <c r="E997">
        <v>6.2586639999999997E-3</v>
      </c>
      <c r="F997" s="23">
        <v>1.32E-2</v>
      </c>
      <c r="H997" s="9">
        <v>40616</v>
      </c>
      <c r="I997" s="38">
        <v>4.1797000000000004</v>
      </c>
      <c r="J997" s="38">
        <f t="shared" si="80"/>
        <v>4.1795306520000004</v>
      </c>
      <c r="K997" s="38">
        <f t="shared" si="77"/>
        <v>-3.339999999999943E-2</v>
      </c>
      <c r="L997" s="38">
        <f t="shared" si="78"/>
        <v>6.7708370890906491E-2</v>
      </c>
      <c r="M997" s="38">
        <f t="shared" si="79"/>
        <v>6.0299999999999999E-2</v>
      </c>
      <c r="N997" s="38">
        <f t="shared" si="81"/>
        <v>1.693480000000136E-4</v>
      </c>
    </row>
    <row r="998" spans="1:14">
      <c r="A998" s="9">
        <v>40618</v>
      </c>
      <c r="B998">
        <v>4.0816167710000002</v>
      </c>
      <c r="C998" s="23">
        <v>-9.1399999999999995E-2</v>
      </c>
      <c r="D998" s="23">
        <v>5.6300000000000003E-2</v>
      </c>
      <c r="E998">
        <v>-2.2134595999999999E-2</v>
      </c>
      <c r="F998" s="23">
        <v>1.3299999999999999E-2</v>
      </c>
      <c r="H998" s="9">
        <v>40613</v>
      </c>
      <c r="I998" s="38">
        <v>4.2130999999999998</v>
      </c>
      <c r="J998" s="38">
        <f t="shared" si="80"/>
        <v>4.2139949989999996</v>
      </c>
      <c r="K998" s="38">
        <f t="shared" si="77"/>
        <v>1.499999999999968E-2</v>
      </c>
      <c r="L998" s="38">
        <f t="shared" si="78"/>
        <v>6.7592011863803855E-2</v>
      </c>
      <c r="M998" s="38">
        <f t="shared" si="79"/>
        <v>6.1499999999999999E-2</v>
      </c>
      <c r="N998" s="38">
        <f t="shared" si="81"/>
        <v>8.9499899999978538E-4</v>
      </c>
    </row>
    <row r="999" spans="1:14">
      <c r="A999" s="9">
        <v>40617</v>
      </c>
      <c r="B999">
        <v>4.1729690000000002</v>
      </c>
      <c r="C999" s="23">
        <v>-6.6E-3</v>
      </c>
      <c r="D999" s="23">
        <v>6.0199999999999997E-2</v>
      </c>
      <c r="E999">
        <v>-1.5711830000000001E-3</v>
      </c>
      <c r="F999" s="23">
        <v>1.4200000000000001E-2</v>
      </c>
      <c r="H999" s="9">
        <v>40612</v>
      </c>
      <c r="I999" s="38">
        <v>4.1981000000000002</v>
      </c>
      <c r="J999" s="38">
        <f t="shared" si="80"/>
        <v>4.1984052859999998</v>
      </c>
      <c r="K999" s="38">
        <f t="shared" si="77"/>
        <v>-4.8000000000000043E-2</v>
      </c>
      <c r="L999" s="38">
        <f t="shared" si="78"/>
        <v>6.8149400600884785E-2</v>
      </c>
      <c r="M999" s="38">
        <f t="shared" si="79"/>
        <v>6.5699999999999995E-2</v>
      </c>
      <c r="N999" s="38">
        <f t="shared" si="81"/>
        <v>3.0528599999968264E-4</v>
      </c>
    </row>
    <row r="1000" spans="1:14">
      <c r="A1000" s="9">
        <v>40616</v>
      </c>
      <c r="B1000">
        <v>4.1795306520000004</v>
      </c>
      <c r="C1000" s="23">
        <v>-3.4500000000000003E-2</v>
      </c>
      <c r="D1000" s="23">
        <v>6.0299999999999999E-2</v>
      </c>
      <c r="E1000">
        <v>-8.2121729999999997E-3</v>
      </c>
      <c r="F1000" s="23">
        <v>1.4200000000000001E-2</v>
      </c>
      <c r="H1000" s="9">
        <v>40611</v>
      </c>
      <c r="I1000" s="38">
        <v>4.2461000000000002</v>
      </c>
      <c r="J1000" s="38">
        <f t="shared" si="80"/>
        <v>4.2484409489999999</v>
      </c>
      <c r="K1000" s="38">
        <f t="shared" si="77"/>
        <v>-6.3899999999999402E-2</v>
      </c>
      <c r="L1000" s="38">
        <f t="shared" si="78"/>
        <v>6.8181479728487052E-2</v>
      </c>
      <c r="M1000" s="38">
        <f t="shared" si="79"/>
        <v>6.54E-2</v>
      </c>
      <c r="N1000" s="38">
        <f t="shared" si="81"/>
        <v>2.3409489999997035E-3</v>
      </c>
    </row>
    <row r="1001" spans="1:14">
      <c r="A1001" s="9">
        <v>40613</v>
      </c>
      <c r="B1001">
        <v>4.2139949989999996</v>
      </c>
      <c r="C1001" s="23">
        <v>1.5599999999999999E-2</v>
      </c>
      <c r="D1001" s="23">
        <v>6.1499999999999999E-2</v>
      </c>
      <c r="E1001">
        <v>3.7063690000000002E-3</v>
      </c>
      <c r="F1001" s="23">
        <v>1.4500000000000001E-2</v>
      </c>
      <c r="H1001" s="9">
        <v>40610</v>
      </c>
      <c r="I1001" s="38">
        <v>4.3099999999999996</v>
      </c>
      <c r="J1001" s="38">
        <f t="shared" si="80"/>
        <v>4.3121099540000003</v>
      </c>
      <c r="K1001" s="38">
        <f t="shared" si="77"/>
        <v>3.5799999999999166E-2</v>
      </c>
      <c r="L1001" s="38">
        <f t="shared" si="78"/>
        <v>6.788880814380549E-2</v>
      </c>
      <c r="M1001" s="38">
        <f t="shared" si="79"/>
        <v>6.5500000000000003E-2</v>
      </c>
      <c r="N1001" s="38">
        <f t="shared" si="81"/>
        <v>2.1099540000006911E-3</v>
      </c>
    </row>
    <row r="1002" spans="1:14">
      <c r="A1002" s="9">
        <v>40612</v>
      </c>
      <c r="B1002">
        <v>4.1984052859999998</v>
      </c>
      <c r="C1002" s="23">
        <v>-0.05</v>
      </c>
      <c r="D1002" s="23">
        <v>6.5699999999999995E-2</v>
      </c>
      <c r="E1002">
        <v>-1.1847320999999999E-2</v>
      </c>
      <c r="F1002" s="23">
        <v>1.55E-2</v>
      </c>
      <c r="H1002" s="9">
        <v>40609</v>
      </c>
      <c r="I1002" s="38">
        <v>4.2742000000000004</v>
      </c>
      <c r="J1002" s="38">
        <f t="shared" si="80"/>
        <v>4.275725166</v>
      </c>
      <c r="K1002" s="38">
        <f t="shared" si="77"/>
        <v>6.7000000000003723E-3</v>
      </c>
      <c r="L1002" s="38">
        <f t="shared" si="78"/>
        <v>7.2588714687615088E-2</v>
      </c>
      <c r="M1002" s="38">
        <f t="shared" si="79"/>
        <v>6.5699999999999995E-2</v>
      </c>
      <c r="N1002" s="38">
        <f t="shared" si="81"/>
        <v>1.5251659999995226E-3</v>
      </c>
    </row>
    <row r="1003" spans="1:14">
      <c r="A1003" s="9">
        <v>40611</v>
      </c>
      <c r="B1003">
        <v>4.2484409489999999</v>
      </c>
      <c r="C1003" s="23">
        <v>-6.3700000000000007E-2</v>
      </c>
      <c r="D1003" s="23">
        <v>6.54E-2</v>
      </c>
      <c r="E1003">
        <v>-1.4875253E-2</v>
      </c>
      <c r="F1003" s="23">
        <v>1.54E-2</v>
      </c>
      <c r="H1003" s="9">
        <v>40606</v>
      </c>
      <c r="I1003" s="38">
        <v>4.2675000000000001</v>
      </c>
      <c r="J1003" s="38">
        <f t="shared" si="80"/>
        <v>4.2658188570000002</v>
      </c>
      <c r="K1003" s="38">
        <f t="shared" si="77"/>
        <v>-8.879999999999999E-2</v>
      </c>
      <c r="L1003" s="38">
        <f t="shared" si="78"/>
        <v>7.368214624412911E-2</v>
      </c>
      <c r="M1003" s="38">
        <f t="shared" si="79"/>
        <v>6.6000000000000003E-2</v>
      </c>
      <c r="N1003" s="38">
        <f t="shared" si="81"/>
        <v>1.681142999999885E-3</v>
      </c>
    </row>
    <row r="1004" spans="1:14">
      <c r="A1004" s="9">
        <v>40610</v>
      </c>
      <c r="B1004">
        <v>4.3121099540000003</v>
      </c>
      <c r="C1004" s="23">
        <v>3.6400000000000002E-2</v>
      </c>
      <c r="D1004" s="23">
        <v>6.5500000000000003E-2</v>
      </c>
      <c r="E1004">
        <v>8.4736150000000003E-3</v>
      </c>
      <c r="F1004" s="23">
        <v>1.54E-2</v>
      </c>
      <c r="H1004" s="9">
        <v>40605</v>
      </c>
      <c r="I1004" s="38">
        <v>4.3563000000000001</v>
      </c>
      <c r="J1004" s="38">
        <f t="shared" si="80"/>
        <v>4.3559011649999997</v>
      </c>
      <c r="K1004" s="38">
        <f t="shared" si="77"/>
        <v>7.7899999999999636E-2</v>
      </c>
      <c r="L1004" s="38">
        <f t="shared" si="78"/>
        <v>7.270573340178553E-2</v>
      </c>
      <c r="M1004" s="38">
        <f t="shared" si="79"/>
        <v>6.9699999999999998E-2</v>
      </c>
      <c r="N1004" s="38">
        <f t="shared" si="81"/>
        <v>3.9883500000037486E-4</v>
      </c>
    </row>
    <row r="1005" spans="1:14">
      <c r="A1005" s="9">
        <v>40609</v>
      </c>
      <c r="B1005">
        <v>4.275725166</v>
      </c>
      <c r="C1005" s="23">
        <v>9.9000000000000008E-3</v>
      </c>
      <c r="D1005" s="23">
        <v>6.5699999999999995E-2</v>
      </c>
      <c r="E1005">
        <v>2.31956E-3</v>
      </c>
      <c r="F1005" s="23">
        <v>1.55E-2</v>
      </c>
      <c r="H1005" s="9">
        <v>40604</v>
      </c>
      <c r="I1005" s="38">
        <v>4.2784000000000004</v>
      </c>
      <c r="J1005" s="38">
        <f t="shared" si="80"/>
        <v>4.2791501509999996</v>
      </c>
      <c r="K1005" s="38">
        <f t="shared" si="77"/>
        <v>4.0300000000000225E-2</v>
      </c>
      <c r="L1005" s="38">
        <f t="shared" si="78"/>
        <v>7.2153750543641954E-2</v>
      </c>
      <c r="M1005" s="38">
        <f t="shared" si="79"/>
        <v>7.0400000000000004E-2</v>
      </c>
      <c r="N1005" s="38">
        <f t="shared" si="81"/>
        <v>7.5015099999919954E-4</v>
      </c>
    </row>
    <row r="1006" spans="1:14">
      <c r="A1006" s="9">
        <v>40606</v>
      </c>
      <c r="B1006">
        <v>4.2658188570000002</v>
      </c>
      <c r="C1006" s="23">
        <v>-9.01E-2</v>
      </c>
      <c r="D1006" s="23">
        <v>6.6000000000000003E-2</v>
      </c>
      <c r="E1006">
        <v>-2.0897358000000001E-2</v>
      </c>
      <c r="F1006" s="23">
        <v>1.5599999999999999E-2</v>
      </c>
      <c r="H1006" s="9">
        <v>40603</v>
      </c>
      <c r="I1006" s="38">
        <v>4.2381000000000002</v>
      </c>
      <c r="J1006" s="38">
        <f t="shared" si="80"/>
        <v>4.2366916110000004</v>
      </c>
      <c r="K1006" s="38">
        <f t="shared" si="77"/>
        <v>1.5999999999998238E-3</v>
      </c>
      <c r="L1006" s="38">
        <f t="shared" si="78"/>
        <v>7.4563497283313032E-2</v>
      </c>
      <c r="M1006" s="38">
        <f t="shared" si="79"/>
        <v>7.0199999999999999E-2</v>
      </c>
      <c r="N1006" s="38">
        <f t="shared" si="81"/>
        <v>1.4083889999998433E-3</v>
      </c>
    </row>
    <row r="1007" spans="1:14">
      <c r="A1007" s="9">
        <v>40605</v>
      </c>
      <c r="B1007">
        <v>4.3559011649999997</v>
      </c>
      <c r="C1007" s="23">
        <v>7.6799999999999993E-2</v>
      </c>
      <c r="D1007" s="23">
        <v>6.9699999999999998E-2</v>
      </c>
      <c r="E1007">
        <v>1.7777088E-2</v>
      </c>
      <c r="F1007" s="23">
        <v>1.66E-2</v>
      </c>
      <c r="H1007" s="9">
        <v>40602</v>
      </c>
      <c r="I1007" s="38">
        <v>4.2365000000000004</v>
      </c>
      <c r="J1007" s="38">
        <f t="shared" si="80"/>
        <v>4.2308322399999998</v>
      </c>
      <c r="K1007" s="38">
        <f t="shared" si="77"/>
        <v>-1.359999999999939E-2</v>
      </c>
      <c r="L1007" s="38">
        <f t="shared" si="78"/>
        <v>7.4559257061476328E-2</v>
      </c>
      <c r="M1007" s="38">
        <f t="shared" si="79"/>
        <v>7.0300000000000001E-2</v>
      </c>
      <c r="N1007" s="38">
        <f t="shared" si="81"/>
        <v>5.6677600000005768E-3</v>
      </c>
    </row>
    <row r="1008" spans="1:14">
      <c r="A1008" s="9">
        <v>40604</v>
      </c>
      <c r="B1008">
        <v>4.2791501509999996</v>
      </c>
      <c r="C1008" s="23">
        <v>4.2500000000000003E-2</v>
      </c>
      <c r="D1008" s="23">
        <v>7.0400000000000004E-2</v>
      </c>
      <c r="E1008">
        <v>9.9717429999999999E-3</v>
      </c>
      <c r="F1008" s="23">
        <v>1.6799999999999999E-2</v>
      </c>
      <c r="H1008" s="9">
        <v>40599</v>
      </c>
      <c r="I1008" s="38">
        <v>4.2500999999999998</v>
      </c>
      <c r="J1008" s="38">
        <f t="shared" si="80"/>
        <v>4.2496689830000003</v>
      </c>
      <c r="K1008" s="38">
        <f t="shared" si="77"/>
        <v>-1.5200000000000102E-2</v>
      </c>
      <c r="L1008" s="38">
        <f t="shared" si="78"/>
        <v>7.4916502881239647E-2</v>
      </c>
      <c r="M1008" s="38">
        <f t="shared" si="79"/>
        <v>7.2800000000000004E-2</v>
      </c>
      <c r="N1008" s="38">
        <f t="shared" si="81"/>
        <v>4.310169999994784E-4</v>
      </c>
    </row>
    <row r="1009" spans="1:14">
      <c r="A1009" s="9">
        <v>40603</v>
      </c>
      <c r="B1009">
        <v>4.2366916110000004</v>
      </c>
      <c r="C1009" s="23">
        <v>5.8999999999999999E-3</v>
      </c>
      <c r="D1009" s="23">
        <v>7.0199999999999999E-2</v>
      </c>
      <c r="E1009">
        <v>1.3839639999999999E-3</v>
      </c>
      <c r="F1009" s="23">
        <v>1.6799999999999999E-2</v>
      </c>
      <c r="H1009" s="9">
        <v>40598</v>
      </c>
      <c r="I1009" s="38">
        <v>4.2652999999999999</v>
      </c>
      <c r="J1009" s="38">
        <f t="shared" si="80"/>
        <v>4.2636232080000003</v>
      </c>
      <c r="K1009" s="38">
        <f t="shared" si="77"/>
        <v>-4.1400000000000325E-2</v>
      </c>
      <c r="L1009" s="38">
        <f t="shared" si="78"/>
        <v>7.5019736762766562E-2</v>
      </c>
      <c r="M1009" s="38">
        <f t="shared" si="79"/>
        <v>7.2800000000000004E-2</v>
      </c>
      <c r="N1009" s="38">
        <f t="shared" si="81"/>
        <v>1.6767919999995939E-3</v>
      </c>
    </row>
    <row r="1010" spans="1:14">
      <c r="A1010" s="9">
        <v>40602</v>
      </c>
      <c r="B1010">
        <v>4.2308322399999998</v>
      </c>
      <c r="C1010" s="23">
        <v>-1.8800000000000001E-2</v>
      </c>
      <c r="D1010" s="23">
        <v>7.0300000000000001E-2</v>
      </c>
      <c r="E1010">
        <v>-4.4423730000000003E-3</v>
      </c>
      <c r="F1010" s="23">
        <v>1.6799999999999999E-2</v>
      </c>
      <c r="H1010" s="9">
        <v>40597</v>
      </c>
      <c r="I1010" s="38">
        <v>4.3067000000000002</v>
      </c>
      <c r="J1010" s="38">
        <f t="shared" si="80"/>
        <v>4.306860307</v>
      </c>
      <c r="K1010" s="38">
        <f t="shared" si="77"/>
        <v>6.1999999999997613E-3</v>
      </c>
      <c r="L1010" s="38">
        <f t="shared" si="78"/>
        <v>7.7001116654901045E-2</v>
      </c>
      <c r="M1010" s="38">
        <f t="shared" si="79"/>
        <v>7.2900000000000006E-2</v>
      </c>
      <c r="N1010" s="38">
        <f t="shared" si="81"/>
        <v>1.6030699999980413E-4</v>
      </c>
    </row>
    <row r="1011" spans="1:14">
      <c r="A1011" s="9">
        <v>40599</v>
      </c>
      <c r="B1011">
        <v>4.2496689830000003</v>
      </c>
      <c r="C1011" s="23">
        <v>-1.4E-2</v>
      </c>
      <c r="D1011" s="23">
        <v>7.2800000000000004E-2</v>
      </c>
      <c r="E1011">
        <v>-3.2782240000000002E-3</v>
      </c>
      <c r="F1011" s="23">
        <v>1.7500000000000002E-2</v>
      </c>
      <c r="H1011" s="9">
        <v>40596</v>
      </c>
      <c r="I1011" s="38">
        <v>4.3005000000000004</v>
      </c>
      <c r="J1011" s="38">
        <f t="shared" si="80"/>
        <v>4.2999787869999997</v>
      </c>
      <c r="K1011" s="38">
        <f t="shared" si="77"/>
        <v>-6.6699999999999982E-2</v>
      </c>
      <c r="L1011" s="38">
        <f t="shared" si="78"/>
        <v>7.7135217890293373E-2</v>
      </c>
      <c r="M1011" s="38">
        <f t="shared" si="79"/>
        <v>7.3099999999999998E-2</v>
      </c>
      <c r="N1011" s="38">
        <f t="shared" si="81"/>
        <v>5.21213000000742E-4</v>
      </c>
    </row>
    <row r="1012" spans="1:14">
      <c r="A1012" s="9">
        <v>40598</v>
      </c>
      <c r="B1012">
        <v>4.2636232080000003</v>
      </c>
      <c r="C1012" s="23">
        <v>-4.3200000000000002E-2</v>
      </c>
      <c r="D1012" s="23">
        <v>7.2800000000000004E-2</v>
      </c>
      <c r="E1012">
        <v>-1.0089854000000001E-2</v>
      </c>
      <c r="F1012" s="23">
        <v>1.7500000000000002E-2</v>
      </c>
      <c r="H1012" s="9">
        <v>40592</v>
      </c>
      <c r="I1012" s="38">
        <v>4.3672000000000004</v>
      </c>
      <c r="J1012" s="38">
        <f t="shared" si="80"/>
        <v>4.3663894000000001</v>
      </c>
      <c r="K1012" s="38">
        <f t="shared" si="77"/>
        <v>1.6500000000000625E-2</v>
      </c>
      <c r="L1012" s="38">
        <f t="shared" si="78"/>
        <v>7.6750932639394892E-2</v>
      </c>
      <c r="M1012" s="38">
        <f t="shared" si="79"/>
        <v>7.4700000000000003E-2</v>
      </c>
      <c r="N1012" s="38">
        <f t="shared" si="81"/>
        <v>8.1060000000032773E-4</v>
      </c>
    </row>
    <row r="1013" spans="1:14">
      <c r="A1013" s="9">
        <v>40597</v>
      </c>
      <c r="B1013">
        <v>4.306860307</v>
      </c>
      <c r="C1013" s="23">
        <v>6.8999999999999999E-3</v>
      </c>
      <c r="D1013" s="23">
        <v>7.2900000000000006E-2</v>
      </c>
      <c r="E1013">
        <v>1.5990819999999999E-3</v>
      </c>
      <c r="F1013" s="23">
        <v>1.7600000000000001E-2</v>
      </c>
      <c r="H1013" s="9">
        <v>40591</v>
      </c>
      <c r="I1013" s="38">
        <v>4.3506999999999998</v>
      </c>
      <c r="J1013" s="38">
        <f t="shared" si="80"/>
        <v>4.3504406979999999</v>
      </c>
      <c r="K1013" s="38">
        <f t="shared" si="77"/>
        <v>-4.7299999999999898E-2</v>
      </c>
      <c r="L1013" s="38">
        <f t="shared" si="78"/>
        <v>7.6749982590770649E-2</v>
      </c>
      <c r="M1013" s="38">
        <f t="shared" si="79"/>
        <v>7.4899999999999994E-2</v>
      </c>
      <c r="N1013" s="38">
        <f t="shared" si="81"/>
        <v>2.5930199999990577E-4</v>
      </c>
    </row>
    <row r="1014" spans="1:14">
      <c r="A1014" s="9">
        <v>40596</v>
      </c>
      <c r="B1014">
        <v>4.2999787869999997</v>
      </c>
      <c r="C1014" s="23">
        <v>-6.6400000000000001E-2</v>
      </c>
      <c r="D1014" s="23">
        <v>7.3099999999999998E-2</v>
      </c>
      <c r="E1014">
        <v>-1.5326354E-2</v>
      </c>
      <c r="F1014" s="23">
        <v>1.7600000000000001E-2</v>
      </c>
      <c r="H1014" s="9">
        <v>40590</v>
      </c>
      <c r="I1014" s="38">
        <v>4.3979999999999997</v>
      </c>
      <c r="J1014" s="38">
        <f t="shared" si="80"/>
        <v>4.398962043</v>
      </c>
      <c r="K1014" s="38">
        <f t="shared" si="77"/>
        <v>1.1999999999999567E-2</v>
      </c>
      <c r="L1014" s="38">
        <f t="shared" si="78"/>
        <v>7.6421193022209719E-2</v>
      </c>
      <c r="M1014" s="38">
        <f t="shared" si="79"/>
        <v>7.4800000000000005E-2</v>
      </c>
      <c r="N1014" s="38">
        <f t="shared" si="81"/>
        <v>9.6204300000035659E-4</v>
      </c>
    </row>
    <row r="1015" spans="1:14">
      <c r="A1015" s="9">
        <v>40592</v>
      </c>
      <c r="B1015">
        <v>4.3663894000000001</v>
      </c>
      <c r="C1015" s="23">
        <v>1.5900000000000001E-2</v>
      </c>
      <c r="D1015" s="23">
        <v>7.4700000000000003E-2</v>
      </c>
      <c r="E1015">
        <v>3.659294E-3</v>
      </c>
      <c r="F1015" s="23">
        <v>1.8200000000000001E-2</v>
      </c>
      <c r="H1015" s="9">
        <v>40589</v>
      </c>
      <c r="I1015" s="38">
        <v>4.3860000000000001</v>
      </c>
      <c r="J1015" s="38">
        <f t="shared" si="80"/>
        <v>4.3851093390000004</v>
      </c>
      <c r="K1015" s="38">
        <f t="shared" si="77"/>
        <v>-5.7000000000000384E-3</v>
      </c>
      <c r="L1015" s="38">
        <f t="shared" si="78"/>
        <v>7.6429928692888255E-2</v>
      </c>
      <c r="M1015" s="38">
        <f t="shared" si="79"/>
        <v>7.4800000000000005E-2</v>
      </c>
      <c r="N1015" s="38">
        <f t="shared" si="81"/>
        <v>8.9066099999968174E-4</v>
      </c>
    </row>
    <row r="1016" spans="1:14">
      <c r="A1016" s="9">
        <v>40591</v>
      </c>
      <c r="B1016">
        <v>4.3504406979999999</v>
      </c>
      <c r="C1016" s="23">
        <v>-4.8500000000000001E-2</v>
      </c>
      <c r="D1016" s="23">
        <v>7.4899999999999994E-2</v>
      </c>
      <c r="E1016">
        <v>-1.1091464000000001E-2</v>
      </c>
      <c r="F1016" s="23">
        <v>1.8200000000000001E-2</v>
      </c>
      <c r="H1016" s="9">
        <v>40588</v>
      </c>
      <c r="I1016" s="38">
        <v>4.3917000000000002</v>
      </c>
      <c r="J1016" s="38">
        <f t="shared" si="80"/>
        <v>4.3931467670000002</v>
      </c>
      <c r="K1016" s="38">
        <f t="shared" si="77"/>
        <v>-4.0899999999999714E-2</v>
      </c>
      <c r="L1016" s="38">
        <f t="shared" si="78"/>
        <v>7.6486624952406893E-2</v>
      </c>
      <c r="M1016" s="38">
        <f t="shared" si="79"/>
        <v>7.4800000000000005E-2</v>
      </c>
      <c r="N1016" s="38">
        <f t="shared" si="81"/>
        <v>1.4467670000000155E-3</v>
      </c>
    </row>
    <row r="1017" spans="1:14">
      <c r="A1017" s="9">
        <v>40590</v>
      </c>
      <c r="B1017">
        <v>4.398962043</v>
      </c>
      <c r="C1017" s="23">
        <v>1.3899999999999999E-2</v>
      </c>
      <c r="D1017" s="23">
        <v>7.4800000000000005E-2</v>
      </c>
      <c r="E1017">
        <v>3.154053E-3</v>
      </c>
      <c r="F1017" s="23">
        <v>1.8200000000000001E-2</v>
      </c>
      <c r="H1017" s="9">
        <v>40585</v>
      </c>
      <c r="I1017" s="38">
        <v>4.4325999999999999</v>
      </c>
      <c r="J1017" s="38">
        <f t="shared" si="80"/>
        <v>4.4343090040000002</v>
      </c>
      <c r="K1017" s="38">
        <f t="shared" si="77"/>
        <v>-6.590000000000007E-2</v>
      </c>
      <c r="L1017" s="38">
        <f t="shared" si="78"/>
        <v>7.7497406116606535E-2</v>
      </c>
      <c r="M1017" s="38">
        <f t="shared" si="79"/>
        <v>7.4499999999999997E-2</v>
      </c>
      <c r="N1017" s="38">
        <f t="shared" si="81"/>
        <v>1.7090040000002915E-3</v>
      </c>
    </row>
    <row r="1018" spans="1:14">
      <c r="A1018" s="9">
        <v>40589</v>
      </c>
      <c r="B1018">
        <v>4.3851093390000004</v>
      </c>
      <c r="C1018" s="23">
        <v>-8.0000000000000002E-3</v>
      </c>
      <c r="D1018" s="23">
        <v>7.4800000000000005E-2</v>
      </c>
      <c r="E1018">
        <v>-1.8312129999999999E-3</v>
      </c>
      <c r="F1018" s="23">
        <v>1.8200000000000001E-2</v>
      </c>
      <c r="H1018" s="9">
        <v>40584</v>
      </c>
      <c r="I1018" s="38">
        <v>4.4984999999999999</v>
      </c>
      <c r="J1018" s="38">
        <f t="shared" si="80"/>
        <v>4.5012486389999999</v>
      </c>
      <c r="K1018" s="38">
        <f t="shared" si="77"/>
        <v>4.8499999999999766E-2</v>
      </c>
      <c r="L1018" s="38">
        <f t="shared" si="78"/>
        <v>7.8083030756306959E-2</v>
      </c>
      <c r="M1018" s="38">
        <f t="shared" si="79"/>
        <v>7.3800000000000004E-2</v>
      </c>
      <c r="N1018" s="38">
        <f t="shared" si="81"/>
        <v>2.7486389999999972E-3</v>
      </c>
    </row>
    <row r="1019" spans="1:14">
      <c r="A1019" s="9">
        <v>40588</v>
      </c>
      <c r="B1019">
        <v>4.3931467670000002</v>
      </c>
      <c r="C1019" s="23">
        <v>-4.1200000000000001E-2</v>
      </c>
      <c r="D1019" s="23">
        <v>7.4800000000000005E-2</v>
      </c>
      <c r="E1019">
        <v>-9.3260249999999999E-3</v>
      </c>
      <c r="F1019" s="23">
        <v>1.8200000000000001E-2</v>
      </c>
      <c r="H1019" s="9">
        <v>40583</v>
      </c>
      <c r="I1019" s="38">
        <v>4.45</v>
      </c>
      <c r="J1019" s="38">
        <f t="shared" si="80"/>
        <v>4.4529420359999996</v>
      </c>
      <c r="K1019" s="38">
        <f t="shared" si="77"/>
        <v>-3.819999999999979E-2</v>
      </c>
      <c r="L1019" s="38">
        <f t="shared" si="78"/>
        <v>7.803424432988107E-2</v>
      </c>
      <c r="M1019" s="38">
        <f t="shared" si="79"/>
        <v>7.5200000000000003E-2</v>
      </c>
      <c r="N1019" s="38">
        <f t="shared" si="81"/>
        <v>2.9420359999994261E-3</v>
      </c>
    </row>
    <row r="1020" spans="1:14">
      <c r="A1020" s="9">
        <v>40585</v>
      </c>
      <c r="B1020">
        <v>4.4343090040000002</v>
      </c>
      <c r="C1020" s="23">
        <v>-6.6900000000000001E-2</v>
      </c>
      <c r="D1020" s="23">
        <v>7.4499999999999997E-2</v>
      </c>
      <c r="E1020">
        <v>-1.4983035E-2</v>
      </c>
      <c r="F1020" s="23">
        <v>1.8100000000000002E-2</v>
      </c>
      <c r="H1020" s="9">
        <v>40582</v>
      </c>
      <c r="I1020" s="38">
        <v>4.4882</v>
      </c>
      <c r="J1020" s="38">
        <f t="shared" si="80"/>
        <v>4.4871263560000001</v>
      </c>
      <c r="K1020" s="38">
        <f t="shared" si="77"/>
        <v>7.6500000000000234E-2</v>
      </c>
      <c r="L1020" s="38">
        <f t="shared" si="78"/>
        <v>7.8353425719836167E-2</v>
      </c>
      <c r="M1020" s="38">
        <f t="shared" si="79"/>
        <v>7.6100000000000001E-2</v>
      </c>
      <c r="N1020" s="38">
        <f t="shared" si="81"/>
        <v>1.0736439999998737E-3</v>
      </c>
    </row>
    <row r="1021" spans="1:14">
      <c r="A1021" s="9">
        <v>40584</v>
      </c>
      <c r="B1021">
        <v>4.5012486389999999</v>
      </c>
      <c r="C1021" s="23">
        <v>4.8300000000000003E-2</v>
      </c>
      <c r="D1021" s="23">
        <v>7.3800000000000004E-2</v>
      </c>
      <c r="E1021">
        <v>1.0789824E-2</v>
      </c>
      <c r="F1021" s="23">
        <v>1.7999999999999999E-2</v>
      </c>
      <c r="H1021" s="9">
        <v>40581</v>
      </c>
      <c r="I1021" s="38">
        <v>4.4116999999999997</v>
      </c>
      <c r="J1021" s="38">
        <f t="shared" si="80"/>
        <v>4.4120235680000004</v>
      </c>
      <c r="K1021" s="38">
        <f t="shared" si="77"/>
        <v>1.1999999999999567E-2</v>
      </c>
      <c r="L1021" s="38">
        <f t="shared" si="78"/>
        <v>7.802312439705264E-2</v>
      </c>
      <c r="M1021" s="38">
        <f t="shared" si="79"/>
        <v>7.5800000000000006E-2</v>
      </c>
      <c r="N1021" s="38">
        <f t="shared" si="81"/>
        <v>3.2356800000066244E-4</v>
      </c>
    </row>
    <row r="1022" spans="1:14">
      <c r="A1022" s="9">
        <v>40583</v>
      </c>
      <c r="B1022">
        <v>4.4529420359999996</v>
      </c>
      <c r="C1022" s="23">
        <v>-3.4200000000000001E-2</v>
      </c>
      <c r="D1022" s="23">
        <v>7.5200000000000003E-2</v>
      </c>
      <c r="E1022">
        <v>-7.6474780000000001E-3</v>
      </c>
      <c r="F1022" s="23">
        <v>1.84E-2</v>
      </c>
      <c r="H1022" s="9">
        <v>40578</v>
      </c>
      <c r="I1022" s="38">
        <v>4.3997000000000002</v>
      </c>
      <c r="J1022" s="38">
        <f t="shared" si="80"/>
        <v>4.3946942709999997</v>
      </c>
      <c r="K1022" s="38">
        <f t="shared" si="77"/>
        <v>7.240000000000002E-2</v>
      </c>
      <c r="L1022" s="38">
        <f t="shared" si="78"/>
        <v>7.8306490610621768E-2</v>
      </c>
      <c r="M1022" s="38">
        <f t="shared" si="79"/>
        <v>7.6600000000000001E-2</v>
      </c>
      <c r="N1022" s="38">
        <f t="shared" si="81"/>
        <v>5.0057290000005139E-3</v>
      </c>
    </row>
    <row r="1023" spans="1:14">
      <c r="A1023" s="9">
        <v>40582</v>
      </c>
      <c r="B1023">
        <v>4.4871263560000001</v>
      </c>
      <c r="C1023" s="23">
        <v>7.51E-2</v>
      </c>
      <c r="D1023" s="23">
        <v>7.6100000000000001E-2</v>
      </c>
      <c r="E1023">
        <v>1.6879043999999999E-2</v>
      </c>
      <c r="F1023" s="23">
        <v>1.8800000000000001E-2</v>
      </c>
      <c r="H1023" s="9">
        <v>40577</v>
      </c>
      <c r="I1023" s="38">
        <v>4.3273000000000001</v>
      </c>
      <c r="J1023" s="38">
        <f t="shared" si="80"/>
        <v>4.3267547750000004</v>
      </c>
      <c r="K1023" s="38">
        <f t="shared" ref="K1023:K1086" si="82">I1023-I1024</f>
        <v>4.550000000000054E-2</v>
      </c>
      <c r="L1023" s="38">
        <f t="shared" ref="L1023:L1086" si="83">STDEVA(K1023:K1082)</f>
        <v>7.9082468201467651E-2</v>
      </c>
      <c r="M1023" s="38">
        <f t="shared" si="79"/>
        <v>7.6399999999999996E-2</v>
      </c>
      <c r="N1023" s="38">
        <f t="shared" si="81"/>
        <v>5.4522499999976048E-4</v>
      </c>
    </row>
    <row r="1024" spans="1:14">
      <c r="A1024" s="9">
        <v>40581</v>
      </c>
      <c r="B1024">
        <v>4.4120235680000004</v>
      </c>
      <c r="C1024" s="23">
        <v>1.7299999999999999E-2</v>
      </c>
      <c r="D1024" s="23">
        <v>7.5800000000000006E-2</v>
      </c>
      <c r="E1024">
        <v>3.9354769999999997E-3</v>
      </c>
      <c r="F1024" s="23">
        <v>1.8700000000000001E-2</v>
      </c>
      <c r="H1024" s="9">
        <v>40576</v>
      </c>
      <c r="I1024" s="38">
        <v>4.2817999999999996</v>
      </c>
      <c r="J1024" s="38">
        <f t="shared" si="80"/>
        <v>4.2836977950000001</v>
      </c>
      <c r="K1024" s="38">
        <f t="shared" si="82"/>
        <v>4.8199999999999577E-2</v>
      </c>
      <c r="L1024" s="38">
        <f t="shared" si="83"/>
        <v>7.9096275169964203E-2</v>
      </c>
      <c r="M1024" s="38">
        <f t="shared" si="79"/>
        <v>7.6600000000000001E-2</v>
      </c>
      <c r="N1024" s="38">
        <f t="shared" si="81"/>
        <v>1.897795000000535E-3</v>
      </c>
    </row>
    <row r="1025" spans="1:14">
      <c r="A1025" s="9">
        <v>40578</v>
      </c>
      <c r="B1025">
        <v>4.3946942709999997</v>
      </c>
      <c r="C1025" s="23">
        <v>6.7900000000000002E-2</v>
      </c>
      <c r="D1025" s="23">
        <v>7.6600000000000001E-2</v>
      </c>
      <c r="E1025">
        <v>1.5580179E-2</v>
      </c>
      <c r="F1025" s="23">
        <v>1.9E-2</v>
      </c>
      <c r="H1025" s="9">
        <v>40575</v>
      </c>
      <c r="I1025" s="38">
        <v>4.2336</v>
      </c>
      <c r="J1025" s="38">
        <f t="shared" si="80"/>
        <v>4.2330193850000004</v>
      </c>
      <c r="K1025" s="38">
        <f t="shared" si="82"/>
        <v>6.0999999999999943E-2</v>
      </c>
      <c r="L1025" s="38">
        <f t="shared" si="83"/>
        <v>7.9359541895291277E-2</v>
      </c>
      <c r="M1025" s="38">
        <f t="shared" si="79"/>
        <v>7.7600000000000002E-2</v>
      </c>
      <c r="N1025" s="38">
        <f t="shared" si="81"/>
        <v>5.8061499999961796E-4</v>
      </c>
    </row>
    <row r="1026" spans="1:14">
      <c r="A1026" s="9">
        <v>40577</v>
      </c>
      <c r="B1026">
        <v>4.3267547750000004</v>
      </c>
      <c r="C1026" s="23">
        <v>4.3099999999999999E-2</v>
      </c>
      <c r="D1026" s="23">
        <v>7.6399999999999996E-2</v>
      </c>
      <c r="E1026">
        <v>1.0001179000000001E-2</v>
      </c>
      <c r="F1026" s="23">
        <v>1.9E-2</v>
      </c>
      <c r="H1026" s="9">
        <v>40574</v>
      </c>
      <c r="I1026" s="38">
        <v>4.1726000000000001</v>
      </c>
      <c r="J1026" s="38">
        <f t="shared" si="80"/>
        <v>4.1734715509999996</v>
      </c>
      <c r="K1026" s="38">
        <f t="shared" si="82"/>
        <v>2.6900000000000368E-2</v>
      </c>
      <c r="L1026" s="38">
        <f t="shared" si="83"/>
        <v>7.9220184663960955E-2</v>
      </c>
      <c r="M1026" s="38">
        <f t="shared" ref="M1026:M1089" si="84">VLOOKUP(H1026,$A$2:$F$1466,4,0)</f>
        <v>7.7499999999999999E-2</v>
      </c>
      <c r="N1026" s="38">
        <f t="shared" si="81"/>
        <v>8.7155099999947083E-4</v>
      </c>
    </row>
    <row r="1027" spans="1:14">
      <c r="A1027" s="9">
        <v>40576</v>
      </c>
      <c r="B1027">
        <v>4.2836977950000001</v>
      </c>
      <c r="C1027" s="23">
        <v>5.0700000000000002E-2</v>
      </c>
      <c r="D1027" s="23">
        <v>7.6600000000000001E-2</v>
      </c>
      <c r="E1027">
        <v>1.1901066E-2</v>
      </c>
      <c r="F1027" s="23">
        <v>1.9099999999999999E-2</v>
      </c>
      <c r="H1027" s="9">
        <v>40571</v>
      </c>
      <c r="I1027" s="38">
        <v>4.1456999999999997</v>
      </c>
      <c r="J1027" s="38">
        <f t="shared" ref="J1027:J1090" si="85">VLOOKUP(H1027,A1027:F2491,2,0)</f>
        <v>4.1486356200000003</v>
      </c>
      <c r="K1027" s="38">
        <f t="shared" si="82"/>
        <v>-3.1400000000000539E-2</v>
      </c>
      <c r="L1027" s="38">
        <f t="shared" si="83"/>
        <v>7.9478281491320274E-2</v>
      </c>
      <c r="M1027" s="38">
        <f t="shared" si="84"/>
        <v>7.7899999999999997E-2</v>
      </c>
      <c r="N1027" s="38">
        <f t="shared" ref="N1027:N1090" si="86">ABS(I1027-J1027)</f>
        <v>2.9356200000005828E-3</v>
      </c>
    </row>
    <row r="1028" spans="1:14">
      <c r="A1028" s="9">
        <v>40575</v>
      </c>
      <c r="B1028">
        <v>4.2330193850000004</v>
      </c>
      <c r="C1028" s="23">
        <v>5.9499999999999997E-2</v>
      </c>
      <c r="D1028" s="23">
        <v>7.7600000000000002E-2</v>
      </c>
      <c r="E1028">
        <v>1.4167345E-2</v>
      </c>
      <c r="F1028" s="23">
        <v>1.95E-2</v>
      </c>
      <c r="H1028" s="9">
        <v>40570</v>
      </c>
      <c r="I1028" s="38">
        <v>4.1771000000000003</v>
      </c>
      <c r="J1028" s="38">
        <f t="shared" si="85"/>
        <v>4.1787721749999998</v>
      </c>
      <c r="K1028" s="38">
        <f t="shared" si="82"/>
        <v>-5.2999999999999936E-2</v>
      </c>
      <c r="L1028" s="38">
        <f t="shared" si="83"/>
        <v>7.9829886559706298E-2</v>
      </c>
      <c r="M1028" s="38">
        <f t="shared" si="84"/>
        <v>7.7799999999999994E-2</v>
      </c>
      <c r="N1028" s="38">
        <f t="shared" si="86"/>
        <v>1.6721749999994984E-3</v>
      </c>
    </row>
    <row r="1029" spans="1:14">
      <c r="A1029" s="9">
        <v>40574</v>
      </c>
      <c r="B1029">
        <v>4.1734715509999996</v>
      </c>
      <c r="C1029" s="23">
        <v>2.4799999999999999E-2</v>
      </c>
      <c r="D1029" s="23">
        <v>7.7499999999999999E-2</v>
      </c>
      <c r="E1029">
        <v>5.9686820000000003E-3</v>
      </c>
      <c r="F1029" s="23">
        <v>1.9400000000000001E-2</v>
      </c>
      <c r="H1029" s="9">
        <v>40569</v>
      </c>
      <c r="I1029" s="38">
        <v>4.2301000000000002</v>
      </c>
      <c r="J1029" s="38">
        <f t="shared" si="85"/>
        <v>4.2301753990000002</v>
      </c>
      <c r="K1029" s="38">
        <f t="shared" si="82"/>
        <v>8.3000000000000185E-2</v>
      </c>
      <c r="L1029" s="38">
        <f t="shared" si="83"/>
        <v>7.9543557622990535E-2</v>
      </c>
      <c r="M1029" s="38">
        <f t="shared" si="84"/>
        <v>7.7600000000000002E-2</v>
      </c>
      <c r="N1029" s="38">
        <f t="shared" si="86"/>
        <v>7.5398999999976013E-5</v>
      </c>
    </row>
    <row r="1030" spans="1:14">
      <c r="A1030" s="9">
        <v>40571</v>
      </c>
      <c r="B1030">
        <v>4.1486356200000003</v>
      </c>
      <c r="C1030" s="23">
        <v>-3.0099999999999998E-2</v>
      </c>
      <c r="D1030" s="23">
        <v>7.7899999999999997E-2</v>
      </c>
      <c r="E1030">
        <v>-7.2379519999999998E-3</v>
      </c>
      <c r="F1030" s="23">
        <v>1.9599999999999999E-2</v>
      </c>
      <c r="H1030" s="9">
        <v>40568</v>
      </c>
      <c r="I1030" s="38">
        <v>4.1471</v>
      </c>
      <c r="J1030" s="38">
        <f t="shared" si="85"/>
        <v>4.1484976419999997</v>
      </c>
      <c r="K1030" s="38">
        <f t="shared" si="82"/>
        <v>-4.7600000000000087E-2</v>
      </c>
      <c r="L1030" s="38">
        <f t="shared" si="83"/>
        <v>7.9379692147448583E-2</v>
      </c>
      <c r="M1030" s="38">
        <f t="shared" si="84"/>
        <v>7.7700000000000005E-2</v>
      </c>
      <c r="N1030" s="38">
        <f t="shared" si="86"/>
        <v>1.3976419999996992E-3</v>
      </c>
    </row>
    <row r="1031" spans="1:14">
      <c r="A1031" s="9">
        <v>40570</v>
      </c>
      <c r="B1031">
        <v>4.1787721749999998</v>
      </c>
      <c r="C1031" s="23">
        <v>-5.1400000000000001E-2</v>
      </c>
      <c r="D1031" s="23">
        <v>7.7799999999999994E-2</v>
      </c>
      <c r="E1031">
        <v>-1.2225992E-2</v>
      </c>
      <c r="F1031" s="23">
        <v>1.9599999999999999E-2</v>
      </c>
      <c r="H1031" s="9">
        <v>40567</v>
      </c>
      <c r="I1031" s="38">
        <v>4.1947000000000001</v>
      </c>
      <c r="J1031" s="38">
        <f t="shared" si="85"/>
        <v>4.1956447040000002</v>
      </c>
      <c r="K1031" s="38">
        <f t="shared" si="82"/>
        <v>1.3399999999999856E-2</v>
      </c>
      <c r="L1031" s="38">
        <f t="shared" si="83"/>
        <v>7.9200605255776532E-2</v>
      </c>
      <c r="M1031" s="38">
        <f t="shared" si="84"/>
        <v>7.7499999999999999E-2</v>
      </c>
      <c r="N1031" s="38">
        <f t="shared" si="86"/>
        <v>9.4470400000012944E-4</v>
      </c>
    </row>
    <row r="1032" spans="1:14">
      <c r="A1032" s="9">
        <v>40569</v>
      </c>
      <c r="B1032">
        <v>4.2301753990000002</v>
      </c>
      <c r="C1032" s="23">
        <v>8.1699999999999995E-2</v>
      </c>
      <c r="D1032" s="23">
        <v>7.7600000000000002E-2</v>
      </c>
      <c r="E1032">
        <v>1.9497203000000001E-2</v>
      </c>
      <c r="F1032" s="23">
        <v>1.9599999999999999E-2</v>
      </c>
      <c r="H1032" s="9">
        <v>40564</v>
      </c>
      <c r="I1032" s="38">
        <v>4.1813000000000002</v>
      </c>
      <c r="J1032" s="38">
        <f t="shared" si="85"/>
        <v>4.1821146169999999</v>
      </c>
      <c r="K1032" s="38">
        <f t="shared" si="82"/>
        <v>-3.6099999999999355E-2</v>
      </c>
      <c r="L1032" s="38">
        <f t="shared" si="83"/>
        <v>7.9206530005298217E-2</v>
      </c>
      <c r="M1032" s="38">
        <f t="shared" si="84"/>
        <v>7.7899999999999997E-2</v>
      </c>
      <c r="N1032" s="38">
        <f t="shared" si="86"/>
        <v>8.1461699999962889E-4</v>
      </c>
    </row>
    <row r="1033" spans="1:14">
      <c r="A1033" s="9">
        <v>40568</v>
      </c>
      <c r="B1033">
        <v>4.1484976419999997</v>
      </c>
      <c r="C1033" s="23">
        <v>-4.7100000000000003E-2</v>
      </c>
      <c r="D1033" s="23">
        <v>7.7700000000000005E-2</v>
      </c>
      <c r="E1033">
        <v>-1.1300757E-2</v>
      </c>
      <c r="F1033" s="23">
        <v>1.9599999999999999E-2</v>
      </c>
      <c r="H1033" s="9">
        <v>40563</v>
      </c>
      <c r="I1033" s="38">
        <v>4.2173999999999996</v>
      </c>
      <c r="J1033" s="38">
        <f t="shared" si="85"/>
        <v>4.2162328950000001</v>
      </c>
      <c r="K1033" s="38">
        <f t="shared" si="82"/>
        <v>0.10269999999999957</v>
      </c>
      <c r="L1033" s="38">
        <f t="shared" si="83"/>
        <v>7.9001622149547465E-2</v>
      </c>
      <c r="M1033" s="38">
        <f t="shared" si="84"/>
        <v>7.7799999999999994E-2</v>
      </c>
      <c r="N1033" s="38">
        <f t="shared" si="86"/>
        <v>1.167104999999502E-3</v>
      </c>
    </row>
    <row r="1034" spans="1:14">
      <c r="A1034" s="9">
        <v>40567</v>
      </c>
      <c r="B1034">
        <v>4.1956447040000002</v>
      </c>
      <c r="C1034" s="23">
        <v>1.35E-2</v>
      </c>
      <c r="D1034" s="23">
        <v>7.7499999999999999E-2</v>
      </c>
      <c r="E1034">
        <v>3.2300039999999999E-3</v>
      </c>
      <c r="F1034" s="23">
        <v>1.9599999999999999E-2</v>
      </c>
      <c r="H1034" s="9">
        <v>40562</v>
      </c>
      <c r="I1034" s="38">
        <v>4.1147</v>
      </c>
      <c r="J1034" s="38">
        <f t="shared" si="85"/>
        <v>4.1151242569999997</v>
      </c>
      <c r="K1034" s="38">
        <f t="shared" si="82"/>
        <v>-2.48999999999997E-2</v>
      </c>
      <c r="L1034" s="38">
        <f t="shared" si="83"/>
        <v>7.8302603859555175E-2</v>
      </c>
      <c r="M1034" s="38">
        <f t="shared" si="84"/>
        <v>7.6999999999999999E-2</v>
      </c>
      <c r="N1034" s="38">
        <f t="shared" si="86"/>
        <v>4.242569999997059E-4</v>
      </c>
    </row>
    <row r="1035" spans="1:14">
      <c r="A1035" s="9">
        <v>40564</v>
      </c>
      <c r="B1035">
        <v>4.1821146169999999</v>
      </c>
      <c r="C1035" s="23">
        <v>-3.4099999999999998E-2</v>
      </c>
      <c r="D1035" s="23">
        <v>7.7899999999999997E-2</v>
      </c>
      <c r="E1035">
        <v>-8.1250420000000007E-3</v>
      </c>
      <c r="F1035" s="23">
        <v>1.9699999999999999E-2</v>
      </c>
      <c r="H1035" s="9">
        <v>40561</v>
      </c>
      <c r="I1035" s="38">
        <v>4.1395999999999997</v>
      </c>
      <c r="J1035" s="38">
        <f t="shared" si="85"/>
        <v>4.1412372020000001</v>
      </c>
      <c r="K1035" s="38">
        <f t="shared" si="82"/>
        <v>5.4299999999999571E-2</v>
      </c>
      <c r="L1035" s="38">
        <f t="shared" si="83"/>
        <v>7.8367870809032625E-2</v>
      </c>
      <c r="M1035" s="38">
        <f t="shared" si="84"/>
        <v>7.6899999999999996E-2</v>
      </c>
      <c r="N1035" s="38">
        <f t="shared" si="86"/>
        <v>1.6372020000003928E-3</v>
      </c>
    </row>
    <row r="1036" spans="1:14">
      <c r="A1036" s="9">
        <v>40563</v>
      </c>
      <c r="B1036">
        <v>4.2162328950000001</v>
      </c>
      <c r="C1036" s="23">
        <v>0.1011</v>
      </c>
      <c r="D1036" s="23">
        <v>7.7799999999999994E-2</v>
      </c>
      <c r="E1036">
        <v>2.4273020999999999E-2</v>
      </c>
      <c r="F1036" s="23">
        <v>1.9699999999999999E-2</v>
      </c>
      <c r="H1036" s="9">
        <v>40557</v>
      </c>
      <c r="I1036" s="38">
        <v>4.0853000000000002</v>
      </c>
      <c r="J1036" s="38">
        <f t="shared" si="85"/>
        <v>4.0858523120000001</v>
      </c>
      <c r="K1036" s="38">
        <f t="shared" si="82"/>
        <v>1.3700000000000045E-2</v>
      </c>
      <c r="L1036" s="38">
        <f t="shared" si="83"/>
        <v>7.89622100132049E-2</v>
      </c>
      <c r="M1036" s="38">
        <f t="shared" si="84"/>
        <v>7.6799999999999993E-2</v>
      </c>
      <c r="N1036" s="38">
        <f t="shared" si="86"/>
        <v>5.5231199999994374E-4</v>
      </c>
    </row>
    <row r="1037" spans="1:14">
      <c r="A1037" s="9">
        <v>40562</v>
      </c>
      <c r="B1037">
        <v>4.1151242569999997</v>
      </c>
      <c r="C1037" s="23">
        <v>-2.6100000000000002E-2</v>
      </c>
      <c r="D1037" s="23">
        <v>7.6999999999999999E-2</v>
      </c>
      <c r="E1037">
        <v>-6.3255550000000001E-3</v>
      </c>
      <c r="F1037" s="23">
        <v>1.9599999999999999E-2</v>
      </c>
      <c r="H1037" s="9">
        <v>40556</v>
      </c>
      <c r="I1037" s="38">
        <v>4.0716000000000001</v>
      </c>
      <c r="J1037" s="38">
        <f t="shared" si="85"/>
        <v>4.0727672760000004</v>
      </c>
      <c r="K1037" s="38">
        <f t="shared" si="82"/>
        <v>-5.6199999999999584E-2</v>
      </c>
      <c r="L1037" s="38">
        <f t="shared" si="83"/>
        <v>7.9538607759337673E-2</v>
      </c>
      <c r="M1037" s="38">
        <f t="shared" si="84"/>
        <v>7.6999999999999999E-2</v>
      </c>
      <c r="N1037" s="38">
        <f t="shared" si="86"/>
        <v>1.1672760000003279E-3</v>
      </c>
    </row>
    <row r="1038" spans="1:14">
      <c r="A1038" s="9">
        <v>40561</v>
      </c>
      <c r="B1038">
        <v>4.1412372020000001</v>
      </c>
      <c r="C1038" s="23">
        <v>5.5399999999999998E-2</v>
      </c>
      <c r="D1038" s="23">
        <v>7.6899999999999996E-2</v>
      </c>
      <c r="E1038">
        <v>1.3464234E-2</v>
      </c>
      <c r="F1038" s="23">
        <v>1.9599999999999999E-2</v>
      </c>
      <c r="H1038" s="9">
        <v>40555</v>
      </c>
      <c r="I1038" s="38">
        <v>4.1277999999999997</v>
      </c>
      <c r="J1038" s="38">
        <f t="shared" si="85"/>
        <v>4.1275516730000001</v>
      </c>
      <c r="K1038" s="38">
        <f t="shared" si="82"/>
        <v>-3.3000000000003027E-3</v>
      </c>
      <c r="L1038" s="38">
        <f t="shared" si="83"/>
        <v>7.9033550838818301E-2</v>
      </c>
      <c r="M1038" s="38">
        <f t="shared" si="84"/>
        <v>7.7299999999999994E-2</v>
      </c>
      <c r="N1038" s="38">
        <f t="shared" si="86"/>
        <v>2.4832699999954855E-4</v>
      </c>
    </row>
    <row r="1039" spans="1:14">
      <c r="A1039" s="9">
        <v>40557</v>
      </c>
      <c r="B1039">
        <v>4.0858523120000001</v>
      </c>
      <c r="C1039" s="23">
        <v>1.3100000000000001E-2</v>
      </c>
      <c r="D1039" s="23">
        <v>7.6799999999999993E-2</v>
      </c>
      <c r="E1039">
        <v>3.207662E-3</v>
      </c>
      <c r="F1039" s="23">
        <v>1.95E-2</v>
      </c>
      <c r="H1039" s="9">
        <v>40554</v>
      </c>
      <c r="I1039" s="38">
        <v>4.1311</v>
      </c>
      <c r="J1039" s="38">
        <f t="shared" si="85"/>
        <v>4.1304635689999998</v>
      </c>
      <c r="K1039" s="38">
        <f t="shared" si="82"/>
        <v>5.6099999999999817E-2</v>
      </c>
      <c r="L1039" s="38">
        <f t="shared" si="83"/>
        <v>7.917248814159536E-2</v>
      </c>
      <c r="M1039" s="38">
        <f t="shared" si="84"/>
        <v>7.7899999999999997E-2</v>
      </c>
      <c r="N1039" s="38">
        <f t="shared" si="86"/>
        <v>6.3643100000021491E-4</v>
      </c>
    </row>
    <row r="1040" spans="1:14">
      <c r="A1040" s="9">
        <v>40556</v>
      </c>
      <c r="B1040">
        <v>4.0727672760000004</v>
      </c>
      <c r="C1040" s="23">
        <v>-5.4800000000000001E-2</v>
      </c>
      <c r="D1040" s="23">
        <v>7.6999999999999999E-2</v>
      </c>
      <c r="E1040">
        <v>-1.3361727E-2</v>
      </c>
      <c r="F1040" s="23">
        <v>1.9599999999999999E-2</v>
      </c>
      <c r="H1040" s="9">
        <v>40553</v>
      </c>
      <c r="I1040" s="38">
        <v>4.0750000000000002</v>
      </c>
      <c r="J1040" s="38">
        <f t="shared" si="85"/>
        <v>4.0762960780000004</v>
      </c>
      <c r="K1040" s="38">
        <f t="shared" si="82"/>
        <v>-2.7699999999999392E-2</v>
      </c>
      <c r="L1040" s="38">
        <f t="shared" si="83"/>
        <v>7.9133327580092894E-2</v>
      </c>
      <c r="M1040" s="38">
        <f t="shared" si="84"/>
        <v>7.7799999999999994E-2</v>
      </c>
      <c r="N1040" s="38">
        <f t="shared" si="86"/>
        <v>1.2960780000002003E-3</v>
      </c>
    </row>
    <row r="1041" spans="1:14">
      <c r="A1041" s="9">
        <v>40555</v>
      </c>
      <c r="B1041">
        <v>4.1275516730000001</v>
      </c>
      <c r="C1041" s="23">
        <v>-2.8999999999999998E-3</v>
      </c>
      <c r="D1041" s="23">
        <v>7.7299999999999994E-2</v>
      </c>
      <c r="E1041">
        <v>-7.0522900000000003E-4</v>
      </c>
      <c r="F1041" s="23">
        <v>1.9800000000000002E-2</v>
      </c>
      <c r="H1041" s="9">
        <v>40550</v>
      </c>
      <c r="I1041" s="38">
        <v>4.1026999999999996</v>
      </c>
      <c r="J1041" s="38">
        <f t="shared" si="85"/>
        <v>4.1021104270000004</v>
      </c>
      <c r="K1041" s="38">
        <f t="shared" si="82"/>
        <v>-9.7400000000000375E-2</v>
      </c>
      <c r="L1041" s="38">
        <f t="shared" si="83"/>
        <v>7.8947366003369879E-2</v>
      </c>
      <c r="M1041" s="38">
        <f t="shared" si="84"/>
        <v>7.7799999999999994E-2</v>
      </c>
      <c r="N1041" s="38">
        <f t="shared" si="86"/>
        <v>5.8957299999917723E-4</v>
      </c>
    </row>
    <row r="1042" spans="1:14">
      <c r="A1042" s="9">
        <v>40554</v>
      </c>
      <c r="B1042">
        <v>4.1304635689999998</v>
      </c>
      <c r="C1042" s="23">
        <v>5.4199999999999998E-2</v>
      </c>
      <c r="D1042" s="23">
        <v>7.7899999999999997E-2</v>
      </c>
      <c r="E1042">
        <v>1.3200893E-2</v>
      </c>
      <c r="F1042" s="23">
        <v>0.02</v>
      </c>
      <c r="H1042" s="9">
        <v>40549</v>
      </c>
      <c r="I1042" s="38">
        <v>4.2000999999999999</v>
      </c>
      <c r="J1042" s="38">
        <f t="shared" si="85"/>
        <v>4.2000787129999999</v>
      </c>
      <c r="K1042" s="38">
        <f t="shared" si="82"/>
        <v>-4.4500000000000206E-2</v>
      </c>
      <c r="L1042" s="38">
        <f t="shared" si="83"/>
        <v>7.7893590389253448E-2</v>
      </c>
      <c r="M1042" s="38">
        <f t="shared" si="84"/>
        <v>7.6499999999999999E-2</v>
      </c>
      <c r="N1042" s="38">
        <f t="shared" si="86"/>
        <v>2.1287000000036471E-5</v>
      </c>
    </row>
    <row r="1043" spans="1:14">
      <c r="A1043" s="9">
        <v>40553</v>
      </c>
      <c r="B1043">
        <v>4.0762960780000004</v>
      </c>
      <c r="C1043" s="23">
        <v>-2.58E-2</v>
      </c>
      <c r="D1043" s="23">
        <v>7.7799999999999994E-2</v>
      </c>
      <c r="E1043">
        <v>-6.312827E-3</v>
      </c>
      <c r="F1043" s="23">
        <v>0.02</v>
      </c>
      <c r="H1043" s="9">
        <v>40548</v>
      </c>
      <c r="I1043" s="38">
        <v>4.2446000000000002</v>
      </c>
      <c r="J1043" s="38">
        <f t="shared" si="85"/>
        <v>4.2469378689999999</v>
      </c>
      <c r="K1043" s="38">
        <f t="shared" si="82"/>
        <v>0.13450000000000006</v>
      </c>
      <c r="L1043" s="38">
        <f t="shared" si="83"/>
        <v>7.8384487973082048E-2</v>
      </c>
      <c r="M1043" s="38">
        <f t="shared" si="84"/>
        <v>7.6100000000000001E-2</v>
      </c>
      <c r="N1043" s="38">
        <f t="shared" si="86"/>
        <v>2.3378689999997704E-3</v>
      </c>
    </row>
    <row r="1044" spans="1:14">
      <c r="A1044" s="9">
        <v>40550</v>
      </c>
      <c r="B1044">
        <v>4.1021104270000004</v>
      </c>
      <c r="C1044" s="23">
        <v>-9.8000000000000004E-2</v>
      </c>
      <c r="D1044" s="23">
        <v>7.7799999999999994E-2</v>
      </c>
      <c r="E1044">
        <v>-2.3601687E-2</v>
      </c>
      <c r="F1044" s="23">
        <v>0.02</v>
      </c>
      <c r="H1044" s="9">
        <v>40547</v>
      </c>
      <c r="I1044" s="38">
        <v>4.1101000000000001</v>
      </c>
      <c r="J1044" s="38">
        <f t="shared" si="85"/>
        <v>4.1122999570000003</v>
      </c>
      <c r="K1044" s="38">
        <f t="shared" si="82"/>
        <v>-1.0699999999999932E-2</v>
      </c>
      <c r="L1044" s="38">
        <f t="shared" si="83"/>
        <v>7.6808450037578052E-2</v>
      </c>
      <c r="M1044" s="38">
        <f t="shared" si="84"/>
        <v>7.4800000000000005E-2</v>
      </c>
      <c r="N1044" s="38">
        <f t="shared" si="86"/>
        <v>2.1999570000001967E-3</v>
      </c>
    </row>
    <row r="1045" spans="1:14">
      <c r="A1045" s="9">
        <v>40549</v>
      </c>
      <c r="B1045">
        <v>4.2000787129999999</v>
      </c>
      <c r="C1045" s="23">
        <v>-4.6899999999999997E-2</v>
      </c>
      <c r="D1045" s="23">
        <v>7.6499999999999999E-2</v>
      </c>
      <c r="E1045">
        <v>-1.1094956E-2</v>
      </c>
      <c r="F1045" s="23">
        <v>1.9699999999999999E-2</v>
      </c>
      <c r="H1045" s="9">
        <v>40546</v>
      </c>
      <c r="I1045" s="38">
        <v>4.1208</v>
      </c>
      <c r="J1045" s="38">
        <f t="shared" si="85"/>
        <v>4.1193669560000004</v>
      </c>
      <c r="K1045" s="38">
        <f t="shared" si="82"/>
        <v>1.8799999999999706E-2</v>
      </c>
      <c r="L1045" s="38">
        <f t="shared" si="83"/>
        <v>7.7249538038221474E-2</v>
      </c>
      <c r="M1045" s="38">
        <f t="shared" si="84"/>
        <v>7.5700000000000003E-2</v>
      </c>
      <c r="N1045" s="38">
        <f t="shared" si="86"/>
        <v>1.4330439999996614E-3</v>
      </c>
    </row>
    <row r="1046" spans="1:14">
      <c r="A1046" s="9">
        <v>40548</v>
      </c>
      <c r="B1046">
        <v>4.2469378689999999</v>
      </c>
      <c r="C1046" s="23">
        <v>0.1346</v>
      </c>
      <c r="D1046" s="23">
        <v>7.6100000000000001E-2</v>
      </c>
      <c r="E1046">
        <v>3.2215750000000001E-2</v>
      </c>
      <c r="F1046" s="23">
        <v>1.9599999999999999E-2</v>
      </c>
      <c r="H1046" s="9">
        <v>40543</v>
      </c>
      <c r="I1046" s="38">
        <v>4.1020000000000003</v>
      </c>
      <c r="J1046" s="38">
        <f t="shared" si="85"/>
        <v>4.1057743709999999</v>
      </c>
      <c r="K1046" s="38">
        <f t="shared" si="82"/>
        <v>-0.22049999999999947</v>
      </c>
      <c r="L1046" s="38">
        <f t="shared" si="83"/>
        <v>7.7247655496209072E-2</v>
      </c>
      <c r="M1046" s="38">
        <f t="shared" si="84"/>
        <v>7.5700000000000003E-2</v>
      </c>
      <c r="N1046" s="38">
        <f t="shared" si="86"/>
        <v>3.7743709999995545E-3</v>
      </c>
    </row>
    <row r="1047" spans="1:14">
      <c r="A1047" s="9">
        <v>40547</v>
      </c>
      <c r="B1047">
        <v>4.1122999570000003</v>
      </c>
      <c r="C1047" s="23">
        <v>-7.1000000000000004E-3</v>
      </c>
      <c r="D1047" s="23">
        <v>7.4800000000000005E-2</v>
      </c>
      <c r="E1047">
        <v>-1.717028E-3</v>
      </c>
      <c r="F1047" s="23">
        <v>1.9400000000000001E-2</v>
      </c>
      <c r="H1047" s="9">
        <v>40540</v>
      </c>
      <c r="I1047" s="38">
        <v>4.3224999999999998</v>
      </c>
      <c r="J1047" s="38">
        <f t="shared" si="85"/>
        <v>4.3267789140000001</v>
      </c>
      <c r="K1047" s="38">
        <f t="shared" si="82"/>
        <v>0.10989999999999966</v>
      </c>
      <c r="L1047" s="38">
        <f t="shared" si="83"/>
        <v>7.0972727693608989E-2</v>
      </c>
      <c r="M1047" s="38">
        <f t="shared" si="84"/>
        <v>7.1800000000000003E-2</v>
      </c>
      <c r="N1047" s="38">
        <f t="shared" si="86"/>
        <v>4.2789140000003556E-3</v>
      </c>
    </row>
    <row r="1048" spans="1:14">
      <c r="A1048" s="9">
        <v>40546</v>
      </c>
      <c r="B1048">
        <v>4.1193669560000004</v>
      </c>
      <c r="C1048" s="23">
        <v>1.3599999999999999E-2</v>
      </c>
      <c r="D1048" s="23">
        <v>7.5700000000000003E-2</v>
      </c>
      <c r="E1048">
        <v>3.3051339999999999E-3</v>
      </c>
      <c r="F1048" s="23">
        <v>1.9699999999999999E-2</v>
      </c>
      <c r="H1048" s="9">
        <v>40539</v>
      </c>
      <c r="I1048" s="38">
        <v>4.2126000000000001</v>
      </c>
      <c r="J1048" s="38">
        <f t="shared" si="85"/>
        <v>4.2128404719999999</v>
      </c>
      <c r="K1048" s="38">
        <f t="shared" si="82"/>
        <v>-1.2199999999999989E-2</v>
      </c>
      <c r="L1048" s="38">
        <f t="shared" si="83"/>
        <v>7.0151648002838185E-2</v>
      </c>
      <c r="M1048" s="38">
        <f t="shared" si="84"/>
        <v>7.0999999999999994E-2</v>
      </c>
      <c r="N1048" s="38">
        <f t="shared" si="86"/>
        <v>2.4047199999976954E-4</v>
      </c>
    </row>
    <row r="1049" spans="1:14">
      <c r="A1049" s="9">
        <v>40543</v>
      </c>
      <c r="B1049">
        <v>4.1057743709999999</v>
      </c>
      <c r="C1049" s="23">
        <v>-8.3000000000000004E-2</v>
      </c>
      <c r="D1049" s="23">
        <v>7.5700000000000003E-2</v>
      </c>
      <c r="E1049">
        <v>-2.0016215E-2</v>
      </c>
      <c r="F1049" s="23">
        <v>1.9699999999999999E-2</v>
      </c>
      <c r="H1049" s="9">
        <v>40535</v>
      </c>
      <c r="I1049" s="38">
        <v>4.2248000000000001</v>
      </c>
      <c r="J1049" s="38">
        <f t="shared" si="85"/>
        <v>4.2265070800000002</v>
      </c>
      <c r="K1049" s="38">
        <f t="shared" si="82"/>
        <v>4.6599999999999753E-2</v>
      </c>
      <c r="L1049" s="38">
        <f t="shared" si="83"/>
        <v>7.0372288941368433E-2</v>
      </c>
      <c r="M1049" s="38">
        <f t="shared" si="84"/>
        <v>7.1199999999999999E-2</v>
      </c>
      <c r="N1049" s="38">
        <f t="shared" si="86"/>
        <v>1.707080000000083E-3</v>
      </c>
    </row>
    <row r="1050" spans="1:14">
      <c r="A1050" s="9">
        <v>40542</v>
      </c>
      <c r="B1050">
        <v>4.1887844369999998</v>
      </c>
      <c r="C1050" s="23">
        <v>1.7600000000000001E-2</v>
      </c>
      <c r="D1050" s="23">
        <v>7.51E-2</v>
      </c>
      <c r="E1050">
        <v>4.2061690000000001E-3</v>
      </c>
      <c r="F1050" s="23">
        <v>1.9599999999999999E-2</v>
      </c>
      <c r="H1050" s="9">
        <v>40534</v>
      </c>
      <c r="I1050" s="38">
        <v>4.1782000000000004</v>
      </c>
      <c r="J1050" s="38">
        <f t="shared" si="85"/>
        <v>4.1785023609999996</v>
      </c>
      <c r="K1050" s="38">
        <f t="shared" si="82"/>
        <v>4.1999999999999815E-3</v>
      </c>
      <c r="L1050" s="38">
        <f t="shared" si="83"/>
        <v>7.1753585138486134E-2</v>
      </c>
      <c r="M1050" s="38">
        <f t="shared" si="84"/>
        <v>7.2400000000000006E-2</v>
      </c>
      <c r="N1050" s="38">
        <f t="shared" si="86"/>
        <v>3.0236099999925159E-4</v>
      </c>
    </row>
    <row r="1051" spans="1:14">
      <c r="A1051" s="9">
        <v>40541</v>
      </c>
      <c r="B1051">
        <v>4.1712027049999998</v>
      </c>
      <c r="C1051" s="23">
        <v>-0.15559999999999999</v>
      </c>
      <c r="D1051" s="23">
        <v>7.51E-2</v>
      </c>
      <c r="E1051">
        <v>-3.6618953000000003E-2</v>
      </c>
      <c r="F1051" s="23">
        <v>1.9599999999999999E-2</v>
      </c>
      <c r="H1051" s="9">
        <v>40533</v>
      </c>
      <c r="I1051" s="38">
        <v>4.1740000000000004</v>
      </c>
      <c r="J1051" s="38">
        <f t="shared" si="85"/>
        <v>4.1747769850000003</v>
      </c>
      <c r="K1051" s="38">
        <f t="shared" si="82"/>
        <v>-3.3699999999999619E-2</v>
      </c>
      <c r="L1051" s="38">
        <f t="shared" si="83"/>
        <v>7.2157953780475917E-2</v>
      </c>
      <c r="M1051" s="38">
        <f t="shared" si="84"/>
        <v>7.2800000000000004E-2</v>
      </c>
      <c r="N1051" s="38">
        <f t="shared" si="86"/>
        <v>7.7698499999989679E-4</v>
      </c>
    </row>
    <row r="1052" spans="1:14">
      <c r="A1052" s="9">
        <v>40540</v>
      </c>
      <c r="B1052">
        <v>4.3267789140000001</v>
      </c>
      <c r="C1052" s="23">
        <v>0.1139</v>
      </c>
      <c r="D1052" s="23">
        <v>7.1800000000000003E-2</v>
      </c>
      <c r="E1052">
        <v>2.6686248999999999E-2</v>
      </c>
      <c r="F1052" s="23">
        <v>1.89E-2</v>
      </c>
      <c r="H1052" s="9">
        <v>40532</v>
      </c>
      <c r="I1052" s="38">
        <v>4.2077</v>
      </c>
      <c r="J1052" s="38">
        <f t="shared" si="85"/>
        <v>4.2106190229999996</v>
      </c>
      <c r="K1052" s="38">
        <f t="shared" si="82"/>
        <v>3.8000000000000256E-2</v>
      </c>
      <c r="L1052" s="38">
        <f t="shared" si="83"/>
        <v>7.1925856579068692E-2</v>
      </c>
      <c r="M1052" s="38">
        <f t="shared" si="84"/>
        <v>7.2499999999999995E-2</v>
      </c>
      <c r="N1052" s="38">
        <f t="shared" si="86"/>
        <v>2.9190229999995765E-3</v>
      </c>
    </row>
    <row r="1053" spans="1:14">
      <c r="A1053" s="9">
        <v>40539</v>
      </c>
      <c r="B1053">
        <v>4.2128404719999999</v>
      </c>
      <c r="C1053" s="23">
        <v>-1.37E-2</v>
      </c>
      <c r="D1053" s="23">
        <v>7.0999999999999994E-2</v>
      </c>
      <c r="E1053">
        <v>-3.238786E-3</v>
      </c>
      <c r="F1053" s="23">
        <v>1.8800000000000001E-2</v>
      </c>
      <c r="H1053" s="9">
        <v>40529</v>
      </c>
      <c r="I1053" s="38">
        <v>4.1696999999999997</v>
      </c>
      <c r="J1053" s="38">
        <f t="shared" si="85"/>
        <v>4.167020172</v>
      </c>
      <c r="K1053" s="38">
        <f t="shared" si="82"/>
        <v>-0.1875</v>
      </c>
      <c r="L1053" s="38">
        <f t="shared" si="83"/>
        <v>7.2110368562622665E-2</v>
      </c>
      <c r="M1053" s="38">
        <f t="shared" si="84"/>
        <v>7.2700000000000001E-2</v>
      </c>
      <c r="N1053" s="38">
        <f t="shared" si="86"/>
        <v>2.6798279999997732E-3</v>
      </c>
    </row>
    <row r="1054" spans="1:14">
      <c r="A1054" s="9">
        <v>40535</v>
      </c>
      <c r="B1054">
        <v>4.2265070800000002</v>
      </c>
      <c r="C1054" s="23">
        <v>4.8000000000000001E-2</v>
      </c>
      <c r="D1054" s="23">
        <v>7.1199999999999999E-2</v>
      </c>
      <c r="E1054">
        <v>1.1423007000000001E-2</v>
      </c>
      <c r="F1054" s="23">
        <v>1.89E-2</v>
      </c>
      <c r="H1054" s="9">
        <v>40528</v>
      </c>
      <c r="I1054" s="38">
        <v>4.3571999999999997</v>
      </c>
      <c r="J1054" s="38">
        <f t="shared" si="85"/>
        <v>4.3563887499999998</v>
      </c>
      <c r="K1054" s="38">
        <f t="shared" si="82"/>
        <v>-2.2400000000000198E-2</v>
      </c>
      <c r="L1054" s="38">
        <f t="shared" si="83"/>
        <v>6.969988471567598E-2</v>
      </c>
      <c r="M1054" s="38">
        <f t="shared" si="84"/>
        <v>7.0099999999999996E-2</v>
      </c>
      <c r="N1054" s="38">
        <f t="shared" si="86"/>
        <v>8.1124999999993008E-4</v>
      </c>
    </row>
    <row r="1055" spans="1:14">
      <c r="A1055" s="9">
        <v>40534</v>
      </c>
      <c r="B1055">
        <v>4.1785023609999996</v>
      </c>
      <c r="C1055" s="23">
        <v>3.7000000000000002E-3</v>
      </c>
      <c r="D1055" s="23">
        <v>7.2400000000000006E-2</v>
      </c>
      <c r="E1055">
        <v>8.9195500000000005E-4</v>
      </c>
      <c r="F1055" s="23">
        <v>1.9300000000000001E-2</v>
      </c>
      <c r="H1055" s="9">
        <v>40527</v>
      </c>
      <c r="I1055" s="38">
        <v>4.3795999999999999</v>
      </c>
      <c r="J1055" s="38">
        <f t="shared" si="85"/>
        <v>4.3841234939999998</v>
      </c>
      <c r="K1055" s="38">
        <f t="shared" si="82"/>
        <v>9.4000000000000306E-2</v>
      </c>
      <c r="L1055" s="38">
        <f t="shared" si="83"/>
        <v>7.0451415703137302E-2</v>
      </c>
      <c r="M1055" s="38">
        <f t="shared" si="84"/>
        <v>7.0800000000000002E-2</v>
      </c>
      <c r="N1055" s="38">
        <f t="shared" si="86"/>
        <v>4.5234939999998502E-3</v>
      </c>
    </row>
    <row r="1056" spans="1:14">
      <c r="A1056" s="9">
        <v>40533</v>
      </c>
      <c r="B1056">
        <v>4.1747769850000003</v>
      </c>
      <c r="C1056" s="23">
        <v>-3.5799999999999998E-2</v>
      </c>
      <c r="D1056" s="23">
        <v>7.2800000000000004E-2</v>
      </c>
      <c r="E1056">
        <v>-8.5487329999999993E-3</v>
      </c>
      <c r="F1056" s="23">
        <v>1.9400000000000001E-2</v>
      </c>
      <c r="H1056" s="9">
        <v>40526</v>
      </c>
      <c r="I1056" s="38">
        <v>4.2855999999999996</v>
      </c>
      <c r="J1056" s="38">
        <f t="shared" si="85"/>
        <v>4.2874791959999996</v>
      </c>
      <c r="K1056" s="38">
        <f t="shared" si="82"/>
        <v>0.17539999999999978</v>
      </c>
      <c r="L1056" s="38">
        <f t="shared" si="83"/>
        <v>6.9738900682198679E-2</v>
      </c>
      <c r="M1056" s="38">
        <f t="shared" si="84"/>
        <v>7.0000000000000007E-2</v>
      </c>
      <c r="N1056" s="38">
        <f t="shared" si="86"/>
        <v>1.8791959999999719E-3</v>
      </c>
    </row>
    <row r="1057" spans="1:14">
      <c r="A1057" s="9">
        <v>40532</v>
      </c>
      <c r="B1057">
        <v>4.2106190229999996</v>
      </c>
      <c r="C1057" s="23">
        <v>4.36E-2</v>
      </c>
      <c r="D1057" s="23">
        <v>7.2499999999999995E-2</v>
      </c>
      <c r="E1057">
        <v>1.0408479999999999E-2</v>
      </c>
      <c r="F1057" s="23">
        <v>1.9300000000000001E-2</v>
      </c>
      <c r="H1057" s="9">
        <v>40525</v>
      </c>
      <c r="I1057" s="38">
        <v>4.1101999999999999</v>
      </c>
      <c r="J1057" s="38">
        <f t="shared" si="85"/>
        <v>4.1089742640000004</v>
      </c>
      <c r="K1057" s="38">
        <f t="shared" si="82"/>
        <v>-1.5299999999999869E-2</v>
      </c>
      <c r="L1057" s="38">
        <f t="shared" si="83"/>
        <v>6.6492122871470966E-2</v>
      </c>
      <c r="M1057" s="38">
        <f t="shared" si="84"/>
        <v>6.6699999999999995E-2</v>
      </c>
      <c r="N1057" s="38">
        <f t="shared" si="86"/>
        <v>1.2257359999994222E-3</v>
      </c>
    </row>
    <row r="1058" spans="1:14">
      <c r="A1058" s="9">
        <v>40529</v>
      </c>
      <c r="B1058">
        <v>4.167020172</v>
      </c>
      <c r="C1058" s="23">
        <v>-0.18940000000000001</v>
      </c>
      <c r="D1058" s="23">
        <v>7.2700000000000001E-2</v>
      </c>
      <c r="E1058">
        <v>-4.4442252000000002E-2</v>
      </c>
      <c r="F1058" s="23">
        <v>1.9400000000000001E-2</v>
      </c>
      <c r="H1058" s="9">
        <v>40522</v>
      </c>
      <c r="I1058" s="38">
        <v>4.1254999999999997</v>
      </c>
      <c r="J1058" s="38">
        <f t="shared" si="85"/>
        <v>4.1283648409999998</v>
      </c>
      <c r="K1058" s="38">
        <f t="shared" si="82"/>
        <v>6.9999999999999396E-2</v>
      </c>
      <c r="L1058" s="38">
        <f t="shared" si="83"/>
        <v>6.7040504052518962E-2</v>
      </c>
      <c r="M1058" s="38">
        <f t="shared" si="84"/>
        <v>6.7100000000000007E-2</v>
      </c>
      <c r="N1058" s="38">
        <f t="shared" si="86"/>
        <v>2.8648410000000624E-3</v>
      </c>
    </row>
    <row r="1059" spans="1:14">
      <c r="A1059" s="9">
        <v>40528</v>
      </c>
      <c r="B1059">
        <v>4.3563887499999998</v>
      </c>
      <c r="C1059" s="23">
        <v>-2.7699999999999999E-2</v>
      </c>
      <c r="D1059" s="23">
        <v>7.0099999999999996E-2</v>
      </c>
      <c r="E1059">
        <v>-6.3462730000000004E-3</v>
      </c>
      <c r="F1059" s="23">
        <v>1.9099999999999999E-2</v>
      </c>
      <c r="H1059" s="9">
        <v>40521</v>
      </c>
      <c r="I1059" s="38">
        <v>4.0555000000000003</v>
      </c>
      <c r="J1059" s="38">
        <f t="shared" si="85"/>
        <v>4.0560725560000002</v>
      </c>
      <c r="K1059" s="38">
        <f t="shared" si="82"/>
        <v>-5.0499999999999545E-2</v>
      </c>
      <c r="L1059" s="38">
        <f t="shared" si="83"/>
        <v>6.7259873448224525E-2</v>
      </c>
      <c r="M1059" s="38">
        <f t="shared" si="84"/>
        <v>6.7199999999999996E-2</v>
      </c>
      <c r="N1059" s="38">
        <f t="shared" si="86"/>
        <v>5.7255599999983531E-4</v>
      </c>
    </row>
    <row r="1060" spans="1:14">
      <c r="A1060" s="9">
        <v>40527</v>
      </c>
      <c r="B1060">
        <v>4.3841234939999998</v>
      </c>
      <c r="C1060" s="23">
        <v>9.6600000000000005E-2</v>
      </c>
      <c r="D1060" s="23">
        <v>7.0800000000000002E-2</v>
      </c>
      <c r="E1060">
        <v>2.2290758000000001E-2</v>
      </c>
      <c r="F1060" s="23">
        <v>1.9300000000000001E-2</v>
      </c>
      <c r="H1060" s="9">
        <v>40520</v>
      </c>
      <c r="I1060" s="38">
        <v>4.1059999999999999</v>
      </c>
      <c r="J1060" s="38">
        <f t="shared" si="85"/>
        <v>4.1053911510000001</v>
      </c>
      <c r="K1060" s="38">
        <f t="shared" si="82"/>
        <v>4.9800000000000288E-2</v>
      </c>
      <c r="L1060" s="38">
        <f t="shared" si="83"/>
        <v>6.828276227785296E-2</v>
      </c>
      <c r="M1060" s="38">
        <f t="shared" si="84"/>
        <v>6.83E-2</v>
      </c>
      <c r="N1060" s="38">
        <f t="shared" si="86"/>
        <v>6.0884899999980036E-4</v>
      </c>
    </row>
    <row r="1061" spans="1:14">
      <c r="A1061" s="9">
        <v>40526</v>
      </c>
      <c r="B1061">
        <v>4.2874791959999996</v>
      </c>
      <c r="C1061" s="23">
        <v>0.17849999999999999</v>
      </c>
      <c r="D1061" s="23">
        <v>7.0000000000000007E-2</v>
      </c>
      <c r="E1061">
        <v>4.2525533999999997E-2</v>
      </c>
      <c r="F1061" s="23">
        <v>1.9199999999999998E-2</v>
      </c>
      <c r="H1061" s="9">
        <v>40519</v>
      </c>
      <c r="I1061" s="38">
        <v>4.0561999999999996</v>
      </c>
      <c r="J1061" s="38">
        <f t="shared" si="85"/>
        <v>4.0550663980000001</v>
      </c>
      <c r="K1061" s="38">
        <f t="shared" si="82"/>
        <v>0.20529999999999937</v>
      </c>
      <c r="L1061" s="38">
        <f t="shared" si="83"/>
        <v>6.819218405434517E-2</v>
      </c>
      <c r="M1061" s="38">
        <f t="shared" si="84"/>
        <v>7.8299999999999995E-2</v>
      </c>
      <c r="N1061" s="38">
        <f t="shared" si="86"/>
        <v>1.1336019999994562E-3</v>
      </c>
    </row>
    <row r="1062" spans="1:14">
      <c r="A1062" s="9">
        <v>40525</v>
      </c>
      <c r="B1062">
        <v>4.1089742640000004</v>
      </c>
      <c r="C1062" s="23">
        <v>-1.9400000000000001E-2</v>
      </c>
      <c r="D1062" s="23">
        <v>6.6699999999999995E-2</v>
      </c>
      <c r="E1062">
        <v>-4.7079799999999996E-3</v>
      </c>
      <c r="F1062" s="23">
        <v>1.8499999999999999E-2</v>
      </c>
      <c r="H1062" s="9">
        <v>40518</v>
      </c>
      <c r="I1062" s="38">
        <v>3.8509000000000002</v>
      </c>
      <c r="J1062" s="38">
        <f t="shared" si="85"/>
        <v>3.8510282189999998</v>
      </c>
      <c r="K1062" s="38">
        <f t="shared" si="82"/>
        <v>-9.0899999999999981E-2</v>
      </c>
      <c r="L1062" s="38">
        <f t="shared" si="83"/>
        <v>6.4671400148559807E-2</v>
      </c>
      <c r="M1062" s="38">
        <f t="shared" si="84"/>
        <v>8.9599999999999999E-2</v>
      </c>
      <c r="N1062" s="38">
        <f t="shared" si="86"/>
        <v>1.2821899999959641E-4</v>
      </c>
    </row>
    <row r="1063" spans="1:14">
      <c r="A1063" s="9">
        <v>40522</v>
      </c>
      <c r="B1063">
        <v>4.1283648409999998</v>
      </c>
      <c r="C1063" s="23">
        <v>7.2300000000000003E-2</v>
      </c>
      <c r="D1063" s="23">
        <v>6.7100000000000007E-2</v>
      </c>
      <c r="E1063">
        <v>1.7666252E-2</v>
      </c>
      <c r="F1063" s="23">
        <v>1.8599999999999998E-2</v>
      </c>
      <c r="H1063" s="9">
        <v>40515</v>
      </c>
      <c r="I1063" s="38">
        <v>3.9418000000000002</v>
      </c>
      <c r="J1063" s="38">
        <f t="shared" si="85"/>
        <v>3.9445680219999999</v>
      </c>
      <c r="K1063" s="38">
        <f t="shared" si="82"/>
        <v>-1.7599999999999838E-2</v>
      </c>
      <c r="L1063" s="38">
        <f t="shared" si="83"/>
        <v>6.3516119467450061E-2</v>
      </c>
      <c r="M1063" s="38">
        <f t="shared" si="84"/>
        <v>8.8800000000000004E-2</v>
      </c>
      <c r="N1063" s="38">
        <f t="shared" si="86"/>
        <v>2.7680219999997036E-3</v>
      </c>
    </row>
    <row r="1064" spans="1:14">
      <c r="A1064" s="9">
        <v>40521</v>
      </c>
      <c r="B1064">
        <v>4.0560725560000002</v>
      </c>
      <c r="C1064" s="23">
        <v>-4.9299999999999997E-2</v>
      </c>
      <c r="D1064" s="23">
        <v>6.7199999999999996E-2</v>
      </c>
      <c r="E1064">
        <v>-1.208587E-2</v>
      </c>
      <c r="F1064" s="23">
        <v>1.8700000000000001E-2</v>
      </c>
      <c r="H1064" s="9">
        <v>40514</v>
      </c>
      <c r="I1064" s="38">
        <v>3.9594</v>
      </c>
      <c r="J1064" s="38">
        <f t="shared" si="85"/>
        <v>3.9593986970000001</v>
      </c>
      <c r="K1064" s="38">
        <f t="shared" si="82"/>
        <v>2.6800000000000157E-2</v>
      </c>
      <c r="L1064" s="38">
        <f t="shared" si="83"/>
        <v>6.4960700418561182E-2</v>
      </c>
      <c r="M1064" s="38">
        <f t="shared" si="84"/>
        <v>0.11650000000000001</v>
      </c>
      <c r="N1064" s="38">
        <f t="shared" si="86"/>
        <v>1.3029999998970254E-6</v>
      </c>
    </row>
    <row r="1065" spans="1:14">
      <c r="A1065" s="9">
        <v>40520</v>
      </c>
      <c r="B1065">
        <v>4.1053911510000001</v>
      </c>
      <c r="C1065" s="23">
        <v>5.0299999999999997E-2</v>
      </c>
      <c r="D1065" s="23">
        <v>6.83E-2</v>
      </c>
      <c r="E1065">
        <v>1.2333963E-2</v>
      </c>
      <c r="F1065" s="23">
        <v>1.9E-2</v>
      </c>
      <c r="H1065" s="9">
        <v>40513</v>
      </c>
      <c r="I1065" s="38">
        <v>3.9325999999999999</v>
      </c>
      <c r="J1065" s="38">
        <f t="shared" si="85"/>
        <v>3.9343682449999999</v>
      </c>
      <c r="K1065" s="38">
        <f t="shared" si="82"/>
        <v>0.1549999999999998</v>
      </c>
      <c r="L1065" s="38">
        <f t="shared" si="83"/>
        <v>6.5678511994815364E-2</v>
      </c>
      <c r="M1065" s="38">
        <f t="shared" si="84"/>
        <v>0.1171</v>
      </c>
      <c r="N1065" s="38">
        <f t="shared" si="86"/>
        <v>1.7682450000000571E-3</v>
      </c>
    </row>
    <row r="1066" spans="1:14">
      <c r="A1066" s="9">
        <v>40519</v>
      </c>
      <c r="B1066">
        <v>4.0550663980000001</v>
      </c>
      <c r="C1066" s="23">
        <v>0.20399999999999999</v>
      </c>
      <c r="D1066" s="23">
        <v>7.8299999999999995E-2</v>
      </c>
      <c r="E1066">
        <v>5.1626879000000001E-2</v>
      </c>
      <c r="F1066" s="23">
        <v>2.2100000000000002E-2</v>
      </c>
      <c r="H1066" s="9">
        <v>40512</v>
      </c>
      <c r="I1066" s="38">
        <v>3.7776000000000001</v>
      </c>
      <c r="J1066" s="38">
        <f t="shared" si="85"/>
        <v>3.7797245529999999</v>
      </c>
      <c r="K1066" s="38">
        <f t="shared" si="82"/>
        <v>7.2999999999998622E-3</v>
      </c>
      <c r="L1066" s="38">
        <f t="shared" si="83"/>
        <v>6.3040585976226374E-2</v>
      </c>
      <c r="M1066" s="38">
        <f t="shared" si="84"/>
        <v>0.1158</v>
      </c>
      <c r="N1066" s="38">
        <f t="shared" si="86"/>
        <v>2.124552999999807E-3</v>
      </c>
    </row>
    <row r="1067" spans="1:14">
      <c r="A1067" s="9">
        <v>40518</v>
      </c>
      <c r="B1067">
        <v>3.8510282189999998</v>
      </c>
      <c r="C1067" s="23">
        <v>-9.35E-2</v>
      </c>
      <c r="D1067" s="23">
        <v>8.9599999999999999E-2</v>
      </c>
      <c r="E1067">
        <v>-2.3999265999999998E-2</v>
      </c>
      <c r="F1067" s="23">
        <v>2.6800000000000001E-2</v>
      </c>
      <c r="H1067" s="9">
        <v>40511</v>
      </c>
      <c r="I1067" s="38">
        <v>3.7703000000000002</v>
      </c>
      <c r="J1067" s="38">
        <f t="shared" si="85"/>
        <v>3.7704506219999998</v>
      </c>
      <c r="K1067" s="38">
        <f t="shared" si="82"/>
        <v>-5.2499999999999769E-2</v>
      </c>
      <c r="L1067" s="38">
        <f t="shared" si="83"/>
        <v>6.3873438685352807E-2</v>
      </c>
      <c r="M1067" s="38">
        <f t="shared" si="84"/>
        <v>0.11650000000000001</v>
      </c>
      <c r="N1067" s="38">
        <f t="shared" si="86"/>
        <v>1.5062199999960058E-4</v>
      </c>
    </row>
    <row r="1068" spans="1:14">
      <c r="A1068" s="9">
        <v>40515</v>
      </c>
      <c r="B1068">
        <v>3.9445680219999999</v>
      </c>
      <c r="C1068" s="23">
        <v>-1.4800000000000001E-2</v>
      </c>
      <c r="D1068" s="23">
        <v>8.8800000000000004E-2</v>
      </c>
      <c r="E1068">
        <v>-3.7527210000000001E-3</v>
      </c>
      <c r="F1068" s="23">
        <v>2.6700000000000002E-2</v>
      </c>
      <c r="H1068" s="9">
        <v>40508</v>
      </c>
      <c r="I1068" s="38">
        <v>3.8228</v>
      </c>
      <c r="J1068" s="38">
        <f t="shared" si="85"/>
        <v>3.8227318170000002</v>
      </c>
      <c r="K1068" s="38">
        <f t="shared" si="82"/>
        <v>-3.0499999999999972E-2</v>
      </c>
      <c r="L1068" s="38">
        <f t="shared" si="83"/>
        <v>6.4983267272612028E-2</v>
      </c>
      <c r="M1068" s="38">
        <f t="shared" si="84"/>
        <v>0.1177</v>
      </c>
      <c r="N1068" s="38">
        <f t="shared" si="86"/>
        <v>6.8182999999777394E-5</v>
      </c>
    </row>
    <row r="1069" spans="1:14">
      <c r="A1069" s="9">
        <v>40514</v>
      </c>
      <c r="B1069">
        <v>3.9593986970000001</v>
      </c>
      <c r="C1069" s="23">
        <v>2.5000000000000001E-2</v>
      </c>
      <c r="D1069" s="23">
        <v>0.11650000000000001</v>
      </c>
      <c r="E1069">
        <v>6.3418479999999998E-3</v>
      </c>
      <c r="F1069" s="23">
        <v>3.56E-2</v>
      </c>
      <c r="H1069" s="9">
        <v>40506</v>
      </c>
      <c r="I1069" s="38">
        <v>3.8532999999999999</v>
      </c>
      <c r="J1069" s="38">
        <f t="shared" si="85"/>
        <v>3.8537113330000001</v>
      </c>
      <c r="K1069" s="38">
        <f t="shared" si="82"/>
        <v>0.15079999999999982</v>
      </c>
      <c r="L1069" s="38">
        <f t="shared" si="83"/>
        <v>6.6476111932235626E-2</v>
      </c>
      <c r="M1069" s="38">
        <f t="shared" si="84"/>
        <v>0.1188</v>
      </c>
      <c r="N1069" s="38">
        <f t="shared" si="86"/>
        <v>4.1133300000018025E-4</v>
      </c>
    </row>
    <row r="1070" spans="1:14">
      <c r="A1070" s="9">
        <v>40513</v>
      </c>
      <c r="B1070">
        <v>3.9343682449999999</v>
      </c>
      <c r="C1070" s="23">
        <v>0.15459999999999999</v>
      </c>
      <c r="D1070" s="23">
        <v>0.1171</v>
      </c>
      <c r="E1070">
        <v>4.0099184000000003E-2</v>
      </c>
      <c r="F1070" s="23">
        <v>3.5799999999999998E-2</v>
      </c>
      <c r="H1070" s="9">
        <v>40505</v>
      </c>
      <c r="I1070" s="38">
        <v>3.7025000000000001</v>
      </c>
      <c r="J1070" s="38">
        <f t="shared" si="85"/>
        <v>3.7018504289999998</v>
      </c>
      <c r="K1070" s="38">
        <f t="shared" si="82"/>
        <v>-2.5299999999999656E-2</v>
      </c>
      <c r="L1070" s="38">
        <f t="shared" si="83"/>
        <v>6.5942889946250291E-2</v>
      </c>
      <c r="M1070" s="38">
        <f t="shared" si="84"/>
        <v>0.11899999999999999</v>
      </c>
      <c r="N1070" s="38">
        <f t="shared" si="86"/>
        <v>6.49571000000293E-4</v>
      </c>
    </row>
    <row r="1071" spans="1:14">
      <c r="A1071" s="9">
        <v>40512</v>
      </c>
      <c r="B1071">
        <v>3.7797245529999999</v>
      </c>
      <c r="C1071" s="23">
        <v>9.2999999999999992E-3</v>
      </c>
      <c r="D1071" s="23">
        <v>0.1158</v>
      </c>
      <c r="E1071">
        <v>2.4566150000000001E-3</v>
      </c>
      <c r="F1071" s="23">
        <v>3.5499999999999997E-2</v>
      </c>
      <c r="H1071" s="9">
        <v>40504</v>
      </c>
      <c r="I1071" s="38">
        <v>3.7277999999999998</v>
      </c>
      <c r="J1071" s="38">
        <f t="shared" si="85"/>
        <v>3.7276148600000001</v>
      </c>
      <c r="K1071" s="38">
        <f t="shared" si="82"/>
        <v>-3.8800000000000168E-2</v>
      </c>
      <c r="L1071" s="38">
        <f t="shared" si="83"/>
        <v>6.6335344687445924E-2</v>
      </c>
      <c r="M1071" s="38">
        <f t="shared" si="84"/>
        <v>0.1192</v>
      </c>
      <c r="N1071" s="38">
        <f t="shared" si="86"/>
        <v>1.8513999999969499E-4</v>
      </c>
    </row>
    <row r="1072" spans="1:14">
      <c r="A1072" s="9">
        <v>40511</v>
      </c>
      <c r="B1072">
        <v>3.7704506219999998</v>
      </c>
      <c r="C1072" s="23">
        <v>-5.2299999999999999E-2</v>
      </c>
      <c r="D1072" s="23">
        <v>0.11650000000000001</v>
      </c>
      <c r="E1072">
        <v>-1.377078E-2</v>
      </c>
      <c r="F1072" s="23">
        <v>3.5700000000000003E-2</v>
      </c>
      <c r="H1072" s="9">
        <v>40501</v>
      </c>
      <c r="I1072" s="38">
        <v>3.7665999999999999</v>
      </c>
      <c r="J1072" s="38">
        <f t="shared" si="85"/>
        <v>3.7656964980000001</v>
      </c>
      <c r="K1072" s="38">
        <f t="shared" si="82"/>
        <v>1.5800000000000036E-2</v>
      </c>
      <c r="L1072" s="38">
        <f t="shared" si="83"/>
        <v>6.6083814782979866E-2</v>
      </c>
      <c r="M1072" s="38">
        <f t="shared" si="84"/>
        <v>0.1191</v>
      </c>
      <c r="N1072" s="38">
        <f t="shared" si="86"/>
        <v>9.0350199999988945E-4</v>
      </c>
    </row>
    <row r="1073" spans="1:14">
      <c r="A1073" s="9">
        <v>40508</v>
      </c>
      <c r="B1073">
        <v>3.8227318170000002</v>
      </c>
      <c r="C1073" s="23">
        <v>-3.1E-2</v>
      </c>
      <c r="D1073" s="23">
        <v>0.1177</v>
      </c>
      <c r="E1073">
        <v>-8.0713639999999993E-3</v>
      </c>
      <c r="F1073" s="23">
        <v>3.61E-2</v>
      </c>
      <c r="H1073" s="9">
        <v>40500</v>
      </c>
      <c r="I1073" s="38">
        <v>3.7507999999999999</v>
      </c>
      <c r="J1073" s="38">
        <f t="shared" si="85"/>
        <v>3.7504056729999999</v>
      </c>
      <c r="K1073" s="38">
        <f t="shared" si="82"/>
        <v>3.0299999999999994E-2</v>
      </c>
      <c r="L1073" s="38">
        <f t="shared" si="83"/>
        <v>6.6633896868368778E-2</v>
      </c>
      <c r="M1073" s="38">
        <f t="shared" si="84"/>
        <v>0.11940000000000001</v>
      </c>
      <c r="N1073" s="38">
        <f t="shared" si="86"/>
        <v>3.9432699999997212E-4</v>
      </c>
    </row>
    <row r="1074" spans="1:14">
      <c r="A1074" s="9">
        <v>40506</v>
      </c>
      <c r="B1074">
        <v>3.8537113330000001</v>
      </c>
      <c r="C1074" s="23">
        <v>0.15190000000000001</v>
      </c>
      <c r="D1074" s="23">
        <v>0.1188</v>
      </c>
      <c r="E1074">
        <v>4.0203856000000003E-2</v>
      </c>
      <c r="F1074" s="23">
        <v>3.6400000000000002E-2</v>
      </c>
      <c r="H1074" s="9">
        <v>40499</v>
      </c>
      <c r="I1074" s="38">
        <v>3.7204999999999999</v>
      </c>
      <c r="J1074" s="38">
        <f t="shared" si="85"/>
        <v>3.7192905700000001</v>
      </c>
      <c r="K1074" s="38">
        <f t="shared" si="82"/>
        <v>2.2999999999999687E-3</v>
      </c>
      <c r="L1074" s="38">
        <f t="shared" si="83"/>
        <v>6.6552371353456388E-2</v>
      </c>
      <c r="M1074" s="38">
        <f t="shared" si="84"/>
        <v>0.11940000000000001</v>
      </c>
      <c r="N1074" s="38">
        <f t="shared" si="86"/>
        <v>1.2094299999998448E-3</v>
      </c>
    </row>
    <row r="1075" spans="1:14">
      <c r="A1075" s="9">
        <v>40505</v>
      </c>
      <c r="B1075">
        <v>3.7018504289999998</v>
      </c>
      <c r="C1075" s="23">
        <v>-2.58E-2</v>
      </c>
      <c r="D1075" s="23">
        <v>0.11899999999999999</v>
      </c>
      <c r="E1075">
        <v>-6.9357710000000003E-3</v>
      </c>
      <c r="F1075" s="23">
        <v>3.6600000000000001E-2</v>
      </c>
      <c r="H1075" s="9">
        <v>40498</v>
      </c>
      <c r="I1075" s="38">
        <v>3.7181999999999999</v>
      </c>
      <c r="J1075" s="38">
        <f t="shared" si="85"/>
        <v>3.7216750580000002</v>
      </c>
      <c r="K1075" s="38">
        <f t="shared" si="82"/>
        <v>-1.7100000000000115E-2</v>
      </c>
      <c r="L1075" s="38">
        <f t="shared" si="83"/>
        <v>6.7496570220459517E-2</v>
      </c>
      <c r="M1075" s="38">
        <f t="shared" si="84"/>
        <v>0.1202</v>
      </c>
      <c r="N1075" s="38">
        <f t="shared" si="86"/>
        <v>3.4750580000002529E-3</v>
      </c>
    </row>
    <row r="1076" spans="1:14">
      <c r="A1076" s="9">
        <v>40504</v>
      </c>
      <c r="B1076">
        <v>3.7276148600000001</v>
      </c>
      <c r="C1076" s="23">
        <v>-3.8100000000000002E-2</v>
      </c>
      <c r="D1076" s="23">
        <v>0.1192</v>
      </c>
      <c r="E1076">
        <v>-1.0164256E-2</v>
      </c>
      <c r="F1076" s="23">
        <v>3.6600000000000001E-2</v>
      </c>
      <c r="H1076" s="9">
        <v>40497</v>
      </c>
      <c r="I1076" s="38">
        <v>3.7353000000000001</v>
      </c>
      <c r="J1076" s="38">
        <f t="shared" si="85"/>
        <v>3.73584242</v>
      </c>
      <c r="K1076" s="38">
        <f t="shared" si="82"/>
        <v>0.12190000000000012</v>
      </c>
      <c r="L1076" s="38">
        <f t="shared" si="83"/>
        <v>6.9276944012791233E-2</v>
      </c>
      <c r="M1076" s="38">
        <f t="shared" si="84"/>
        <v>0.1216</v>
      </c>
      <c r="N1076" s="38">
        <f t="shared" si="86"/>
        <v>5.424199999999324E-4</v>
      </c>
    </row>
    <row r="1077" spans="1:14">
      <c r="A1077" s="9">
        <v>40501</v>
      </c>
      <c r="B1077">
        <v>3.7656964980000001</v>
      </c>
      <c r="C1077" s="23">
        <v>1.5299999999999999E-2</v>
      </c>
      <c r="D1077" s="23">
        <v>0.1191</v>
      </c>
      <c r="E1077">
        <v>4.0688230000000001E-3</v>
      </c>
      <c r="F1077" s="23">
        <v>3.6600000000000001E-2</v>
      </c>
      <c r="H1077" s="9">
        <v>40494</v>
      </c>
      <c r="I1077" s="38">
        <v>3.6133999999999999</v>
      </c>
      <c r="J1077" s="38">
        <f t="shared" si="85"/>
        <v>3.6084692170000001</v>
      </c>
      <c r="K1077" s="38">
        <f t="shared" si="82"/>
        <v>0.12460000000000004</v>
      </c>
      <c r="L1077" s="38">
        <f t="shared" si="83"/>
        <v>6.7807023014260823E-2</v>
      </c>
      <c r="M1077" s="38">
        <f t="shared" si="84"/>
        <v>0.1206</v>
      </c>
      <c r="N1077" s="38">
        <f t="shared" si="86"/>
        <v>4.9307829999998276E-3</v>
      </c>
    </row>
    <row r="1078" spans="1:14">
      <c r="A1078" s="9">
        <v>40500</v>
      </c>
      <c r="B1078">
        <v>3.7504056729999999</v>
      </c>
      <c r="C1078" s="23">
        <v>3.1099999999999999E-2</v>
      </c>
      <c r="D1078" s="23">
        <v>0.11940000000000001</v>
      </c>
      <c r="E1078">
        <v>8.3310710000000007E-3</v>
      </c>
      <c r="F1078" s="23">
        <v>3.6700000000000003E-2</v>
      </c>
      <c r="H1078" s="9">
        <v>40492</v>
      </c>
      <c r="I1078" s="38">
        <v>3.4887999999999999</v>
      </c>
      <c r="J1078" s="38">
        <f t="shared" si="85"/>
        <v>3.4875216569999998</v>
      </c>
      <c r="K1078" s="38">
        <f t="shared" si="82"/>
        <v>-7.8000000000000291E-3</v>
      </c>
      <c r="L1078" s="38">
        <f t="shared" si="83"/>
        <v>6.6428789003522989E-2</v>
      </c>
      <c r="M1078" s="38">
        <f t="shared" si="84"/>
        <v>0.1202</v>
      </c>
      <c r="N1078" s="38">
        <f t="shared" si="86"/>
        <v>1.2783430000000706E-3</v>
      </c>
    </row>
    <row r="1079" spans="1:14">
      <c r="A1079" s="9">
        <v>40499</v>
      </c>
      <c r="B1079">
        <v>3.7192905700000001</v>
      </c>
      <c r="C1079" s="23">
        <v>-2.3999999999999998E-3</v>
      </c>
      <c r="D1079" s="23">
        <v>0.11940000000000001</v>
      </c>
      <c r="E1079">
        <v>-6.4090800000000004E-4</v>
      </c>
      <c r="F1079" s="23">
        <v>3.6700000000000003E-2</v>
      </c>
      <c r="H1079" s="9">
        <v>40491</v>
      </c>
      <c r="I1079" s="38">
        <v>3.4965999999999999</v>
      </c>
      <c r="J1079" s="38">
        <f t="shared" si="85"/>
        <v>3.500508382</v>
      </c>
      <c r="K1079" s="38">
        <f t="shared" si="82"/>
        <v>9.4399999999999817E-2</v>
      </c>
      <c r="L1079" s="38">
        <f t="shared" si="83"/>
        <v>6.688666094543351E-2</v>
      </c>
      <c r="M1079" s="38">
        <f t="shared" si="84"/>
        <v>0.1207</v>
      </c>
      <c r="N1079" s="38">
        <f t="shared" si="86"/>
        <v>3.9083820000000991E-3</v>
      </c>
    </row>
    <row r="1080" spans="1:14">
      <c r="A1080" s="9">
        <v>40498</v>
      </c>
      <c r="B1080">
        <v>3.7216750580000002</v>
      </c>
      <c r="C1080" s="23">
        <v>-1.4200000000000001E-2</v>
      </c>
      <c r="D1080" s="23">
        <v>0.1202</v>
      </c>
      <c r="E1080">
        <v>-3.7994890000000001E-3</v>
      </c>
      <c r="F1080" s="23">
        <v>3.6900000000000002E-2</v>
      </c>
      <c r="H1080" s="9">
        <v>40490</v>
      </c>
      <c r="I1080" s="38">
        <v>3.4022000000000001</v>
      </c>
      <c r="J1080" s="38">
        <f t="shared" si="85"/>
        <v>3.40193251</v>
      </c>
      <c r="K1080" s="38">
        <f t="shared" si="82"/>
        <v>3.7800000000000278E-2</v>
      </c>
      <c r="L1080" s="38">
        <f t="shared" si="83"/>
        <v>6.6124544768973309E-2</v>
      </c>
      <c r="M1080" s="38">
        <f t="shared" si="84"/>
        <v>0.1203</v>
      </c>
      <c r="N1080" s="38">
        <f t="shared" si="86"/>
        <v>2.6749000000014789E-4</v>
      </c>
    </row>
    <row r="1081" spans="1:14">
      <c r="A1081" s="9">
        <v>40497</v>
      </c>
      <c r="B1081">
        <v>3.73584242</v>
      </c>
      <c r="C1081" s="23">
        <v>0.12740000000000001</v>
      </c>
      <c r="D1081" s="23">
        <v>0.1216</v>
      </c>
      <c r="E1081">
        <v>3.4689697999999998E-2</v>
      </c>
      <c r="F1081" s="23">
        <v>3.73E-2</v>
      </c>
      <c r="H1081" s="9">
        <v>40487</v>
      </c>
      <c r="I1081" s="38">
        <v>3.3643999999999998</v>
      </c>
      <c r="J1081" s="38">
        <f t="shared" si="85"/>
        <v>3.3644785650000002</v>
      </c>
      <c r="K1081" s="38">
        <f t="shared" si="82"/>
        <v>6.9399999999999906E-2</v>
      </c>
      <c r="L1081" s="38">
        <f t="shared" si="83"/>
        <v>6.7204051448357241E-2</v>
      </c>
      <c r="M1081" s="38">
        <f t="shared" si="84"/>
        <v>0.12089999999999999</v>
      </c>
      <c r="N1081" s="38">
        <f t="shared" si="86"/>
        <v>7.8565000000363483E-5</v>
      </c>
    </row>
    <row r="1082" spans="1:14">
      <c r="A1082" s="9">
        <v>40494</v>
      </c>
      <c r="B1082">
        <v>3.6084692170000001</v>
      </c>
      <c r="C1082" s="23">
        <v>0.12089999999999999</v>
      </c>
      <c r="D1082" s="23">
        <v>0.1206</v>
      </c>
      <c r="E1082">
        <v>3.4092285999999999E-2</v>
      </c>
      <c r="F1082" s="23">
        <v>3.7100000000000001E-2</v>
      </c>
      <c r="H1082" s="9">
        <v>40486</v>
      </c>
      <c r="I1082" s="38">
        <v>3.2949999999999999</v>
      </c>
      <c r="J1082" s="38">
        <f t="shared" si="85"/>
        <v>3.293279933</v>
      </c>
      <c r="K1082" s="38">
        <f t="shared" si="82"/>
        <v>-8.4200000000000053E-2</v>
      </c>
      <c r="L1082" s="38">
        <f t="shared" si="83"/>
        <v>6.91460385276539E-2</v>
      </c>
      <c r="M1082" s="38">
        <f t="shared" si="84"/>
        <v>0.1211</v>
      </c>
      <c r="N1082" s="38">
        <f t="shared" si="86"/>
        <v>1.7200669999999363E-3</v>
      </c>
    </row>
    <row r="1083" spans="1:14">
      <c r="A1083" s="9">
        <v>40492</v>
      </c>
      <c r="B1083">
        <v>3.4875216569999998</v>
      </c>
      <c r="C1083" s="23">
        <v>-1.2999999999999999E-2</v>
      </c>
      <c r="D1083" s="23">
        <v>0.1202</v>
      </c>
      <c r="E1083">
        <v>-3.716853E-3</v>
      </c>
      <c r="F1083" s="23">
        <v>3.6999999999999998E-2</v>
      </c>
      <c r="H1083" s="9">
        <v>40485</v>
      </c>
      <c r="I1083" s="38">
        <v>3.3792</v>
      </c>
      <c r="J1083" s="38">
        <f t="shared" si="85"/>
        <v>3.3788755450000001</v>
      </c>
      <c r="K1083" s="38">
        <f t="shared" si="82"/>
        <v>-1.6999999999999904E-2</v>
      </c>
      <c r="L1083" s="38">
        <f t="shared" si="83"/>
        <v>6.8366777209319302E-2</v>
      </c>
      <c r="M1083" s="38">
        <f t="shared" si="84"/>
        <v>0.1207</v>
      </c>
      <c r="N1083" s="38">
        <f t="shared" si="86"/>
        <v>3.2445499999989025E-4</v>
      </c>
    </row>
    <row r="1084" spans="1:14">
      <c r="A1084" s="9">
        <v>40491</v>
      </c>
      <c r="B1084">
        <v>3.500508382</v>
      </c>
      <c r="C1084" s="23">
        <v>9.8599999999999993E-2</v>
      </c>
      <c r="D1084" s="23">
        <v>0.1207</v>
      </c>
      <c r="E1084">
        <v>2.8564553999999999E-2</v>
      </c>
      <c r="F1084" s="23">
        <v>3.7100000000000001E-2</v>
      </c>
      <c r="H1084" s="9">
        <v>40484</v>
      </c>
      <c r="I1084" s="38">
        <v>3.3961999999999999</v>
      </c>
      <c r="J1084" s="38">
        <f t="shared" si="85"/>
        <v>3.3942292140000001</v>
      </c>
      <c r="K1084" s="38">
        <f t="shared" si="82"/>
        <v>-4.6300000000000008E-2</v>
      </c>
      <c r="L1084" s="38">
        <f t="shared" si="83"/>
        <v>6.8338846353329347E-2</v>
      </c>
      <c r="M1084" s="38">
        <f t="shared" si="84"/>
        <v>0.1207</v>
      </c>
      <c r="N1084" s="38">
        <f t="shared" si="86"/>
        <v>1.9707859999997801E-3</v>
      </c>
    </row>
    <row r="1085" spans="1:14">
      <c r="A1085" s="9">
        <v>40490</v>
      </c>
      <c r="B1085">
        <v>3.40193251</v>
      </c>
      <c r="C1085" s="23">
        <v>3.7499999999999999E-2</v>
      </c>
      <c r="D1085" s="23">
        <v>0.1203</v>
      </c>
      <c r="E1085">
        <v>1.1070663E-2</v>
      </c>
      <c r="F1085" s="23">
        <v>3.6999999999999998E-2</v>
      </c>
      <c r="H1085" s="9">
        <v>40483</v>
      </c>
      <c r="I1085" s="38">
        <v>3.4424999999999999</v>
      </c>
      <c r="J1085" s="38">
        <f t="shared" si="85"/>
        <v>3.4437756410000002</v>
      </c>
      <c r="K1085" s="38">
        <f t="shared" si="82"/>
        <v>4.4599999999999973E-2</v>
      </c>
      <c r="L1085" s="38">
        <f t="shared" si="83"/>
        <v>6.8533427263944527E-2</v>
      </c>
      <c r="M1085" s="38">
        <f t="shared" si="84"/>
        <v>0.1208</v>
      </c>
      <c r="N1085" s="38">
        <f t="shared" si="86"/>
        <v>1.2756410000003271E-3</v>
      </c>
    </row>
    <row r="1086" spans="1:14">
      <c r="A1086" s="9">
        <v>40487</v>
      </c>
      <c r="B1086">
        <v>3.3644785650000002</v>
      </c>
      <c r="C1086" s="23">
        <v>7.1199999999999999E-2</v>
      </c>
      <c r="D1086" s="23">
        <v>0.12089999999999999</v>
      </c>
      <c r="E1086">
        <v>2.1388984E-2</v>
      </c>
      <c r="F1086" s="23">
        <v>3.7199999999999997E-2</v>
      </c>
      <c r="H1086" s="9">
        <v>40480</v>
      </c>
      <c r="I1086" s="38">
        <v>3.3978999999999999</v>
      </c>
      <c r="J1086" s="38">
        <f t="shared" si="85"/>
        <v>3.3978435459999998</v>
      </c>
      <c r="K1086" s="38">
        <f t="shared" si="82"/>
        <v>-3.8899999999999935E-2</v>
      </c>
      <c r="L1086" s="38">
        <f t="shared" si="83"/>
        <v>6.8281608975578376E-2</v>
      </c>
      <c r="M1086" s="38">
        <f t="shared" si="84"/>
        <v>0.1207</v>
      </c>
      <c r="N1086" s="38">
        <f t="shared" si="86"/>
        <v>5.6454000000094595E-5</v>
      </c>
    </row>
    <row r="1087" spans="1:14">
      <c r="A1087" s="9">
        <v>40486</v>
      </c>
      <c r="B1087">
        <v>3.293279933</v>
      </c>
      <c r="C1087" s="23">
        <v>-8.5599999999999996E-2</v>
      </c>
      <c r="D1087" s="23">
        <v>0.1211</v>
      </c>
      <c r="E1087">
        <v>-2.5658967000000001E-2</v>
      </c>
      <c r="F1087" s="23">
        <v>3.73E-2</v>
      </c>
      <c r="H1087" s="9">
        <v>40479</v>
      </c>
      <c r="I1087" s="38">
        <v>3.4367999999999999</v>
      </c>
      <c r="J1087" s="38">
        <f t="shared" si="85"/>
        <v>3.4349602049999999</v>
      </c>
      <c r="K1087" s="38">
        <f t="shared" ref="K1087:K1150" si="87">I1087-I1088</f>
        <v>-6.0200000000000031E-2</v>
      </c>
      <c r="L1087" s="38">
        <f t="shared" ref="L1087:L1150" si="88">STDEVA(K1087:K1146)</f>
        <v>6.8482640796011088E-2</v>
      </c>
      <c r="M1087" s="38">
        <f t="shared" si="84"/>
        <v>0.12089999999999999</v>
      </c>
      <c r="N1087" s="38">
        <f t="shared" si="86"/>
        <v>1.8397949999999774E-3</v>
      </c>
    </row>
    <row r="1088" spans="1:14">
      <c r="A1088" s="9">
        <v>40485</v>
      </c>
      <c r="B1088">
        <v>3.3788755450000001</v>
      </c>
      <c r="C1088" s="23">
        <v>-1.54E-2</v>
      </c>
      <c r="D1088" s="23">
        <v>0.1207</v>
      </c>
      <c r="E1088">
        <v>-4.5337249999999997E-3</v>
      </c>
      <c r="F1088" s="23">
        <v>3.7100000000000001E-2</v>
      </c>
      <c r="H1088" s="9">
        <v>40478</v>
      </c>
      <c r="I1088" s="38">
        <v>3.4969999999999999</v>
      </c>
      <c r="J1088" s="38">
        <f t="shared" si="85"/>
        <v>3.4972821590000001</v>
      </c>
      <c r="K1088" s="38">
        <f t="shared" si="87"/>
        <v>5.1699999999999857E-2</v>
      </c>
      <c r="L1088" s="38">
        <f t="shared" si="88"/>
        <v>6.8377782656480965E-2</v>
      </c>
      <c r="M1088" s="38">
        <f t="shared" si="84"/>
        <v>0.1208</v>
      </c>
      <c r="N1088" s="38">
        <f t="shared" si="86"/>
        <v>2.8215900000017058E-4</v>
      </c>
    </row>
    <row r="1089" spans="1:14">
      <c r="A1089" s="9">
        <v>40484</v>
      </c>
      <c r="B1089">
        <v>3.3942292140000001</v>
      </c>
      <c r="C1089" s="23">
        <v>-4.9500000000000002E-2</v>
      </c>
      <c r="D1089" s="23">
        <v>0.1207</v>
      </c>
      <c r="E1089">
        <v>-1.4491739999999999E-2</v>
      </c>
      <c r="F1089" s="23">
        <v>3.7100000000000001E-2</v>
      </c>
      <c r="H1089" s="9">
        <v>40477</v>
      </c>
      <c r="I1089" s="38">
        <v>3.4453</v>
      </c>
      <c r="J1089" s="38">
        <f t="shared" si="85"/>
        <v>3.447019455</v>
      </c>
      <c r="K1089" s="38">
        <f t="shared" si="87"/>
        <v>7.1000000000000174E-2</v>
      </c>
      <c r="L1089" s="38">
        <f t="shared" si="88"/>
        <v>6.8873703377625592E-2</v>
      </c>
      <c r="M1089" s="38">
        <f t="shared" si="84"/>
        <v>0.1211</v>
      </c>
      <c r="N1089" s="38">
        <f t="shared" si="86"/>
        <v>1.7194549999999253E-3</v>
      </c>
    </row>
    <row r="1090" spans="1:14">
      <c r="A1090" s="9">
        <v>40483</v>
      </c>
      <c r="B1090">
        <v>3.4437756410000002</v>
      </c>
      <c r="C1090" s="23">
        <v>4.5900000000000003E-2</v>
      </c>
      <c r="D1090" s="23">
        <v>0.1208</v>
      </c>
      <c r="E1090">
        <v>1.342746E-2</v>
      </c>
      <c r="F1090" s="23">
        <v>3.7199999999999997E-2</v>
      </c>
      <c r="H1090" s="9">
        <v>40476</v>
      </c>
      <c r="I1090" s="38">
        <v>3.3742999999999999</v>
      </c>
      <c r="J1090" s="38">
        <f t="shared" si="85"/>
        <v>3.3738531589999998</v>
      </c>
      <c r="K1090" s="38">
        <f t="shared" si="87"/>
        <v>5.9499999999999886E-2</v>
      </c>
      <c r="L1090" s="38">
        <f t="shared" si="88"/>
        <v>6.8613828451721454E-2</v>
      </c>
      <c r="M1090" s="38">
        <f t="shared" ref="M1090:M1153" si="89">VLOOKUP(H1090,$A$2:$F$1466,4,0)</f>
        <v>0.121</v>
      </c>
      <c r="N1090" s="38">
        <f t="shared" si="86"/>
        <v>4.4684100000003113E-4</v>
      </c>
    </row>
    <row r="1091" spans="1:14">
      <c r="A1091" s="9">
        <v>40480</v>
      </c>
      <c r="B1091">
        <v>3.3978435459999998</v>
      </c>
      <c r="C1091" s="23">
        <v>-3.7100000000000001E-2</v>
      </c>
      <c r="D1091" s="23">
        <v>0.1207</v>
      </c>
      <c r="E1091">
        <v>-1.0864360999999999E-2</v>
      </c>
      <c r="F1091" s="23">
        <v>3.7100000000000001E-2</v>
      </c>
      <c r="H1091" s="9">
        <v>40473</v>
      </c>
      <c r="I1091" s="38">
        <v>3.3148</v>
      </c>
      <c r="J1091" s="38">
        <f t="shared" ref="J1091:J1154" si="90">VLOOKUP(H1091,A1091:F2555,2,0)</f>
        <v>3.318081244</v>
      </c>
      <c r="K1091" s="38">
        <f t="shared" si="87"/>
        <v>2.2299999999999986E-2</v>
      </c>
      <c r="L1091" s="38">
        <f t="shared" si="88"/>
        <v>6.8178826343535143E-2</v>
      </c>
      <c r="M1091" s="38">
        <f t="shared" si="89"/>
        <v>0.1208</v>
      </c>
      <c r="N1091" s="38">
        <f t="shared" ref="N1091:N1154" si="91">ABS(I1091-J1091)</f>
        <v>3.281244000000072E-3</v>
      </c>
    </row>
    <row r="1092" spans="1:14">
      <c r="A1092" s="9">
        <v>40479</v>
      </c>
      <c r="B1092">
        <v>3.4349602049999999</v>
      </c>
      <c r="C1092" s="23">
        <v>-6.2300000000000001E-2</v>
      </c>
      <c r="D1092" s="23">
        <v>0.12089999999999999</v>
      </c>
      <c r="E1092">
        <v>-1.7980800000000002E-2</v>
      </c>
      <c r="F1092" s="23">
        <v>3.7199999999999997E-2</v>
      </c>
      <c r="H1092" s="9">
        <v>40472</v>
      </c>
      <c r="I1092" s="38">
        <v>3.2925</v>
      </c>
      <c r="J1092" s="38">
        <f t="shared" si="90"/>
        <v>3.2924323329999998</v>
      </c>
      <c r="K1092" s="38">
        <f t="shared" si="87"/>
        <v>4.2800000000000171E-2</v>
      </c>
      <c r="L1092" s="38">
        <f t="shared" si="88"/>
        <v>6.8313210541324138E-2</v>
      </c>
      <c r="M1092" s="38">
        <f t="shared" si="89"/>
        <v>0.1208</v>
      </c>
      <c r="N1092" s="38">
        <f t="shared" si="91"/>
        <v>6.7667000000160016E-5</v>
      </c>
    </row>
    <row r="1093" spans="1:14">
      <c r="A1093" s="9">
        <v>40478</v>
      </c>
      <c r="B1093">
        <v>3.4972821590000001</v>
      </c>
      <c r="C1093" s="23">
        <v>5.0299999999999997E-2</v>
      </c>
      <c r="D1093" s="23">
        <v>0.1208</v>
      </c>
      <c r="E1093">
        <v>1.4476209E-2</v>
      </c>
      <c r="F1093" s="23">
        <v>3.7100000000000001E-2</v>
      </c>
      <c r="H1093" s="9">
        <v>40471</v>
      </c>
      <c r="I1093" s="38">
        <v>3.2496999999999998</v>
      </c>
      <c r="J1093" s="38">
        <f t="shared" si="90"/>
        <v>3.2551499979999998</v>
      </c>
      <c r="K1093" s="38">
        <f t="shared" si="87"/>
        <v>-1.9300000000000317E-2</v>
      </c>
      <c r="L1093" s="38">
        <f t="shared" si="88"/>
        <v>6.8078907358436982E-2</v>
      </c>
      <c r="M1093" s="38">
        <f t="shared" si="89"/>
        <v>0.1207</v>
      </c>
      <c r="N1093" s="38">
        <f t="shared" si="91"/>
        <v>5.4499980000000114E-3</v>
      </c>
    </row>
    <row r="1094" spans="1:14">
      <c r="A1094" s="9">
        <v>40477</v>
      </c>
      <c r="B1094">
        <v>3.447019455</v>
      </c>
      <c r="C1094" s="23">
        <v>7.3200000000000001E-2</v>
      </c>
      <c r="D1094" s="23">
        <v>0.1211</v>
      </c>
      <c r="E1094">
        <v>2.145447E-2</v>
      </c>
      <c r="F1094" s="23">
        <v>3.7199999999999997E-2</v>
      </c>
      <c r="H1094" s="9">
        <v>40470</v>
      </c>
      <c r="I1094" s="38">
        <v>3.2690000000000001</v>
      </c>
      <c r="J1094" s="38">
        <f t="shared" si="90"/>
        <v>3.2698607389999998</v>
      </c>
      <c r="K1094" s="38">
        <f t="shared" si="87"/>
        <v>-3.2000000000000028E-2</v>
      </c>
      <c r="L1094" s="38">
        <f t="shared" si="88"/>
        <v>6.8056594324675451E-2</v>
      </c>
      <c r="M1094" s="38">
        <f t="shared" si="89"/>
        <v>0.1207</v>
      </c>
      <c r="N1094" s="38">
        <f t="shared" si="91"/>
        <v>8.607389999997217E-4</v>
      </c>
    </row>
    <row r="1095" spans="1:14">
      <c r="A1095" s="9">
        <v>40476</v>
      </c>
      <c r="B1095">
        <v>3.3738531589999998</v>
      </c>
      <c r="C1095" s="23">
        <v>5.5800000000000002E-2</v>
      </c>
      <c r="D1095" s="23">
        <v>0.121</v>
      </c>
      <c r="E1095">
        <v>1.6668784999999998E-2</v>
      </c>
      <c r="F1095" s="23">
        <v>3.7199999999999997E-2</v>
      </c>
      <c r="H1095" s="9">
        <v>40469</v>
      </c>
      <c r="I1095" s="38">
        <v>3.3010000000000002</v>
      </c>
      <c r="J1095" s="38">
        <f t="shared" si="90"/>
        <v>3.2999393389999998</v>
      </c>
      <c r="K1095" s="38">
        <f t="shared" si="87"/>
        <v>-7.2099999999999831E-2</v>
      </c>
      <c r="L1095" s="38">
        <f t="shared" si="88"/>
        <v>6.8282033499816458E-2</v>
      </c>
      <c r="M1095" s="38">
        <f t="shared" si="89"/>
        <v>0.1208</v>
      </c>
      <c r="N1095" s="38">
        <f t="shared" si="91"/>
        <v>1.0606610000003514E-3</v>
      </c>
    </row>
    <row r="1096" spans="1:14">
      <c r="A1096" s="9">
        <v>40473</v>
      </c>
      <c r="B1096">
        <v>3.318081244</v>
      </c>
      <c r="C1096" s="23">
        <v>2.5600000000000001E-2</v>
      </c>
      <c r="D1096" s="23">
        <v>0.1208</v>
      </c>
      <c r="E1096">
        <v>7.760075E-3</v>
      </c>
      <c r="F1096" s="23">
        <v>3.7100000000000001E-2</v>
      </c>
      <c r="H1096" s="9">
        <v>40466</v>
      </c>
      <c r="I1096" s="38">
        <v>3.3731</v>
      </c>
      <c r="J1096" s="38">
        <f t="shared" si="90"/>
        <v>3.3753713869999999</v>
      </c>
      <c r="K1096" s="38">
        <f t="shared" si="87"/>
        <v>8.5900000000000087E-2</v>
      </c>
      <c r="L1096" s="38">
        <f t="shared" si="88"/>
        <v>6.7727494354401035E-2</v>
      </c>
      <c r="M1096" s="38">
        <f t="shared" si="89"/>
        <v>0.1205</v>
      </c>
      <c r="N1096" s="38">
        <f t="shared" si="91"/>
        <v>2.2713869999999581E-3</v>
      </c>
    </row>
    <row r="1097" spans="1:14">
      <c r="A1097" s="9">
        <v>40472</v>
      </c>
      <c r="B1097">
        <v>3.2924323329999998</v>
      </c>
      <c r="C1097" s="23">
        <v>3.73E-2</v>
      </c>
      <c r="D1097" s="23">
        <v>0.1208</v>
      </c>
      <c r="E1097">
        <v>1.1388245999999999E-2</v>
      </c>
      <c r="F1097" s="23">
        <v>3.7100000000000001E-2</v>
      </c>
      <c r="H1097" s="9">
        <v>40465</v>
      </c>
      <c r="I1097" s="38">
        <v>3.2871999999999999</v>
      </c>
      <c r="J1097" s="38">
        <f t="shared" si="90"/>
        <v>3.2849236579999999</v>
      </c>
      <c r="K1097" s="38">
        <f t="shared" si="87"/>
        <v>2.6799999999999713E-2</v>
      </c>
      <c r="L1097" s="38">
        <f t="shared" si="88"/>
        <v>6.7281093540627016E-2</v>
      </c>
      <c r="M1097" s="38">
        <f t="shared" si="89"/>
        <v>0.1201</v>
      </c>
      <c r="N1097" s="38">
        <f t="shared" si="91"/>
        <v>2.2763420000000423E-3</v>
      </c>
    </row>
    <row r="1098" spans="1:14">
      <c r="A1098" s="9">
        <v>40471</v>
      </c>
      <c r="B1098">
        <v>3.2551499979999998</v>
      </c>
      <c r="C1098" s="23">
        <v>-1.47E-2</v>
      </c>
      <c r="D1098" s="23">
        <v>0.1207</v>
      </c>
      <c r="E1098">
        <v>-4.5090399999999997E-3</v>
      </c>
      <c r="F1098" s="23">
        <v>3.7100000000000001E-2</v>
      </c>
      <c r="H1098" s="9">
        <v>40464</v>
      </c>
      <c r="I1098" s="38">
        <v>3.2604000000000002</v>
      </c>
      <c r="J1098" s="38">
        <f t="shared" si="90"/>
        <v>3.2618668739999999</v>
      </c>
      <c r="K1098" s="38">
        <f t="shared" si="87"/>
        <v>-2.5799999999999823E-2</v>
      </c>
      <c r="L1098" s="38">
        <f t="shared" si="88"/>
        <v>6.7188532617212596E-2</v>
      </c>
      <c r="M1098" s="38">
        <f t="shared" si="89"/>
        <v>0.1201</v>
      </c>
      <c r="N1098" s="38">
        <f t="shared" si="91"/>
        <v>1.4668739999996738E-3</v>
      </c>
    </row>
    <row r="1099" spans="1:14">
      <c r="A1099" s="9">
        <v>40470</v>
      </c>
      <c r="B1099">
        <v>3.2698607389999998</v>
      </c>
      <c r="C1099" s="23">
        <v>-3.0099999999999998E-2</v>
      </c>
      <c r="D1099" s="23">
        <v>0.1207</v>
      </c>
      <c r="E1099">
        <v>-9.1566900000000003E-3</v>
      </c>
      <c r="F1099" s="23">
        <v>3.7100000000000001E-2</v>
      </c>
      <c r="H1099" s="9">
        <v>40463</v>
      </c>
      <c r="I1099" s="38">
        <v>3.2862</v>
      </c>
      <c r="J1099" s="38">
        <f t="shared" si="90"/>
        <v>3.2856849289999999</v>
      </c>
      <c r="K1099" s="38">
        <f t="shared" si="87"/>
        <v>5.1499999999999879E-2</v>
      </c>
      <c r="L1099" s="38">
        <f t="shared" si="88"/>
        <v>6.7839487255384301E-2</v>
      </c>
      <c r="M1099" s="38">
        <f t="shared" si="89"/>
        <v>0.12039999999999999</v>
      </c>
      <c r="N1099" s="38">
        <f t="shared" si="91"/>
        <v>5.1507100000014461E-4</v>
      </c>
    </row>
    <row r="1100" spans="1:14">
      <c r="A1100" s="9">
        <v>40469</v>
      </c>
      <c r="B1100">
        <v>3.2999393389999998</v>
      </c>
      <c r="C1100" s="23">
        <v>-7.5399999999999995E-2</v>
      </c>
      <c r="D1100" s="23">
        <v>0.1208</v>
      </c>
      <c r="E1100">
        <v>-2.2601273000000002E-2</v>
      </c>
      <c r="F1100" s="23">
        <v>3.7100000000000001E-2</v>
      </c>
      <c r="H1100" s="9">
        <v>40459</v>
      </c>
      <c r="I1100" s="38">
        <v>3.2347000000000001</v>
      </c>
      <c r="J1100" s="38">
        <f t="shared" si="90"/>
        <v>3.23045976</v>
      </c>
      <c r="K1100" s="38">
        <f t="shared" si="87"/>
        <v>8.799999999999919E-3</v>
      </c>
      <c r="L1100" s="38">
        <f t="shared" si="88"/>
        <v>6.7478622771018737E-2</v>
      </c>
      <c r="M1100" s="38">
        <f t="shared" si="89"/>
        <v>0.1201</v>
      </c>
      <c r="N1100" s="38">
        <f t="shared" si="91"/>
        <v>4.2402400000001172E-3</v>
      </c>
    </row>
    <row r="1101" spans="1:14">
      <c r="A1101" s="9">
        <v>40466</v>
      </c>
      <c r="B1101">
        <v>3.3753713869999999</v>
      </c>
      <c r="C1101" s="23">
        <v>9.0399999999999994E-2</v>
      </c>
      <c r="D1101" s="23">
        <v>0.1205</v>
      </c>
      <c r="E1101">
        <v>2.7161946999999999E-2</v>
      </c>
      <c r="F1101" s="23">
        <v>3.6999999999999998E-2</v>
      </c>
      <c r="H1101" s="9">
        <v>40458</v>
      </c>
      <c r="I1101" s="38">
        <v>3.2259000000000002</v>
      </c>
      <c r="J1101" s="38">
        <f t="shared" si="90"/>
        <v>3.223654126</v>
      </c>
      <c r="K1101" s="38">
        <f t="shared" si="87"/>
        <v>-3.8799999999999724E-2</v>
      </c>
      <c r="L1101" s="38">
        <f t="shared" si="88"/>
        <v>6.8255602116888456E-2</v>
      </c>
      <c r="M1101" s="38">
        <f t="shared" si="89"/>
        <v>0.1206</v>
      </c>
      <c r="N1101" s="38">
        <f t="shared" si="91"/>
        <v>2.2458740000002031E-3</v>
      </c>
    </row>
    <row r="1102" spans="1:14">
      <c r="A1102" s="9">
        <v>40465</v>
      </c>
      <c r="B1102">
        <v>3.2849236579999999</v>
      </c>
      <c r="C1102" s="23">
        <v>2.3099999999999999E-2</v>
      </c>
      <c r="D1102" s="23">
        <v>0.1201</v>
      </c>
      <c r="E1102">
        <v>7.0437199999999998E-3</v>
      </c>
      <c r="F1102" s="23">
        <v>3.6900000000000002E-2</v>
      </c>
      <c r="H1102" s="9">
        <v>40457</v>
      </c>
      <c r="I1102" s="38">
        <v>3.2646999999999999</v>
      </c>
      <c r="J1102" s="38">
        <f t="shared" si="90"/>
        <v>3.2627915449999998</v>
      </c>
      <c r="K1102" s="38">
        <f t="shared" si="87"/>
        <v>-7.4699999999999989E-2</v>
      </c>
      <c r="L1102" s="38">
        <f t="shared" si="88"/>
        <v>6.8401310387388545E-2</v>
      </c>
      <c r="M1102" s="38">
        <f t="shared" si="89"/>
        <v>0.1206</v>
      </c>
      <c r="N1102" s="38">
        <f t="shared" si="91"/>
        <v>1.9084550000001421E-3</v>
      </c>
    </row>
    <row r="1103" spans="1:14">
      <c r="A1103" s="9">
        <v>40464</v>
      </c>
      <c r="B1103">
        <v>3.2618668739999999</v>
      </c>
      <c r="C1103" s="23">
        <v>-2.3800000000000002E-2</v>
      </c>
      <c r="D1103" s="23">
        <v>0.1201</v>
      </c>
      <c r="E1103">
        <v>-7.2754400000000002E-3</v>
      </c>
      <c r="F1103" s="23">
        <v>3.6900000000000002E-2</v>
      </c>
      <c r="H1103" s="9">
        <v>40456</v>
      </c>
      <c r="I1103" s="38">
        <v>3.3393999999999999</v>
      </c>
      <c r="J1103" s="38">
        <f t="shared" si="90"/>
        <v>3.33658834</v>
      </c>
      <c r="K1103" s="38">
        <f t="shared" si="87"/>
        <v>4.5999999999999375E-3</v>
      </c>
      <c r="L1103" s="38">
        <f t="shared" si="88"/>
        <v>6.8325196235927255E-2</v>
      </c>
      <c r="M1103" s="38">
        <f t="shared" si="89"/>
        <v>0.1205</v>
      </c>
      <c r="N1103" s="38">
        <f t="shared" si="91"/>
        <v>2.8116599999998826E-3</v>
      </c>
    </row>
    <row r="1104" spans="1:14">
      <c r="A1104" s="9">
        <v>40463</v>
      </c>
      <c r="B1104">
        <v>3.2856849289999999</v>
      </c>
      <c r="C1104" s="23">
        <v>5.5199999999999999E-2</v>
      </c>
      <c r="D1104" s="23">
        <v>0.12039999999999999</v>
      </c>
      <c r="E1104">
        <v>1.6950665E-2</v>
      </c>
      <c r="F1104" s="23">
        <v>3.6999999999999998E-2</v>
      </c>
      <c r="H1104" s="9">
        <v>40455</v>
      </c>
      <c r="I1104" s="38">
        <v>3.3348</v>
      </c>
      <c r="J1104" s="38">
        <f t="shared" si="90"/>
        <v>3.335574942</v>
      </c>
      <c r="K1104" s="38">
        <f t="shared" si="87"/>
        <v>-5.4899999999999949E-2</v>
      </c>
      <c r="L1104" s="38">
        <f t="shared" si="88"/>
        <v>6.8344644234059976E-2</v>
      </c>
      <c r="M1104" s="38">
        <f t="shared" si="89"/>
        <v>0.1205</v>
      </c>
      <c r="N1104" s="38">
        <f t="shared" si="91"/>
        <v>7.749420000000562E-4</v>
      </c>
    </row>
    <row r="1105" spans="1:14">
      <c r="A1105" s="9">
        <v>40459</v>
      </c>
      <c r="B1105">
        <v>3.23045976</v>
      </c>
      <c r="C1105" s="23">
        <v>6.7999999999999996E-3</v>
      </c>
      <c r="D1105" s="23">
        <v>0.1201</v>
      </c>
      <c r="E1105">
        <v>2.1089300000000002E-3</v>
      </c>
      <c r="F1105" s="23">
        <v>3.6900000000000002E-2</v>
      </c>
      <c r="H1105" s="9">
        <v>40452</v>
      </c>
      <c r="I1105" s="38">
        <v>3.3896999999999999</v>
      </c>
      <c r="J1105" s="38">
        <f t="shared" si="90"/>
        <v>3.3887067719999999</v>
      </c>
      <c r="K1105" s="38">
        <f t="shared" si="87"/>
        <v>6.8000000000001393E-3</v>
      </c>
      <c r="L1105" s="38">
        <f t="shared" si="88"/>
        <v>6.810190511451196E-2</v>
      </c>
      <c r="M1105" s="38">
        <f t="shared" si="89"/>
        <v>0.1203</v>
      </c>
      <c r="N1105" s="38">
        <f t="shared" si="91"/>
        <v>9.9322800000001266E-4</v>
      </c>
    </row>
    <row r="1106" spans="1:14">
      <c r="A1106" s="9">
        <v>40458</v>
      </c>
      <c r="B1106">
        <v>3.223654126</v>
      </c>
      <c r="C1106" s="23">
        <v>-3.9100000000000003E-2</v>
      </c>
      <c r="D1106" s="23">
        <v>0.1206</v>
      </c>
      <c r="E1106">
        <v>-1.2067593E-2</v>
      </c>
      <c r="F1106" s="23">
        <v>3.6999999999999998E-2</v>
      </c>
      <c r="H1106" s="9">
        <v>40451</v>
      </c>
      <c r="I1106" s="38">
        <v>3.3828999999999998</v>
      </c>
      <c r="J1106" s="38">
        <f t="shared" si="90"/>
        <v>3.3837525300000002</v>
      </c>
      <c r="K1106" s="38">
        <f t="shared" si="87"/>
        <v>6.2999999999999723E-3</v>
      </c>
      <c r="L1106" s="38">
        <f t="shared" si="88"/>
        <v>6.8091221195942755E-2</v>
      </c>
      <c r="M1106" s="38">
        <f t="shared" si="89"/>
        <v>0.1203</v>
      </c>
      <c r="N1106" s="38">
        <f t="shared" si="91"/>
        <v>8.5253000000040657E-4</v>
      </c>
    </row>
    <row r="1107" spans="1:14">
      <c r="A1107" s="9">
        <v>40457</v>
      </c>
      <c r="B1107">
        <v>3.2627915449999998</v>
      </c>
      <c r="C1107" s="23">
        <v>-7.3800000000000004E-2</v>
      </c>
      <c r="D1107" s="23">
        <v>0.1206</v>
      </c>
      <c r="E1107">
        <v>-2.2365698999999999E-2</v>
      </c>
      <c r="F1107" s="23">
        <v>3.6999999999999998E-2</v>
      </c>
      <c r="H1107" s="9">
        <v>40450</v>
      </c>
      <c r="I1107" s="38">
        <v>3.3765999999999998</v>
      </c>
      <c r="J1107" s="38">
        <f t="shared" si="90"/>
        <v>3.3780590589999999</v>
      </c>
      <c r="K1107" s="38">
        <f t="shared" si="87"/>
        <v>6.1199999999999921E-2</v>
      </c>
      <c r="L1107" s="38">
        <f t="shared" si="88"/>
        <v>6.8665545168012335E-2</v>
      </c>
      <c r="M1107" s="38">
        <f t="shared" si="89"/>
        <v>0.1206</v>
      </c>
      <c r="N1107" s="38">
        <f t="shared" si="91"/>
        <v>1.4590590000000958E-3</v>
      </c>
    </row>
    <row r="1108" spans="1:14">
      <c r="A1108" s="9">
        <v>40456</v>
      </c>
      <c r="B1108">
        <v>3.33658834</v>
      </c>
      <c r="C1108" s="23">
        <v>1E-3</v>
      </c>
      <c r="D1108" s="23">
        <v>0.1205</v>
      </c>
      <c r="E1108">
        <v>3.0376900000000001E-4</v>
      </c>
      <c r="F1108" s="23">
        <v>3.6900000000000002E-2</v>
      </c>
      <c r="H1108" s="9">
        <v>40449</v>
      </c>
      <c r="I1108" s="38">
        <v>3.3153999999999999</v>
      </c>
      <c r="J1108" s="38">
        <f t="shared" si="90"/>
        <v>3.3126574849999999</v>
      </c>
      <c r="K1108" s="38">
        <f t="shared" si="87"/>
        <v>-3.5800000000000054E-2</v>
      </c>
      <c r="L1108" s="38">
        <f t="shared" si="88"/>
        <v>6.8759376782226794E-2</v>
      </c>
      <c r="M1108" s="38">
        <f t="shared" si="89"/>
        <v>0.1207</v>
      </c>
      <c r="N1108" s="38">
        <f t="shared" si="91"/>
        <v>2.7425150000000009E-3</v>
      </c>
    </row>
    <row r="1109" spans="1:14">
      <c r="A1109" s="9">
        <v>40455</v>
      </c>
      <c r="B1109">
        <v>3.335574942</v>
      </c>
      <c r="C1109" s="23">
        <v>-5.3100000000000001E-2</v>
      </c>
      <c r="D1109" s="23">
        <v>0.1205</v>
      </c>
      <c r="E1109">
        <v>-1.5803305E-2</v>
      </c>
      <c r="F1109" s="23">
        <v>3.6900000000000002E-2</v>
      </c>
      <c r="H1109" s="9">
        <v>40448</v>
      </c>
      <c r="I1109" s="38">
        <v>3.3512</v>
      </c>
      <c r="J1109" s="38">
        <f t="shared" si="90"/>
        <v>3.3545487540000001</v>
      </c>
      <c r="K1109" s="38">
        <f t="shared" si="87"/>
        <v>-9.9299999999999944E-2</v>
      </c>
      <c r="L1109" s="38">
        <f t="shared" si="88"/>
        <v>6.8796211875084987E-2</v>
      </c>
      <c r="M1109" s="38">
        <f t="shared" si="89"/>
        <v>0.1207</v>
      </c>
      <c r="N1109" s="38">
        <f t="shared" si="91"/>
        <v>3.3487540000001204E-3</v>
      </c>
    </row>
    <row r="1110" spans="1:14">
      <c r="A1110" s="9">
        <v>40452</v>
      </c>
      <c r="B1110">
        <v>3.3887067719999999</v>
      </c>
      <c r="C1110" s="23">
        <v>5.0000000000000001E-3</v>
      </c>
      <c r="D1110" s="23">
        <v>0.1203</v>
      </c>
      <c r="E1110">
        <v>1.4630559999999999E-3</v>
      </c>
      <c r="F1110" s="23">
        <v>3.6900000000000002E-2</v>
      </c>
      <c r="H1110" s="9">
        <v>40445</v>
      </c>
      <c r="I1110" s="38">
        <v>3.4504999999999999</v>
      </c>
      <c r="J1110" s="38">
        <f t="shared" si="90"/>
        <v>3.447794494</v>
      </c>
      <c r="K1110" s="38">
        <f t="shared" si="87"/>
        <v>7.1899999999999853E-2</v>
      </c>
      <c r="L1110" s="38">
        <f t="shared" si="88"/>
        <v>6.7750695453724169E-2</v>
      </c>
      <c r="M1110" s="38">
        <f t="shared" si="89"/>
        <v>0.1202</v>
      </c>
      <c r="N1110" s="38">
        <f t="shared" si="91"/>
        <v>2.7055059999998576E-3</v>
      </c>
    </row>
    <row r="1111" spans="1:14">
      <c r="A1111" s="9">
        <v>40451</v>
      </c>
      <c r="B1111">
        <v>3.3837525300000002</v>
      </c>
      <c r="C1111" s="23">
        <v>5.7000000000000002E-3</v>
      </c>
      <c r="D1111" s="23">
        <v>0.1203</v>
      </c>
      <c r="E1111">
        <v>1.6840080000000001E-3</v>
      </c>
      <c r="F1111" s="23">
        <v>3.6900000000000002E-2</v>
      </c>
      <c r="H1111" s="9">
        <v>40444</v>
      </c>
      <c r="I1111" s="38">
        <v>3.3786</v>
      </c>
      <c r="J1111" s="38">
        <f t="shared" si="90"/>
        <v>3.3812572319999998</v>
      </c>
      <c r="K1111" s="38">
        <f t="shared" si="87"/>
        <v>3.0600000000000183E-2</v>
      </c>
      <c r="L1111" s="38">
        <f t="shared" si="88"/>
        <v>6.7056121195834997E-2</v>
      </c>
      <c r="M1111" s="38">
        <f t="shared" si="89"/>
        <v>0.1198</v>
      </c>
      <c r="N1111" s="38">
        <f t="shared" si="91"/>
        <v>2.6572319999997873E-3</v>
      </c>
    </row>
    <row r="1112" spans="1:14">
      <c r="A1112" s="9">
        <v>40450</v>
      </c>
      <c r="B1112">
        <v>3.3780590589999999</v>
      </c>
      <c r="C1112" s="23">
        <v>6.54E-2</v>
      </c>
      <c r="D1112" s="23">
        <v>0.1206</v>
      </c>
      <c r="E1112">
        <v>1.9550569E-2</v>
      </c>
      <c r="F1112" s="23">
        <v>3.6999999999999998E-2</v>
      </c>
      <c r="H1112" s="9">
        <v>40443</v>
      </c>
      <c r="I1112" s="38">
        <v>3.3479999999999999</v>
      </c>
      <c r="J1112" s="38">
        <f t="shared" si="90"/>
        <v>3.348615412</v>
      </c>
      <c r="K1112" s="38">
        <f t="shared" si="87"/>
        <v>-3.2700000000000173E-2</v>
      </c>
      <c r="L1112" s="38">
        <f t="shared" si="88"/>
        <v>6.7212481689900863E-2</v>
      </c>
      <c r="M1112" s="38">
        <f t="shared" si="89"/>
        <v>0.1198</v>
      </c>
      <c r="N1112" s="38">
        <f t="shared" si="91"/>
        <v>6.154120000001484E-4</v>
      </c>
    </row>
    <row r="1113" spans="1:14">
      <c r="A1113" s="9">
        <v>40449</v>
      </c>
      <c r="B1113">
        <v>3.3126574849999999</v>
      </c>
      <c r="C1113" s="23">
        <v>-4.19E-2</v>
      </c>
      <c r="D1113" s="23">
        <v>0.1207</v>
      </c>
      <c r="E1113">
        <v>-1.2566529E-2</v>
      </c>
      <c r="F1113" s="23">
        <v>3.6999999999999998E-2</v>
      </c>
      <c r="H1113" s="9">
        <v>40442</v>
      </c>
      <c r="I1113" s="38">
        <v>3.3807</v>
      </c>
      <c r="J1113" s="38">
        <f t="shared" si="90"/>
        <v>3.3816928009999998</v>
      </c>
      <c r="K1113" s="38">
        <f t="shared" si="87"/>
        <v>-0.12880000000000003</v>
      </c>
      <c r="L1113" s="38">
        <f t="shared" si="88"/>
        <v>6.8346702130317891E-2</v>
      </c>
      <c r="M1113" s="38">
        <f t="shared" si="89"/>
        <v>0.12039999999999999</v>
      </c>
      <c r="N1113" s="38">
        <f t="shared" si="91"/>
        <v>9.9280099999976557E-4</v>
      </c>
    </row>
    <row r="1114" spans="1:14">
      <c r="A1114" s="9">
        <v>40448</v>
      </c>
      <c r="B1114">
        <v>3.3545487540000001</v>
      </c>
      <c r="C1114" s="23">
        <v>-9.3200000000000005E-2</v>
      </c>
      <c r="D1114" s="23">
        <v>0.1207</v>
      </c>
      <c r="E1114">
        <v>-2.7417488E-2</v>
      </c>
      <c r="F1114" s="23">
        <v>3.6999999999999998E-2</v>
      </c>
      <c r="H1114" s="9">
        <v>40441</v>
      </c>
      <c r="I1114" s="38">
        <v>3.5095000000000001</v>
      </c>
      <c r="J1114" s="38">
        <f t="shared" si="90"/>
        <v>3.5072902680000002</v>
      </c>
      <c r="K1114" s="38">
        <f t="shared" si="87"/>
        <v>-7.2999999999999954E-2</v>
      </c>
      <c r="L1114" s="38">
        <f t="shared" si="88"/>
        <v>6.6677677233411045E-2</v>
      </c>
      <c r="M1114" s="38">
        <f t="shared" si="89"/>
        <v>0.1195</v>
      </c>
      <c r="N1114" s="38">
        <f t="shared" si="91"/>
        <v>2.2097319999998533E-3</v>
      </c>
    </row>
    <row r="1115" spans="1:14">
      <c r="A1115" s="9">
        <v>40445</v>
      </c>
      <c r="B1115">
        <v>3.447794494</v>
      </c>
      <c r="C1115" s="23">
        <v>6.6500000000000004E-2</v>
      </c>
      <c r="D1115" s="23">
        <v>0.1202</v>
      </c>
      <c r="E1115">
        <v>1.9487147E-2</v>
      </c>
      <c r="F1115" s="23">
        <v>3.6799999999999999E-2</v>
      </c>
      <c r="H1115" s="9">
        <v>40438</v>
      </c>
      <c r="I1115" s="38">
        <v>3.5825</v>
      </c>
      <c r="J1115" s="38">
        <f t="shared" si="90"/>
        <v>3.5812170939999999</v>
      </c>
      <c r="K1115" s="38">
        <f t="shared" si="87"/>
        <v>3.9200000000000124E-2</v>
      </c>
      <c r="L1115" s="38">
        <f t="shared" si="88"/>
        <v>6.6800477242958456E-2</v>
      </c>
      <c r="M1115" s="38">
        <f t="shared" si="89"/>
        <v>0.1196</v>
      </c>
      <c r="N1115" s="38">
        <f t="shared" si="91"/>
        <v>1.2829060000001391E-3</v>
      </c>
    </row>
    <row r="1116" spans="1:14">
      <c r="A1116" s="9">
        <v>40444</v>
      </c>
      <c r="B1116">
        <v>3.3812572319999998</v>
      </c>
      <c r="C1116" s="23">
        <v>3.2599999999999997E-2</v>
      </c>
      <c r="D1116" s="23">
        <v>0.1198</v>
      </c>
      <c r="E1116">
        <v>9.7006520000000006E-3</v>
      </c>
      <c r="F1116" s="23">
        <v>3.6700000000000003E-2</v>
      </c>
      <c r="H1116" s="9">
        <v>40437</v>
      </c>
      <c r="I1116" s="38">
        <v>3.5432999999999999</v>
      </c>
      <c r="J1116" s="38">
        <f t="shared" si="90"/>
        <v>3.5452565069999999</v>
      </c>
      <c r="K1116" s="38">
        <f t="shared" si="87"/>
        <v>4.0399999999999991E-2</v>
      </c>
      <c r="L1116" s="38">
        <f t="shared" si="88"/>
        <v>6.6634004569527075E-2</v>
      </c>
      <c r="M1116" s="38">
        <f t="shared" si="89"/>
        <v>0.1196</v>
      </c>
      <c r="N1116" s="38">
        <f t="shared" si="91"/>
        <v>1.9565070000000517E-3</v>
      </c>
    </row>
    <row r="1117" spans="1:14">
      <c r="A1117" s="9">
        <v>40443</v>
      </c>
      <c r="B1117">
        <v>3.348615412</v>
      </c>
      <c r="C1117" s="23">
        <v>-3.3099999999999997E-2</v>
      </c>
      <c r="D1117" s="23">
        <v>0.1198</v>
      </c>
      <c r="E1117">
        <v>-9.8294620000000006E-3</v>
      </c>
      <c r="F1117" s="23">
        <v>3.6700000000000003E-2</v>
      </c>
      <c r="H1117" s="9">
        <v>40436</v>
      </c>
      <c r="I1117" s="38">
        <v>3.5028999999999999</v>
      </c>
      <c r="J1117" s="38">
        <f t="shared" si="90"/>
        <v>3.4999897209999999</v>
      </c>
      <c r="K1117" s="38">
        <f t="shared" si="87"/>
        <v>8.1700000000000106E-2</v>
      </c>
      <c r="L1117" s="38">
        <f t="shared" si="88"/>
        <v>6.7024087815185013E-2</v>
      </c>
      <c r="M1117" s="38">
        <f t="shared" si="89"/>
        <v>0.1198</v>
      </c>
      <c r="N1117" s="38">
        <f t="shared" si="91"/>
        <v>2.9102789999999601E-3</v>
      </c>
    </row>
    <row r="1118" spans="1:14">
      <c r="A1118" s="9">
        <v>40442</v>
      </c>
      <c r="B1118">
        <v>3.3816928009999998</v>
      </c>
      <c r="C1118" s="23">
        <v>-0.12559999999999999</v>
      </c>
      <c r="D1118" s="23">
        <v>0.12039999999999999</v>
      </c>
      <c r="E1118">
        <v>-3.6467323000000003E-2</v>
      </c>
      <c r="F1118" s="23">
        <v>3.6799999999999999E-2</v>
      </c>
      <c r="H1118" s="9">
        <v>40435</v>
      </c>
      <c r="I1118" s="38">
        <v>3.4211999999999998</v>
      </c>
      <c r="J1118" s="38">
        <f t="shared" si="90"/>
        <v>3.424039761</v>
      </c>
      <c r="K1118" s="38">
        <f t="shared" si="87"/>
        <v>-6.1900000000000066E-2</v>
      </c>
      <c r="L1118" s="38">
        <f t="shared" si="88"/>
        <v>6.6001753443579989E-2</v>
      </c>
      <c r="M1118" s="38">
        <f t="shared" si="89"/>
        <v>0.1193</v>
      </c>
      <c r="N1118" s="38">
        <f t="shared" si="91"/>
        <v>2.8397610000001627E-3</v>
      </c>
    </row>
    <row r="1119" spans="1:14">
      <c r="A1119" s="9">
        <v>40441</v>
      </c>
      <c r="B1119">
        <v>3.5072902680000002</v>
      </c>
      <c r="C1119" s="23">
        <v>-7.3899999999999993E-2</v>
      </c>
      <c r="D1119" s="23">
        <v>0.1195</v>
      </c>
      <c r="E1119">
        <v>-2.0858977000000001E-2</v>
      </c>
      <c r="F1119" s="23">
        <v>3.6600000000000001E-2</v>
      </c>
      <c r="H1119" s="9">
        <v>40434</v>
      </c>
      <c r="I1119" s="38">
        <v>3.4830999999999999</v>
      </c>
      <c r="J1119" s="38">
        <f t="shared" si="90"/>
        <v>3.4826570669999999</v>
      </c>
      <c r="K1119" s="38">
        <f t="shared" si="87"/>
        <v>-9.9200000000000177E-2</v>
      </c>
      <c r="L1119" s="38">
        <f t="shared" si="88"/>
        <v>6.5648516233162674E-2</v>
      </c>
      <c r="M1119" s="38">
        <f t="shared" si="89"/>
        <v>0.1191</v>
      </c>
      <c r="N1119" s="38">
        <f t="shared" si="91"/>
        <v>4.429329999999787E-4</v>
      </c>
    </row>
    <row r="1120" spans="1:14">
      <c r="A1120" s="9">
        <v>40438</v>
      </c>
      <c r="B1120">
        <v>3.5812170939999999</v>
      </c>
      <c r="C1120" s="23">
        <v>3.5999999999999997E-2</v>
      </c>
      <c r="D1120" s="23">
        <v>0.1196</v>
      </c>
      <c r="E1120">
        <v>1.0092198E-2</v>
      </c>
      <c r="F1120" s="23">
        <v>3.6600000000000001E-2</v>
      </c>
      <c r="H1120" s="9">
        <v>40431</v>
      </c>
      <c r="I1120" s="38">
        <v>3.5823</v>
      </c>
      <c r="J1120" s="38">
        <f t="shared" si="90"/>
        <v>3.5824167330000001</v>
      </c>
      <c r="K1120" s="38">
        <f t="shared" si="87"/>
        <v>3.9699999999999847E-2</v>
      </c>
      <c r="L1120" s="38">
        <f t="shared" si="88"/>
        <v>6.5410860788095077E-2</v>
      </c>
      <c r="M1120" s="38">
        <f t="shared" si="89"/>
        <v>0.11899999999999999</v>
      </c>
      <c r="N1120" s="38">
        <f t="shared" si="91"/>
        <v>1.167330000000355E-4</v>
      </c>
    </row>
    <row r="1121" spans="1:14">
      <c r="A1121" s="9">
        <v>40437</v>
      </c>
      <c r="B1121">
        <v>3.5452565069999999</v>
      </c>
      <c r="C1121" s="23">
        <v>4.53E-2</v>
      </c>
      <c r="D1121" s="23">
        <v>0.1196</v>
      </c>
      <c r="E1121">
        <v>1.2850482999999999E-2</v>
      </c>
      <c r="F1121" s="23">
        <v>3.6600000000000001E-2</v>
      </c>
      <c r="H1121" s="9">
        <v>40430</v>
      </c>
      <c r="I1121" s="38">
        <v>3.5426000000000002</v>
      </c>
      <c r="J1121" s="38">
        <f t="shared" si="90"/>
        <v>3.2742341910000001</v>
      </c>
      <c r="K1121" s="38">
        <f t="shared" si="87"/>
        <v>0.11460000000000026</v>
      </c>
      <c r="L1121" s="38">
        <f t="shared" si="88"/>
        <v>6.5131808903741123E-2</v>
      </c>
      <c r="M1121" s="38">
        <f t="shared" si="89"/>
        <v>0.1115</v>
      </c>
      <c r="N1121" s="38">
        <f t="shared" si="91"/>
        <v>0.26836580900000007</v>
      </c>
    </row>
    <row r="1122" spans="1:14">
      <c r="A1122" s="9">
        <v>40436</v>
      </c>
      <c r="B1122">
        <v>3.4999897209999999</v>
      </c>
      <c r="C1122" s="23">
        <v>7.5899999999999995E-2</v>
      </c>
      <c r="D1122" s="23">
        <v>0.1198</v>
      </c>
      <c r="E1122">
        <v>2.1938961E-2</v>
      </c>
      <c r="F1122" s="23">
        <v>3.6600000000000001E-2</v>
      </c>
      <c r="H1122" s="9">
        <v>40429</v>
      </c>
      <c r="I1122" s="38">
        <v>3.4279999999999999</v>
      </c>
      <c r="J1122" s="38">
        <f t="shared" si="90"/>
        <v>2.875472239</v>
      </c>
      <c r="K1122" s="38">
        <f t="shared" si="87"/>
        <v>4.0899999999999714E-2</v>
      </c>
      <c r="L1122" s="38">
        <f t="shared" si="88"/>
        <v>6.3346974274368612E-2</v>
      </c>
      <c r="M1122" s="38">
        <f t="shared" si="89"/>
        <v>9.7799999999999998E-2</v>
      </c>
      <c r="N1122" s="38">
        <f t="shared" si="91"/>
        <v>0.5525277609999999</v>
      </c>
    </row>
    <row r="1123" spans="1:14">
      <c r="A1123" s="9">
        <v>40435</v>
      </c>
      <c r="B1123">
        <v>3.424039761</v>
      </c>
      <c r="C1123" s="23">
        <v>-5.8599999999999999E-2</v>
      </c>
      <c r="D1123" s="23">
        <v>0.1193</v>
      </c>
      <c r="E1123">
        <v>-1.6974456999999998E-2</v>
      </c>
      <c r="F1123" s="23">
        <v>3.6499999999999998E-2</v>
      </c>
      <c r="H1123" s="9">
        <v>40428</v>
      </c>
      <c r="I1123" s="38">
        <v>3.3871000000000002</v>
      </c>
      <c r="J1123" s="38">
        <f t="shared" si="90"/>
        <v>2.9178438089999998</v>
      </c>
      <c r="K1123" s="38">
        <f t="shared" si="87"/>
        <v>-9.9299999999999944E-2</v>
      </c>
      <c r="L1123" s="38">
        <f t="shared" si="88"/>
        <v>6.3138476723293369E-2</v>
      </c>
      <c r="M1123" s="38">
        <f t="shared" si="89"/>
        <v>9.7799999999999998E-2</v>
      </c>
      <c r="N1123" s="38">
        <f t="shared" si="91"/>
        <v>0.46925619100000038</v>
      </c>
    </row>
    <row r="1124" spans="1:14">
      <c r="A1124" s="9">
        <v>40434</v>
      </c>
      <c r="B1124">
        <v>3.4826570669999999</v>
      </c>
      <c r="C1124" s="23">
        <v>-9.98E-2</v>
      </c>
      <c r="D1124" s="23">
        <v>0.1191</v>
      </c>
      <c r="E1124">
        <v>-2.8242110000000001E-2</v>
      </c>
      <c r="F1124" s="23">
        <v>3.6400000000000002E-2</v>
      </c>
      <c r="H1124" s="9">
        <v>40424</v>
      </c>
      <c r="I1124" s="38">
        <v>3.4864000000000002</v>
      </c>
      <c r="J1124" s="38">
        <f t="shared" si="90"/>
        <v>3.4859467629999998</v>
      </c>
      <c r="K1124" s="38">
        <f t="shared" si="87"/>
        <v>8.4999999999999964E-2</v>
      </c>
      <c r="L1124" s="38">
        <f t="shared" si="88"/>
        <v>6.27321862080438E-2</v>
      </c>
      <c r="M1124" s="38">
        <f t="shared" si="89"/>
        <v>6.6799999999999998E-2</v>
      </c>
      <c r="N1124" s="38">
        <f t="shared" si="91"/>
        <v>4.5323700000032829E-4</v>
      </c>
    </row>
    <row r="1125" spans="1:14">
      <c r="A1125" s="9">
        <v>40431</v>
      </c>
      <c r="B1125">
        <v>3.5824167330000001</v>
      </c>
      <c r="C1125" s="23">
        <v>0.30819999999999997</v>
      </c>
      <c r="D1125" s="23">
        <v>0.11899999999999999</v>
      </c>
      <c r="E1125">
        <v>8.9953631000000006E-2</v>
      </c>
      <c r="F1125" s="23">
        <v>3.6400000000000002E-2</v>
      </c>
      <c r="H1125" s="9">
        <v>40423</v>
      </c>
      <c r="I1125" s="38">
        <v>3.4014000000000002</v>
      </c>
      <c r="J1125" s="38">
        <f t="shared" si="90"/>
        <v>3.3890510310000002</v>
      </c>
      <c r="K1125" s="38">
        <f t="shared" si="87"/>
        <v>4.7800000000000065E-2</v>
      </c>
      <c r="L1125" s="38">
        <f t="shared" si="88"/>
        <v>6.3416130030321149E-2</v>
      </c>
      <c r="M1125" s="38">
        <f t="shared" si="89"/>
        <v>6.7199999999999996E-2</v>
      </c>
      <c r="N1125" s="38">
        <f t="shared" si="91"/>
        <v>1.2348969000000043E-2</v>
      </c>
    </row>
    <row r="1126" spans="1:14">
      <c r="A1126" s="9">
        <v>40430</v>
      </c>
      <c r="B1126">
        <v>3.2742341910000001</v>
      </c>
      <c r="C1126" s="23">
        <v>0.39879999999999999</v>
      </c>
      <c r="D1126" s="23">
        <v>0.1115</v>
      </c>
      <c r="E1126">
        <v>0.12986708899999999</v>
      </c>
      <c r="F1126" s="23">
        <v>3.4299999999999997E-2</v>
      </c>
      <c r="H1126" s="9">
        <v>40422</v>
      </c>
      <c r="I1126" s="38">
        <v>3.3536000000000001</v>
      </c>
      <c r="J1126" s="38">
        <f t="shared" si="90"/>
        <v>3.3248137189999998</v>
      </c>
      <c r="K1126" s="38">
        <f t="shared" si="87"/>
        <v>8.6699999999999999E-2</v>
      </c>
      <c r="L1126" s="38">
        <f t="shared" si="88"/>
        <v>6.297083880295723E-2</v>
      </c>
      <c r="M1126" s="38">
        <f t="shared" si="89"/>
        <v>6.6500000000000004E-2</v>
      </c>
      <c r="N1126" s="38">
        <f t="shared" si="91"/>
        <v>2.8786281000000358E-2</v>
      </c>
    </row>
    <row r="1127" spans="1:14">
      <c r="A1127" s="9">
        <v>40429</v>
      </c>
      <c r="B1127">
        <v>2.875472239</v>
      </c>
      <c r="C1127" s="23">
        <v>-4.24E-2</v>
      </c>
      <c r="D1127" s="23">
        <v>9.7799999999999998E-2</v>
      </c>
      <c r="E1127">
        <v>-1.4628004E-2</v>
      </c>
      <c r="F1127" s="23">
        <v>2.9499999999999998E-2</v>
      </c>
      <c r="H1127" s="9">
        <v>40421</v>
      </c>
      <c r="I1127" s="38">
        <v>3.2669000000000001</v>
      </c>
      <c r="J1127" s="38">
        <f t="shared" si="90"/>
        <v>3.2159138189999998</v>
      </c>
      <c r="K1127" s="38">
        <f t="shared" si="87"/>
        <v>-0.10199999999999987</v>
      </c>
      <c r="L1127" s="38">
        <f t="shared" si="88"/>
        <v>6.178020990704218E-2</v>
      </c>
      <c r="M1127" s="38">
        <f t="shared" si="89"/>
        <v>6.4699999999999994E-2</v>
      </c>
      <c r="N1127" s="38">
        <f t="shared" si="91"/>
        <v>5.0986181000000297E-2</v>
      </c>
    </row>
    <row r="1128" spans="1:14">
      <c r="A1128" s="9">
        <v>40428</v>
      </c>
      <c r="B1128">
        <v>2.9178438089999998</v>
      </c>
      <c r="C1128" s="23">
        <v>-0.56810000000000005</v>
      </c>
      <c r="D1128" s="23">
        <v>9.7799999999999998E-2</v>
      </c>
      <c r="E1128">
        <v>-0.17789475399999999</v>
      </c>
      <c r="F1128" s="23">
        <v>2.9600000000000001E-2</v>
      </c>
      <c r="H1128" s="9">
        <v>40420</v>
      </c>
      <c r="I1128" s="38">
        <v>3.3689</v>
      </c>
      <c r="J1128" s="38">
        <f t="shared" si="90"/>
        <v>3.3509813049999999</v>
      </c>
      <c r="K1128" s="38">
        <f t="shared" si="87"/>
        <v>-0.10700000000000021</v>
      </c>
      <c r="L1128" s="38">
        <f t="shared" si="88"/>
        <v>6.0670257491358959E-2</v>
      </c>
      <c r="M1128" s="38">
        <f t="shared" si="89"/>
        <v>6.2700000000000006E-2</v>
      </c>
      <c r="N1128" s="38">
        <f t="shared" si="91"/>
        <v>1.7918695000000096E-2</v>
      </c>
    </row>
    <row r="1129" spans="1:14">
      <c r="A1129" s="9">
        <v>40424</v>
      </c>
      <c r="B1129">
        <v>3.4859467629999998</v>
      </c>
      <c r="C1129" s="23">
        <v>9.69E-2</v>
      </c>
      <c r="D1129" s="23">
        <v>6.6799999999999998E-2</v>
      </c>
      <c r="E1129">
        <v>2.8189724999999999E-2</v>
      </c>
      <c r="F1129" s="23">
        <v>1.9099999999999999E-2</v>
      </c>
      <c r="H1129" s="9">
        <v>40417</v>
      </c>
      <c r="I1129" s="38">
        <v>3.4759000000000002</v>
      </c>
      <c r="J1129" s="38">
        <f t="shared" si="90"/>
        <v>3.473637606</v>
      </c>
      <c r="K1129" s="38">
        <f t="shared" si="87"/>
        <v>0.13560000000000016</v>
      </c>
      <c r="L1129" s="38">
        <f t="shared" si="88"/>
        <v>6.1840983795830404E-2</v>
      </c>
      <c r="M1129" s="38">
        <f t="shared" si="89"/>
        <v>6.3600000000000004E-2</v>
      </c>
      <c r="N1129" s="38">
        <f t="shared" si="91"/>
        <v>2.2623940000001674E-3</v>
      </c>
    </row>
    <row r="1130" spans="1:14">
      <c r="A1130" s="9">
        <v>40423</v>
      </c>
      <c r="B1130">
        <v>3.3890510310000002</v>
      </c>
      <c r="C1130" s="23">
        <v>6.4199999999999993E-2</v>
      </c>
      <c r="D1130" s="23">
        <v>6.7199999999999996E-2</v>
      </c>
      <c r="E1130">
        <v>1.9136302000000001E-2</v>
      </c>
      <c r="F1130" s="23">
        <v>1.9099999999999999E-2</v>
      </c>
      <c r="H1130" s="9">
        <v>40416</v>
      </c>
      <c r="I1130" s="38">
        <v>3.3403</v>
      </c>
      <c r="J1130" s="38">
        <f t="shared" si="90"/>
        <v>3.3148411860000002</v>
      </c>
      <c r="K1130" s="38">
        <f t="shared" si="87"/>
        <v>-5.7700000000000085E-2</v>
      </c>
      <c r="L1130" s="38">
        <f t="shared" si="88"/>
        <v>5.8841068400467329E-2</v>
      </c>
      <c r="M1130" s="38">
        <f t="shared" si="89"/>
        <v>5.96E-2</v>
      </c>
      <c r="N1130" s="38">
        <f t="shared" si="91"/>
        <v>2.545881399999983E-2</v>
      </c>
    </row>
    <row r="1131" spans="1:14">
      <c r="A1131" s="9">
        <v>40422</v>
      </c>
      <c r="B1131">
        <v>3.3248137189999998</v>
      </c>
      <c r="C1131" s="23">
        <v>0.1089</v>
      </c>
      <c r="D1131" s="23">
        <v>6.6500000000000004E-2</v>
      </c>
      <c r="E1131">
        <v>3.3302094999999997E-2</v>
      </c>
      <c r="F1131" s="23">
        <v>1.89E-2</v>
      </c>
      <c r="H1131" s="9">
        <v>40415</v>
      </c>
      <c r="I1131" s="38">
        <v>3.3980000000000001</v>
      </c>
      <c r="J1131" s="38">
        <f t="shared" si="90"/>
        <v>3.377566796</v>
      </c>
      <c r="K1131" s="38">
        <f t="shared" si="87"/>
        <v>1.1800000000000033E-2</v>
      </c>
      <c r="L1131" s="38">
        <f t="shared" si="88"/>
        <v>5.8703569608208342E-2</v>
      </c>
      <c r="M1131" s="38">
        <f t="shared" si="89"/>
        <v>5.9499999999999997E-2</v>
      </c>
      <c r="N1131" s="38">
        <f t="shared" si="91"/>
        <v>2.0433204000000149E-2</v>
      </c>
    </row>
    <row r="1132" spans="1:14">
      <c r="A1132" s="9">
        <v>40421</v>
      </c>
      <c r="B1132">
        <v>3.2159138189999998</v>
      </c>
      <c r="C1132" s="23">
        <v>-0.1351</v>
      </c>
      <c r="D1132" s="23">
        <v>6.4699999999999994E-2</v>
      </c>
      <c r="E1132">
        <v>-4.1141676000000002E-2</v>
      </c>
      <c r="F1132" s="23">
        <v>1.83E-2</v>
      </c>
      <c r="H1132" s="9">
        <v>40414</v>
      </c>
      <c r="I1132" s="38">
        <v>3.3862000000000001</v>
      </c>
      <c r="J1132" s="38">
        <f t="shared" si="90"/>
        <v>3.3648256920000001</v>
      </c>
      <c r="K1132" s="38">
        <f t="shared" si="87"/>
        <v>-6.0699999999999754E-2</v>
      </c>
      <c r="L1132" s="38">
        <f t="shared" si="88"/>
        <v>5.863842907519589E-2</v>
      </c>
      <c r="M1132" s="38">
        <f t="shared" si="89"/>
        <v>5.9400000000000001E-2</v>
      </c>
      <c r="N1132" s="38">
        <f t="shared" si="91"/>
        <v>2.1374307999999953E-2</v>
      </c>
    </row>
    <row r="1133" spans="1:14">
      <c r="A1133" s="9">
        <v>40420</v>
      </c>
      <c r="B1133">
        <v>3.3509813049999999</v>
      </c>
      <c r="C1133" s="23">
        <v>-0.1227</v>
      </c>
      <c r="D1133" s="23">
        <v>6.2700000000000006E-2</v>
      </c>
      <c r="E1133">
        <v>-3.5949117000000003E-2</v>
      </c>
      <c r="F1133" s="23">
        <v>1.7600000000000001E-2</v>
      </c>
      <c r="H1133" s="9">
        <v>40413</v>
      </c>
      <c r="I1133" s="38">
        <v>3.4468999999999999</v>
      </c>
      <c r="J1133" s="38">
        <f t="shared" si="90"/>
        <v>3.428190066</v>
      </c>
      <c r="K1133" s="38">
        <f t="shared" si="87"/>
        <v>7.2999999999998622E-3</v>
      </c>
      <c r="L1133" s="38">
        <f t="shared" si="88"/>
        <v>5.8359058355069396E-2</v>
      </c>
      <c r="M1133" s="38">
        <f t="shared" si="89"/>
        <v>5.8999999999999997E-2</v>
      </c>
      <c r="N1133" s="38">
        <f t="shared" si="91"/>
        <v>1.8709933999999873E-2</v>
      </c>
    </row>
    <row r="1134" spans="1:14">
      <c r="A1134" s="9">
        <v>40417</v>
      </c>
      <c r="B1134">
        <v>3.473637606</v>
      </c>
      <c r="C1134" s="23">
        <v>0.1588</v>
      </c>
      <c r="D1134" s="23">
        <v>6.3600000000000004E-2</v>
      </c>
      <c r="E1134">
        <v>4.6792632000000001E-2</v>
      </c>
      <c r="F1134" s="23">
        <v>1.7600000000000001E-2</v>
      </c>
      <c r="H1134" s="9">
        <v>40410</v>
      </c>
      <c r="I1134" s="38">
        <v>3.4396</v>
      </c>
      <c r="J1134" s="38">
        <f t="shared" si="90"/>
        <v>3.4259342820000001</v>
      </c>
      <c r="K1134" s="38">
        <f t="shared" si="87"/>
        <v>9.1899999999999871E-2</v>
      </c>
      <c r="L1134" s="38">
        <f t="shared" si="88"/>
        <v>6.0054294149233904E-2</v>
      </c>
      <c r="M1134" s="38">
        <f t="shared" si="89"/>
        <v>6.0699999999999997E-2</v>
      </c>
      <c r="N1134" s="38">
        <f t="shared" si="91"/>
        <v>1.3665717999999938E-2</v>
      </c>
    </row>
    <row r="1135" spans="1:14">
      <c r="A1135" s="9">
        <v>40416</v>
      </c>
      <c r="B1135">
        <v>3.3148411860000002</v>
      </c>
      <c r="C1135" s="23">
        <v>-6.2700000000000006E-2</v>
      </c>
      <c r="D1135" s="23">
        <v>5.96E-2</v>
      </c>
      <c r="E1135">
        <v>-1.8745853E-2</v>
      </c>
      <c r="F1135" s="23">
        <v>1.6400000000000001E-2</v>
      </c>
      <c r="H1135" s="9">
        <v>40409</v>
      </c>
      <c r="I1135" s="38">
        <v>3.3477000000000001</v>
      </c>
      <c r="J1135" s="38">
        <f t="shared" si="90"/>
        <v>3.314654064</v>
      </c>
      <c r="K1135" s="38">
        <f t="shared" si="87"/>
        <v>-0.11660000000000004</v>
      </c>
      <c r="L1135" s="38">
        <f t="shared" si="88"/>
        <v>5.8752668793812919E-2</v>
      </c>
      <c r="M1135" s="38">
        <f t="shared" si="89"/>
        <v>5.8700000000000002E-2</v>
      </c>
      <c r="N1135" s="38">
        <f t="shared" si="91"/>
        <v>3.3045936000000165E-2</v>
      </c>
    </row>
    <row r="1136" spans="1:14">
      <c r="A1136" s="9">
        <v>40415</v>
      </c>
      <c r="B1136">
        <v>3.377566796</v>
      </c>
      <c r="C1136" s="23">
        <v>1.2699999999999999E-2</v>
      </c>
      <c r="D1136" s="23">
        <v>5.9499999999999997E-2</v>
      </c>
      <c r="E1136">
        <v>3.7794059999999999E-3</v>
      </c>
      <c r="F1136" s="23">
        <v>1.6299999999999999E-2</v>
      </c>
      <c r="H1136" s="9">
        <v>40408</v>
      </c>
      <c r="I1136" s="38">
        <v>3.4643000000000002</v>
      </c>
      <c r="J1136" s="38">
        <f t="shared" si="90"/>
        <v>3.4513058660000002</v>
      </c>
      <c r="K1136" s="38">
        <f t="shared" si="87"/>
        <v>4.9000000000000377E-2</v>
      </c>
      <c r="L1136" s="38">
        <f t="shared" si="88"/>
        <v>5.7370347539788848E-2</v>
      </c>
      <c r="M1136" s="38">
        <f t="shared" si="89"/>
        <v>5.67E-2</v>
      </c>
      <c r="N1136" s="38">
        <f t="shared" si="91"/>
        <v>1.2994133999999935E-2</v>
      </c>
    </row>
    <row r="1137" spans="1:14">
      <c r="A1137" s="9">
        <v>40414</v>
      </c>
      <c r="B1137">
        <v>3.3648256920000001</v>
      </c>
      <c r="C1137" s="23">
        <v>-6.3399999999999998E-2</v>
      </c>
      <c r="D1137" s="23">
        <v>5.9400000000000001E-2</v>
      </c>
      <c r="E1137">
        <v>-1.8656282999999999E-2</v>
      </c>
      <c r="F1137" s="23">
        <v>1.6299999999999999E-2</v>
      </c>
      <c r="H1137" s="9">
        <v>40407</v>
      </c>
      <c r="I1137" s="38">
        <v>3.4152999999999998</v>
      </c>
      <c r="J1137" s="38">
        <f t="shared" si="90"/>
        <v>3.4027398980000001</v>
      </c>
      <c r="K1137" s="38">
        <f t="shared" si="87"/>
        <v>6.5399999999999903E-2</v>
      </c>
      <c r="L1137" s="38">
        <f t="shared" si="88"/>
        <v>5.7669317890787476E-2</v>
      </c>
      <c r="M1137" s="38">
        <f t="shared" si="89"/>
        <v>5.7200000000000001E-2</v>
      </c>
      <c r="N1137" s="38">
        <f t="shared" si="91"/>
        <v>1.2560101999999684E-2</v>
      </c>
    </row>
    <row r="1138" spans="1:14">
      <c r="A1138" s="9">
        <v>40413</v>
      </c>
      <c r="B1138">
        <v>3.428190066</v>
      </c>
      <c r="C1138" s="23">
        <v>2.3E-3</v>
      </c>
      <c r="D1138" s="23">
        <v>5.8999999999999997E-2</v>
      </c>
      <c r="E1138">
        <v>6.5822700000000005E-4</v>
      </c>
      <c r="F1138" s="23">
        <v>1.6199999999999999E-2</v>
      </c>
      <c r="H1138" s="9">
        <v>40406</v>
      </c>
      <c r="I1138" s="38">
        <v>3.3498999999999999</v>
      </c>
      <c r="J1138" s="38">
        <f t="shared" si="90"/>
        <v>3.3097577739999999</v>
      </c>
      <c r="K1138" s="38">
        <f t="shared" si="87"/>
        <v>-5.8899999999999952E-2</v>
      </c>
      <c r="L1138" s="38">
        <f t="shared" si="88"/>
        <v>5.6805021337488652E-2</v>
      </c>
      <c r="M1138" s="38">
        <f t="shared" si="89"/>
        <v>5.5500000000000001E-2</v>
      </c>
      <c r="N1138" s="38">
        <f t="shared" si="91"/>
        <v>4.0142225999999948E-2</v>
      </c>
    </row>
    <row r="1139" spans="1:14">
      <c r="A1139" s="9">
        <v>40410</v>
      </c>
      <c r="B1139">
        <v>3.4259342820000001</v>
      </c>
      <c r="C1139" s="23">
        <v>0.1113</v>
      </c>
      <c r="D1139" s="23">
        <v>6.0699999999999997E-2</v>
      </c>
      <c r="E1139">
        <v>3.3020953999999998E-2</v>
      </c>
      <c r="F1139" s="23">
        <v>1.6500000000000001E-2</v>
      </c>
      <c r="H1139" s="9">
        <v>40403</v>
      </c>
      <c r="I1139" s="38">
        <v>3.4087999999999998</v>
      </c>
      <c r="J1139" s="38">
        <f t="shared" si="90"/>
        <v>3.3899712399999999</v>
      </c>
      <c r="K1139" s="38">
        <f t="shared" si="87"/>
        <v>-5.3500000000000103E-2</v>
      </c>
      <c r="L1139" s="38">
        <f t="shared" si="88"/>
        <v>5.686345074890764E-2</v>
      </c>
      <c r="M1139" s="38">
        <f t="shared" si="89"/>
        <v>5.5300000000000002E-2</v>
      </c>
      <c r="N1139" s="38">
        <f t="shared" si="91"/>
        <v>1.8828759999999889E-2</v>
      </c>
    </row>
    <row r="1140" spans="1:14">
      <c r="A1140" s="9">
        <v>40409</v>
      </c>
      <c r="B1140">
        <v>3.314654064</v>
      </c>
      <c r="C1140" s="23">
        <v>-0.13669999999999999</v>
      </c>
      <c r="D1140" s="23">
        <v>5.8700000000000002E-2</v>
      </c>
      <c r="E1140">
        <v>-4.0399407999999998E-2</v>
      </c>
      <c r="F1140" s="23">
        <v>1.5900000000000001E-2</v>
      </c>
      <c r="H1140" s="9">
        <v>40402</v>
      </c>
      <c r="I1140" s="38">
        <v>3.4622999999999999</v>
      </c>
      <c r="J1140" s="38">
        <f t="shared" si="90"/>
        <v>3.454727401</v>
      </c>
      <c r="K1140" s="38">
        <f t="shared" si="87"/>
        <v>9.9299999999999944E-2</v>
      </c>
      <c r="L1140" s="38">
        <f t="shared" si="88"/>
        <v>5.6604132602519529E-2</v>
      </c>
      <c r="M1140" s="38">
        <f t="shared" si="89"/>
        <v>5.4899999999999997E-2</v>
      </c>
      <c r="N1140" s="38">
        <f t="shared" si="91"/>
        <v>7.5725989999999577E-3</v>
      </c>
    </row>
    <row r="1141" spans="1:14">
      <c r="A1141" s="9">
        <v>40408</v>
      </c>
      <c r="B1141">
        <v>3.4513058660000002</v>
      </c>
      <c r="C1141" s="23">
        <v>4.8599999999999997E-2</v>
      </c>
      <c r="D1141" s="23">
        <v>5.67E-2</v>
      </c>
      <c r="E1141">
        <v>1.4171712E-2</v>
      </c>
      <c r="F1141" s="23">
        <v>1.52E-2</v>
      </c>
      <c r="H1141" s="9">
        <v>40401</v>
      </c>
      <c r="I1141" s="38">
        <v>3.363</v>
      </c>
      <c r="J1141" s="38">
        <f t="shared" si="90"/>
        <v>3.35854987</v>
      </c>
      <c r="K1141" s="38">
        <f t="shared" si="87"/>
        <v>-0.14559999999999995</v>
      </c>
      <c r="L1141" s="38">
        <f t="shared" si="88"/>
        <v>5.4938129658694039E-2</v>
      </c>
      <c r="M1141" s="38">
        <f t="shared" si="89"/>
        <v>5.33E-2</v>
      </c>
      <c r="N1141" s="38">
        <f t="shared" si="91"/>
        <v>4.4501299999999411E-3</v>
      </c>
    </row>
    <row r="1142" spans="1:14">
      <c r="A1142" s="9">
        <v>40407</v>
      </c>
      <c r="B1142">
        <v>3.4027398980000001</v>
      </c>
      <c r="C1142" s="23">
        <v>9.2999999999999999E-2</v>
      </c>
      <c r="D1142" s="23">
        <v>5.7200000000000001E-2</v>
      </c>
      <c r="E1142">
        <v>2.7705952999999998E-2</v>
      </c>
      <c r="F1142" s="23">
        <v>1.5299999999999999E-2</v>
      </c>
      <c r="H1142" s="9">
        <v>40400</v>
      </c>
      <c r="I1142" s="38">
        <v>3.5085999999999999</v>
      </c>
      <c r="J1142" s="38">
        <f t="shared" si="90"/>
        <v>3.4542970340000001</v>
      </c>
      <c r="K1142" s="38">
        <f t="shared" si="87"/>
        <v>1.5000000000000124E-2</v>
      </c>
      <c r="L1142" s="38">
        <f t="shared" si="88"/>
        <v>5.2162481809003056E-2</v>
      </c>
      <c r="M1142" s="38">
        <f t="shared" si="89"/>
        <v>5.2200000000000003E-2</v>
      </c>
      <c r="N1142" s="38">
        <f t="shared" si="91"/>
        <v>5.4302965999999842E-2</v>
      </c>
    </row>
    <row r="1143" spans="1:14">
      <c r="A1143" s="9">
        <v>40406</v>
      </c>
      <c r="B1143">
        <v>3.3097577739999999</v>
      </c>
      <c r="C1143" s="23">
        <v>-8.0199999999999994E-2</v>
      </c>
      <c r="D1143" s="23">
        <v>5.5500000000000001E-2</v>
      </c>
      <c r="E1143">
        <v>-2.3946431000000001E-2</v>
      </c>
      <c r="F1143" s="23">
        <v>1.47E-2</v>
      </c>
      <c r="H1143" s="9">
        <v>40399</v>
      </c>
      <c r="I1143" s="38">
        <v>3.4935999999999998</v>
      </c>
      <c r="J1143" s="38">
        <f t="shared" si="90"/>
        <v>3.4918044849999998</v>
      </c>
      <c r="K1143" s="38">
        <f t="shared" si="87"/>
        <v>-4.1999999999999815E-3</v>
      </c>
      <c r="L1143" s="38">
        <f t="shared" si="88"/>
        <v>5.2852881277391413E-2</v>
      </c>
      <c r="M1143" s="38">
        <f t="shared" si="89"/>
        <v>5.3100000000000001E-2</v>
      </c>
      <c r="N1143" s="38">
        <f t="shared" si="91"/>
        <v>1.7955149999999698E-3</v>
      </c>
    </row>
    <row r="1144" spans="1:14">
      <c r="A1144" s="9">
        <v>40403</v>
      </c>
      <c r="B1144">
        <v>3.3899712399999999</v>
      </c>
      <c r="C1144" s="23">
        <v>-6.4799999999999996E-2</v>
      </c>
      <c r="D1144" s="23">
        <v>5.5300000000000002E-2</v>
      </c>
      <c r="E1144">
        <v>-1.8922116999999999E-2</v>
      </c>
      <c r="F1144" s="23">
        <v>1.46E-2</v>
      </c>
      <c r="H1144" s="9">
        <v>40396</v>
      </c>
      <c r="I1144" s="38">
        <v>3.4977999999999998</v>
      </c>
      <c r="J1144" s="38">
        <f t="shared" si="90"/>
        <v>3.4895808719999999</v>
      </c>
      <c r="K1144" s="38">
        <f t="shared" si="87"/>
        <v>-6.1400000000000343E-2</v>
      </c>
      <c r="L1144" s="38">
        <f t="shared" si="88"/>
        <v>5.2840088439816996E-2</v>
      </c>
      <c r="M1144" s="38">
        <f t="shared" si="89"/>
        <v>5.2999999999999999E-2</v>
      </c>
      <c r="N1144" s="38">
        <f t="shared" si="91"/>
        <v>8.219127999999909E-3</v>
      </c>
    </row>
    <row r="1145" spans="1:14">
      <c r="A1145" s="9">
        <v>40402</v>
      </c>
      <c r="B1145">
        <v>3.454727401</v>
      </c>
      <c r="C1145" s="23">
        <v>9.6199999999999994E-2</v>
      </c>
      <c r="D1145" s="23">
        <v>5.4899999999999997E-2</v>
      </c>
      <c r="E1145">
        <v>2.8234260000000001E-2</v>
      </c>
      <c r="F1145" s="23">
        <v>1.44E-2</v>
      </c>
      <c r="H1145" s="9">
        <v>40395</v>
      </c>
      <c r="I1145" s="38">
        <v>3.5592000000000001</v>
      </c>
      <c r="J1145" s="38">
        <f t="shared" si="90"/>
        <v>3.5533724109999998</v>
      </c>
      <c r="K1145" s="38">
        <f t="shared" si="87"/>
        <v>-1.5899999999999803E-2</v>
      </c>
      <c r="L1145" s="38">
        <f t="shared" si="88"/>
        <v>5.250392428163584E-2</v>
      </c>
      <c r="M1145" s="38">
        <f t="shared" si="89"/>
        <v>5.2699999999999997E-2</v>
      </c>
      <c r="N1145" s="38">
        <f t="shared" si="91"/>
        <v>5.827589000000355E-3</v>
      </c>
    </row>
    <row r="1146" spans="1:14">
      <c r="A1146" s="9">
        <v>40401</v>
      </c>
      <c r="B1146">
        <v>3.35854987</v>
      </c>
      <c r="C1146" s="23">
        <v>-9.5699999999999993E-2</v>
      </c>
      <c r="D1146" s="23">
        <v>5.33E-2</v>
      </c>
      <c r="E1146">
        <v>-2.8109678999999999E-2</v>
      </c>
      <c r="F1146" s="23">
        <v>1.3899999999999999E-2</v>
      </c>
      <c r="H1146" s="9">
        <v>40394</v>
      </c>
      <c r="I1146" s="38">
        <v>3.5750999999999999</v>
      </c>
      <c r="J1146" s="38">
        <f t="shared" si="90"/>
        <v>3.5817037310000002</v>
      </c>
      <c r="K1146" s="38">
        <f t="shared" si="87"/>
        <v>5.2299999999999791E-2</v>
      </c>
      <c r="L1146" s="38">
        <f t="shared" si="88"/>
        <v>5.2532404742431087E-2</v>
      </c>
      <c r="M1146" s="38">
        <f t="shared" si="89"/>
        <v>5.2699999999999997E-2</v>
      </c>
      <c r="N1146" s="38">
        <f t="shared" si="91"/>
        <v>6.6037310000002236E-3</v>
      </c>
    </row>
    <row r="1147" spans="1:14">
      <c r="A1147" s="9">
        <v>40400</v>
      </c>
      <c r="B1147">
        <v>3.4542970340000001</v>
      </c>
      <c r="C1147" s="23">
        <v>-3.7499999999999999E-2</v>
      </c>
      <c r="D1147" s="23">
        <v>5.2200000000000003E-2</v>
      </c>
      <c r="E1147">
        <v>-1.0799674E-2</v>
      </c>
      <c r="F1147" s="23">
        <v>1.35E-2</v>
      </c>
      <c r="H1147" s="9">
        <v>40393</v>
      </c>
      <c r="I1147" s="38">
        <v>3.5228000000000002</v>
      </c>
      <c r="J1147" s="38">
        <f t="shared" si="90"/>
        <v>3.5231448520000002</v>
      </c>
      <c r="K1147" s="38">
        <f t="shared" si="87"/>
        <v>-5.2499999999999769E-2</v>
      </c>
      <c r="L1147" s="38">
        <f t="shared" si="88"/>
        <v>5.2467295705458904E-2</v>
      </c>
      <c r="M1147" s="38">
        <f t="shared" si="89"/>
        <v>5.2499999999999998E-2</v>
      </c>
      <c r="N1147" s="38">
        <f t="shared" si="91"/>
        <v>3.448520000000066E-4</v>
      </c>
    </row>
    <row r="1148" spans="1:14">
      <c r="A1148" s="9">
        <v>40399</v>
      </c>
      <c r="B1148">
        <v>3.4918044849999998</v>
      </c>
      <c r="C1148" s="23">
        <v>2.2000000000000001E-3</v>
      </c>
      <c r="D1148" s="23">
        <v>5.3100000000000001E-2</v>
      </c>
      <c r="E1148">
        <v>6.3701199999999995E-4</v>
      </c>
      <c r="F1148" s="23">
        <v>1.37E-2</v>
      </c>
      <c r="H1148" s="9">
        <v>40392</v>
      </c>
      <c r="I1148" s="38">
        <v>3.5752999999999999</v>
      </c>
      <c r="J1148" s="38">
        <f t="shared" si="90"/>
        <v>3.5726968879999998</v>
      </c>
      <c r="K1148" s="38">
        <f t="shared" si="87"/>
        <v>8.1399999999999917E-2</v>
      </c>
      <c r="L1148" s="38">
        <f t="shared" si="88"/>
        <v>5.2606885840668298E-2</v>
      </c>
      <c r="M1148" s="38">
        <f t="shared" si="89"/>
        <v>5.2699999999999997E-2</v>
      </c>
      <c r="N1148" s="38">
        <f t="shared" si="91"/>
        <v>2.603112000000074E-3</v>
      </c>
    </row>
    <row r="1149" spans="1:14">
      <c r="A1149" s="9">
        <v>40396</v>
      </c>
      <c r="B1149">
        <v>3.4895808719999999</v>
      </c>
      <c r="C1149" s="23">
        <v>-6.3799999999999996E-2</v>
      </c>
      <c r="D1149" s="23">
        <v>5.2999999999999999E-2</v>
      </c>
      <c r="E1149">
        <v>-1.8115492E-2</v>
      </c>
      <c r="F1149" s="23">
        <v>1.37E-2</v>
      </c>
      <c r="H1149" s="9">
        <v>40389</v>
      </c>
      <c r="I1149" s="38">
        <v>3.4939</v>
      </c>
      <c r="J1149" s="38">
        <f t="shared" si="90"/>
        <v>3.4896878920000001</v>
      </c>
      <c r="K1149" s="38">
        <f t="shared" si="87"/>
        <v>-5.8499999999999996E-2</v>
      </c>
      <c r="L1149" s="38">
        <f t="shared" si="88"/>
        <v>5.2704025805987452E-2</v>
      </c>
      <c r="M1149" s="38">
        <f t="shared" si="89"/>
        <v>5.28E-2</v>
      </c>
      <c r="N1149" s="38">
        <f t="shared" si="91"/>
        <v>4.2121079999999367E-3</v>
      </c>
    </row>
    <row r="1150" spans="1:14">
      <c r="A1150" s="9">
        <v>40395</v>
      </c>
      <c r="B1150">
        <v>3.5533724109999998</v>
      </c>
      <c r="C1150" s="23">
        <v>-2.8299999999999999E-2</v>
      </c>
      <c r="D1150" s="23">
        <v>5.2699999999999997E-2</v>
      </c>
      <c r="E1150">
        <v>-7.9414619999999998E-3</v>
      </c>
      <c r="F1150" s="23">
        <v>1.3599999999999999E-2</v>
      </c>
      <c r="H1150" s="9">
        <v>40388</v>
      </c>
      <c r="I1150" s="38">
        <v>3.5524</v>
      </c>
      <c r="J1150" s="38">
        <f t="shared" si="90"/>
        <v>3.5563108510000001</v>
      </c>
      <c r="K1150" s="38">
        <f t="shared" si="87"/>
        <v>-2.5599999999999845E-2</v>
      </c>
      <c r="L1150" s="38">
        <f t="shared" si="88"/>
        <v>5.3552353179607777E-2</v>
      </c>
      <c r="M1150" s="38">
        <f t="shared" si="89"/>
        <v>5.2499999999999998E-2</v>
      </c>
      <c r="N1150" s="38">
        <f t="shared" si="91"/>
        <v>3.910851000000104E-3</v>
      </c>
    </row>
    <row r="1151" spans="1:14">
      <c r="A1151" s="9">
        <v>40394</v>
      </c>
      <c r="B1151">
        <v>3.5817037310000002</v>
      </c>
      <c r="C1151" s="23">
        <v>5.8599999999999999E-2</v>
      </c>
      <c r="D1151" s="23">
        <v>5.2699999999999997E-2</v>
      </c>
      <c r="E1151">
        <v>1.6484575000000001E-2</v>
      </c>
      <c r="F1151" s="23">
        <v>1.3599999999999999E-2</v>
      </c>
      <c r="H1151" s="9">
        <v>40387</v>
      </c>
      <c r="I1151" s="38">
        <v>3.5779999999999998</v>
      </c>
      <c r="J1151" s="38">
        <f t="shared" si="90"/>
        <v>3.571244579</v>
      </c>
      <c r="K1151" s="38">
        <f t="shared" ref="K1151:K1214" si="92">I1151-I1152</f>
        <v>-4.7700000000000298E-2</v>
      </c>
      <c r="L1151" s="38">
        <f t="shared" ref="L1151:L1214" si="93">STDEVA(K1151:K1210)</f>
        <v>5.356596334780634E-2</v>
      </c>
      <c r="M1151" s="38">
        <f t="shared" si="89"/>
        <v>5.28E-2</v>
      </c>
      <c r="N1151" s="38">
        <f t="shared" si="91"/>
        <v>6.7554209999998172E-3</v>
      </c>
    </row>
    <row r="1152" spans="1:14">
      <c r="A1152" s="9">
        <v>40393</v>
      </c>
      <c r="B1152">
        <v>3.5231448520000002</v>
      </c>
      <c r="C1152" s="23">
        <v>-4.9599999999999998E-2</v>
      </c>
      <c r="D1152" s="23">
        <v>5.2499999999999998E-2</v>
      </c>
      <c r="E1152">
        <v>-1.3966727E-2</v>
      </c>
      <c r="F1152" s="23">
        <v>1.35E-2</v>
      </c>
      <c r="H1152" s="9">
        <v>40386</v>
      </c>
      <c r="I1152" s="38">
        <v>3.6257000000000001</v>
      </c>
      <c r="J1152" s="38">
        <f t="shared" si="90"/>
        <v>3.619995866</v>
      </c>
      <c r="K1152" s="38">
        <f t="shared" si="92"/>
        <v>1.6000000000000014E-2</v>
      </c>
      <c r="L1152" s="38">
        <f t="shared" si="93"/>
        <v>5.3901222274748695E-2</v>
      </c>
      <c r="M1152" s="38">
        <f t="shared" si="89"/>
        <v>5.3100000000000001E-2</v>
      </c>
      <c r="N1152" s="38">
        <f t="shared" si="91"/>
        <v>5.7041340000001384E-3</v>
      </c>
    </row>
    <row r="1153" spans="1:14">
      <c r="A1153" s="9">
        <v>40392</v>
      </c>
      <c r="B1153">
        <v>3.5726968879999998</v>
      </c>
      <c r="C1153" s="23">
        <v>8.3000000000000004E-2</v>
      </c>
      <c r="D1153" s="23">
        <v>5.2699999999999997E-2</v>
      </c>
      <c r="E1153">
        <v>2.3508438E-2</v>
      </c>
      <c r="F1153" s="23">
        <v>1.35E-2</v>
      </c>
      <c r="H1153" s="9">
        <v>40385</v>
      </c>
      <c r="I1153" s="38">
        <v>3.6097000000000001</v>
      </c>
      <c r="J1153" s="38">
        <f t="shared" si="90"/>
        <v>3.6202969509999998</v>
      </c>
      <c r="K1153" s="38">
        <f t="shared" si="92"/>
        <v>-6.5999999999997172E-3</v>
      </c>
      <c r="L1153" s="38">
        <f t="shared" si="93"/>
        <v>5.3816832474859751E-2</v>
      </c>
      <c r="M1153" s="38">
        <f t="shared" si="89"/>
        <v>5.3100000000000001E-2</v>
      </c>
      <c r="N1153" s="38">
        <f t="shared" si="91"/>
        <v>1.0596950999999688E-2</v>
      </c>
    </row>
    <row r="1154" spans="1:14">
      <c r="A1154" s="9">
        <v>40389</v>
      </c>
      <c r="B1154">
        <v>3.4896878920000001</v>
      </c>
      <c r="C1154" s="23">
        <v>-6.6600000000000006E-2</v>
      </c>
      <c r="D1154" s="23">
        <v>5.28E-2</v>
      </c>
      <c r="E1154">
        <v>-1.8911427000000001E-2</v>
      </c>
      <c r="F1154" s="23">
        <v>1.34E-2</v>
      </c>
      <c r="H1154" s="9">
        <v>40382</v>
      </c>
      <c r="I1154" s="38">
        <v>3.6162999999999998</v>
      </c>
      <c r="J1154" s="38">
        <f t="shared" si="90"/>
        <v>3.6186192570000002</v>
      </c>
      <c r="K1154" s="38">
        <f t="shared" si="92"/>
        <v>4.5199999999999907E-2</v>
      </c>
      <c r="L1154" s="38">
        <f t="shared" si="93"/>
        <v>5.393713279166136E-2</v>
      </c>
      <c r="M1154" s="38">
        <f t="shared" ref="M1154:M1217" si="94">VLOOKUP(H1154,$A$2:$F$1466,4,0)</f>
        <v>5.3199999999999997E-2</v>
      </c>
      <c r="N1154" s="38">
        <f t="shared" si="91"/>
        <v>2.3192570000003521E-3</v>
      </c>
    </row>
    <row r="1155" spans="1:14">
      <c r="A1155" s="9">
        <v>40388</v>
      </c>
      <c r="B1155">
        <v>3.5563108510000001</v>
      </c>
      <c r="C1155" s="23">
        <v>-1.49E-2</v>
      </c>
      <c r="D1155" s="23">
        <v>5.2499999999999998E-2</v>
      </c>
      <c r="E1155">
        <v>-4.190427E-3</v>
      </c>
      <c r="F1155" s="23">
        <v>1.32E-2</v>
      </c>
      <c r="H1155" s="9">
        <v>40381</v>
      </c>
      <c r="I1155" s="38">
        <v>3.5710999999999999</v>
      </c>
      <c r="J1155" s="38">
        <f t="shared" ref="J1155:J1218" si="95">VLOOKUP(H1155,A1155:F2619,2,0)</f>
        <v>3.5744549499999998</v>
      </c>
      <c r="K1155" s="38">
        <f t="shared" si="92"/>
        <v>1.0800000000000143E-2</v>
      </c>
      <c r="L1155" s="38">
        <f t="shared" si="93"/>
        <v>5.4121379486429623E-2</v>
      </c>
      <c r="M1155" s="38">
        <f t="shared" si="94"/>
        <v>5.3400000000000003E-2</v>
      </c>
      <c r="N1155" s="38">
        <f t="shared" ref="N1155:N1218" si="96">ABS(I1155-J1155)</f>
        <v>3.3549499999998567E-3</v>
      </c>
    </row>
    <row r="1156" spans="1:14">
      <c r="A1156" s="9">
        <v>40387</v>
      </c>
      <c r="B1156">
        <v>3.571244579</v>
      </c>
      <c r="C1156" s="23">
        <v>-4.8800000000000003E-2</v>
      </c>
      <c r="D1156" s="23">
        <v>5.28E-2</v>
      </c>
      <c r="E1156">
        <v>-1.3558727E-2</v>
      </c>
      <c r="F1156" s="23">
        <v>1.3299999999999999E-2</v>
      </c>
      <c r="H1156" s="9">
        <v>40380</v>
      </c>
      <c r="I1156" s="38">
        <v>3.5602999999999998</v>
      </c>
      <c r="J1156" s="38">
        <f t="shared" si="95"/>
        <v>3.5678680749999998</v>
      </c>
      <c r="K1156" s="38">
        <f t="shared" si="92"/>
        <v>-7.2300000000000253E-2</v>
      </c>
      <c r="L1156" s="38">
        <f t="shared" si="93"/>
        <v>5.4634693841792883E-2</v>
      </c>
      <c r="M1156" s="38">
        <f t="shared" si="94"/>
        <v>5.3999999999999999E-2</v>
      </c>
      <c r="N1156" s="38">
        <f t="shared" si="96"/>
        <v>7.5680750000000074E-3</v>
      </c>
    </row>
    <row r="1157" spans="1:14">
      <c r="A1157" s="9">
        <v>40386</v>
      </c>
      <c r="B1157">
        <v>3.619995866</v>
      </c>
      <c r="C1157" s="23">
        <v>-2.9999999999999997E-4</v>
      </c>
      <c r="D1157" s="23">
        <v>5.3100000000000001E-2</v>
      </c>
      <c r="E1157" s="24">
        <v>-8.3169200000000003E-5</v>
      </c>
      <c r="F1157" s="23">
        <v>1.3299999999999999E-2</v>
      </c>
      <c r="H1157" s="9">
        <v>40379</v>
      </c>
      <c r="I1157" s="38">
        <v>3.6326000000000001</v>
      </c>
      <c r="J1157" s="38">
        <f t="shared" si="95"/>
        <v>3.635925039</v>
      </c>
      <c r="K1157" s="38">
        <f t="shared" si="92"/>
        <v>-2.4999999999999911E-2</v>
      </c>
      <c r="L1157" s="38">
        <f t="shared" si="93"/>
        <v>5.4125714593213352E-2</v>
      </c>
      <c r="M1157" s="38">
        <f t="shared" si="94"/>
        <v>5.3499999999999999E-2</v>
      </c>
      <c r="N1157" s="38">
        <f t="shared" si="96"/>
        <v>3.3250389999999186E-3</v>
      </c>
    </row>
    <row r="1158" spans="1:14">
      <c r="A1158" s="9">
        <v>40385</v>
      </c>
      <c r="B1158">
        <v>3.6202969509999998</v>
      </c>
      <c r="C1158" s="23">
        <v>1.6999999999999999E-3</v>
      </c>
      <c r="D1158" s="23">
        <v>5.3100000000000001E-2</v>
      </c>
      <c r="E1158">
        <v>4.63521E-4</v>
      </c>
      <c r="F1158" s="23">
        <v>1.3299999999999999E-2</v>
      </c>
      <c r="H1158" s="9">
        <v>40378</v>
      </c>
      <c r="I1158" s="38">
        <v>3.6576</v>
      </c>
      <c r="J1158" s="38">
        <f t="shared" si="95"/>
        <v>3.6574122729999998</v>
      </c>
      <c r="K1158" s="38">
        <f t="shared" si="92"/>
        <v>6.8900000000000183E-2</v>
      </c>
      <c r="L1158" s="38">
        <f t="shared" si="93"/>
        <v>5.4304954435771206E-2</v>
      </c>
      <c r="M1158" s="38">
        <f t="shared" si="94"/>
        <v>5.3699999999999998E-2</v>
      </c>
      <c r="N1158" s="38">
        <f t="shared" si="96"/>
        <v>1.8772700000013742E-4</v>
      </c>
    </row>
    <row r="1159" spans="1:14">
      <c r="A1159" s="9">
        <v>40382</v>
      </c>
      <c r="B1159">
        <v>3.6186192570000002</v>
      </c>
      <c r="C1159" s="23">
        <v>4.4200000000000003E-2</v>
      </c>
      <c r="D1159" s="23">
        <v>5.3199999999999997E-2</v>
      </c>
      <c r="E1159">
        <v>1.2279829000000001E-2</v>
      </c>
      <c r="F1159" s="23">
        <v>1.3299999999999999E-2</v>
      </c>
      <c r="H1159" s="9">
        <v>40375</v>
      </c>
      <c r="I1159" s="38">
        <v>3.5886999999999998</v>
      </c>
      <c r="J1159" s="38">
        <f t="shared" si="95"/>
        <v>3.5977339669999999</v>
      </c>
      <c r="K1159" s="38">
        <f t="shared" si="92"/>
        <v>-2.5400000000000311E-2</v>
      </c>
      <c r="L1159" s="38">
        <f t="shared" si="93"/>
        <v>5.3795146353425236E-2</v>
      </c>
      <c r="M1159" s="38">
        <f t="shared" si="94"/>
        <v>5.3400000000000003E-2</v>
      </c>
      <c r="N1159" s="38">
        <f t="shared" si="96"/>
        <v>9.0339670000001426E-3</v>
      </c>
    </row>
    <row r="1160" spans="1:14">
      <c r="A1160" s="9">
        <v>40381</v>
      </c>
      <c r="B1160">
        <v>3.5744549499999998</v>
      </c>
      <c r="C1160" s="23">
        <v>6.6E-3</v>
      </c>
      <c r="D1160" s="23">
        <v>5.3400000000000003E-2</v>
      </c>
      <c r="E1160">
        <v>1.844463E-3</v>
      </c>
      <c r="F1160" s="23">
        <v>1.34E-2</v>
      </c>
      <c r="H1160" s="9">
        <v>40374</v>
      </c>
      <c r="I1160" s="38">
        <v>3.6141000000000001</v>
      </c>
      <c r="J1160" s="38">
        <f t="shared" si="95"/>
        <v>3.6122546820000001</v>
      </c>
      <c r="K1160" s="38">
        <f t="shared" si="92"/>
        <v>-8.7600000000000122E-2</v>
      </c>
      <c r="L1160" s="38">
        <f t="shared" si="93"/>
        <v>5.3902672779449094E-2</v>
      </c>
      <c r="M1160" s="38">
        <f t="shared" si="94"/>
        <v>5.3600000000000002E-2</v>
      </c>
      <c r="N1160" s="38">
        <f t="shared" si="96"/>
        <v>1.8453179999999847E-3</v>
      </c>
    </row>
    <row r="1161" spans="1:14">
      <c r="A1161" s="9">
        <v>40380</v>
      </c>
      <c r="B1161">
        <v>3.5678680749999998</v>
      </c>
      <c r="C1161" s="23">
        <v>-6.8099999999999994E-2</v>
      </c>
      <c r="D1161" s="23">
        <v>5.3999999999999999E-2</v>
      </c>
      <c r="E1161">
        <v>-1.889532E-2</v>
      </c>
      <c r="F1161" s="23">
        <v>1.35E-2</v>
      </c>
      <c r="H1161" s="9">
        <v>40373</v>
      </c>
      <c r="I1161" s="38">
        <v>3.7017000000000002</v>
      </c>
      <c r="J1161" s="38">
        <f t="shared" si="95"/>
        <v>3.7004314250000001</v>
      </c>
      <c r="K1161" s="38">
        <f t="shared" si="92"/>
        <v>-5.4099999999999593E-2</v>
      </c>
      <c r="L1161" s="38">
        <f t="shared" si="93"/>
        <v>5.3083999605571308E-2</v>
      </c>
      <c r="M1161" s="38">
        <f t="shared" si="94"/>
        <v>5.2699999999999997E-2</v>
      </c>
      <c r="N1161" s="38">
        <f t="shared" si="96"/>
        <v>1.268575000000105E-3</v>
      </c>
    </row>
    <row r="1162" spans="1:14">
      <c r="A1162" s="9">
        <v>40379</v>
      </c>
      <c r="B1162">
        <v>3.635925039</v>
      </c>
      <c r="C1162" s="23">
        <v>-2.1499999999999998E-2</v>
      </c>
      <c r="D1162" s="23">
        <v>5.3499999999999999E-2</v>
      </c>
      <c r="E1162">
        <v>-5.8923079999999997E-3</v>
      </c>
      <c r="F1162" s="23">
        <v>1.3299999999999999E-2</v>
      </c>
      <c r="H1162" s="9">
        <v>40372</v>
      </c>
      <c r="I1162" s="38">
        <v>3.7557999999999998</v>
      </c>
      <c r="J1162" s="38">
        <f t="shared" si="95"/>
        <v>3.7530610599999998</v>
      </c>
      <c r="K1162" s="38">
        <f t="shared" si="92"/>
        <v>5.5799999999999628E-2</v>
      </c>
      <c r="L1162" s="38">
        <f t="shared" si="93"/>
        <v>5.3314984988216817E-2</v>
      </c>
      <c r="M1162" s="38">
        <f t="shared" si="94"/>
        <v>5.2999999999999999E-2</v>
      </c>
      <c r="N1162" s="38">
        <f t="shared" si="96"/>
        <v>2.7389399999999675E-3</v>
      </c>
    </row>
    <row r="1163" spans="1:14">
      <c r="A1163" s="9">
        <v>40378</v>
      </c>
      <c r="B1163">
        <v>3.6574122729999998</v>
      </c>
      <c r="C1163" s="23">
        <v>5.9700000000000003E-2</v>
      </c>
      <c r="D1163" s="23">
        <v>5.3699999999999998E-2</v>
      </c>
      <c r="E1163">
        <v>1.6451673999999999E-2</v>
      </c>
      <c r="F1163" s="23">
        <v>1.3299999999999999E-2</v>
      </c>
      <c r="H1163" s="9">
        <v>40371</v>
      </c>
      <c r="I1163" s="38">
        <v>3.7</v>
      </c>
      <c r="J1163" s="38">
        <f t="shared" si="95"/>
        <v>3.7139520789999998</v>
      </c>
      <c r="K1163" s="38">
        <f t="shared" si="92"/>
        <v>-2.2799999999999709E-2</v>
      </c>
      <c r="L1163" s="38">
        <f t="shared" si="93"/>
        <v>5.2871603989992362E-2</v>
      </c>
      <c r="M1163" s="38">
        <f t="shared" si="94"/>
        <v>5.2900000000000003E-2</v>
      </c>
      <c r="N1163" s="38">
        <f t="shared" si="96"/>
        <v>1.3952078999999618E-2</v>
      </c>
    </row>
    <row r="1164" spans="1:14">
      <c r="A1164" s="9">
        <v>40375</v>
      </c>
      <c r="B1164">
        <v>3.5977339669999999</v>
      </c>
      <c r="C1164" s="23">
        <v>-1.4500000000000001E-2</v>
      </c>
      <c r="D1164" s="23">
        <v>5.3400000000000003E-2</v>
      </c>
      <c r="E1164">
        <v>-4.0279490000000003E-3</v>
      </c>
      <c r="F1164" s="23">
        <v>1.32E-2</v>
      </c>
      <c r="H1164" s="9">
        <v>40368</v>
      </c>
      <c r="I1164" s="38">
        <v>3.7227999999999999</v>
      </c>
      <c r="J1164" s="38">
        <f t="shared" si="95"/>
        <v>3.7157547740000001</v>
      </c>
      <c r="K1164" s="38">
        <f t="shared" si="92"/>
        <v>1.5299999999999869E-2</v>
      </c>
      <c r="L1164" s="38">
        <f t="shared" si="93"/>
        <v>5.2858499842974326E-2</v>
      </c>
      <c r="M1164" s="38">
        <f t="shared" si="94"/>
        <v>5.2900000000000003E-2</v>
      </c>
      <c r="N1164" s="38">
        <f t="shared" si="96"/>
        <v>7.0452259999997935E-3</v>
      </c>
    </row>
    <row r="1165" spans="1:14">
      <c r="A1165" s="9">
        <v>40374</v>
      </c>
      <c r="B1165">
        <v>3.6122546820000001</v>
      </c>
      <c r="C1165" s="23">
        <v>-8.8200000000000001E-2</v>
      </c>
      <c r="D1165" s="23">
        <v>5.3600000000000002E-2</v>
      </c>
      <c r="E1165">
        <v>-2.4117270999999999E-2</v>
      </c>
      <c r="F1165" s="23">
        <v>1.32E-2</v>
      </c>
      <c r="H1165" s="9">
        <v>40367</v>
      </c>
      <c r="I1165" s="38">
        <v>3.7075</v>
      </c>
      <c r="J1165" s="38">
        <f t="shared" si="95"/>
        <v>3.7116847380000002</v>
      </c>
      <c r="K1165" s="38">
        <f t="shared" si="92"/>
        <v>2.4999999999999467E-3</v>
      </c>
      <c r="L1165" s="38">
        <f t="shared" si="93"/>
        <v>5.3330226401381423E-2</v>
      </c>
      <c r="M1165" s="38">
        <f t="shared" si="94"/>
        <v>5.3499999999999999E-2</v>
      </c>
      <c r="N1165" s="38">
        <f t="shared" si="96"/>
        <v>4.1847380000001877E-3</v>
      </c>
    </row>
    <row r="1166" spans="1:14">
      <c r="A1166" s="9">
        <v>40373</v>
      </c>
      <c r="B1166">
        <v>3.7004314250000001</v>
      </c>
      <c r="C1166" s="23">
        <v>-5.2600000000000001E-2</v>
      </c>
      <c r="D1166" s="23">
        <v>5.2699999999999997E-2</v>
      </c>
      <c r="E1166">
        <v>-1.4122375E-2</v>
      </c>
      <c r="F1166" s="23">
        <v>1.2999999999999999E-2</v>
      </c>
      <c r="H1166" s="9">
        <v>40366</v>
      </c>
      <c r="I1166" s="38">
        <v>3.7050000000000001</v>
      </c>
      <c r="J1166" s="38">
        <f t="shared" si="95"/>
        <v>3.6983718739999998</v>
      </c>
      <c r="K1166" s="38">
        <f t="shared" si="92"/>
        <v>6.4100000000000268E-2</v>
      </c>
      <c r="L1166" s="38">
        <f t="shared" si="93"/>
        <v>5.3319589578018717E-2</v>
      </c>
      <c r="M1166" s="38">
        <f t="shared" si="94"/>
        <v>5.3400000000000003E-2</v>
      </c>
      <c r="N1166" s="38">
        <f t="shared" si="96"/>
        <v>6.6281260000002895E-3</v>
      </c>
    </row>
    <row r="1167" spans="1:14">
      <c r="A1167" s="9">
        <v>40372</v>
      </c>
      <c r="B1167">
        <v>3.7530610599999998</v>
      </c>
      <c r="C1167" s="23">
        <v>3.9100000000000003E-2</v>
      </c>
      <c r="D1167" s="23">
        <v>5.2999999999999999E-2</v>
      </c>
      <c r="E1167">
        <v>1.047523E-2</v>
      </c>
      <c r="F1167" s="23">
        <v>1.2999999999999999E-2</v>
      </c>
      <c r="H1167" s="9">
        <v>40365</v>
      </c>
      <c r="I1167" s="38">
        <v>3.6408999999999998</v>
      </c>
      <c r="J1167" s="38">
        <f t="shared" si="95"/>
        <v>3.635134909</v>
      </c>
      <c r="K1167" s="38">
        <f t="shared" si="92"/>
        <v>-7.7800000000000313E-2</v>
      </c>
      <c r="L1167" s="38">
        <f t="shared" si="93"/>
        <v>5.3034239952549835E-2</v>
      </c>
      <c r="M1167" s="38">
        <f t="shared" si="94"/>
        <v>5.3100000000000001E-2</v>
      </c>
      <c r="N1167" s="38">
        <f t="shared" si="96"/>
        <v>5.7650909999997779E-3</v>
      </c>
    </row>
    <row r="1168" spans="1:14">
      <c r="A1168" s="9">
        <v>40371</v>
      </c>
      <c r="B1168">
        <v>3.7139520789999998</v>
      </c>
      <c r="C1168" s="23">
        <v>-1.8E-3</v>
      </c>
      <c r="D1168" s="23">
        <v>5.2900000000000003E-2</v>
      </c>
      <c r="E1168">
        <v>-4.85267E-4</v>
      </c>
      <c r="F1168" s="23">
        <v>1.29E-2</v>
      </c>
      <c r="H1168" s="9">
        <v>40361</v>
      </c>
      <c r="I1168" s="38">
        <v>3.7187000000000001</v>
      </c>
      <c r="J1168" s="38">
        <f t="shared" si="95"/>
        <v>3.7169645720000002</v>
      </c>
      <c r="K1168" s="38">
        <f t="shared" si="92"/>
        <v>2.8100000000000236E-2</v>
      </c>
      <c r="L1168" s="38">
        <f t="shared" si="93"/>
        <v>5.2389481628574389E-2</v>
      </c>
      <c r="M1168" s="38">
        <f t="shared" si="94"/>
        <v>5.2400000000000002E-2</v>
      </c>
      <c r="N1168" s="38">
        <f t="shared" si="96"/>
        <v>1.7354279999999278E-3</v>
      </c>
    </row>
    <row r="1169" spans="1:14">
      <c r="A1169" s="9">
        <v>40368</v>
      </c>
      <c r="B1169">
        <v>3.7157547740000001</v>
      </c>
      <c r="C1169" s="23">
        <v>4.1000000000000003E-3</v>
      </c>
      <c r="D1169" s="23">
        <v>5.2900000000000003E-2</v>
      </c>
      <c r="E1169">
        <v>1.095946E-3</v>
      </c>
      <c r="F1169" s="23">
        <v>1.29E-2</v>
      </c>
      <c r="H1169" s="9">
        <v>40360</v>
      </c>
      <c r="I1169" s="38">
        <v>3.6905999999999999</v>
      </c>
      <c r="J1169" s="38">
        <f t="shared" si="95"/>
        <v>3.6937861700000001</v>
      </c>
      <c r="K1169" s="38">
        <f t="shared" si="92"/>
        <v>-2.6499999999999968E-2</v>
      </c>
      <c r="L1169" s="38">
        <f t="shared" si="93"/>
        <v>5.2305414347431543E-2</v>
      </c>
      <c r="M1169" s="38">
        <f t="shared" si="94"/>
        <v>5.2400000000000002E-2</v>
      </c>
      <c r="N1169" s="38">
        <f t="shared" si="96"/>
        <v>3.1861700000002102E-3</v>
      </c>
    </row>
    <row r="1170" spans="1:14">
      <c r="A1170" s="9">
        <v>40367</v>
      </c>
      <c r="B1170">
        <v>3.7116847380000002</v>
      </c>
      <c r="C1170" s="23">
        <v>1.3299999999999999E-2</v>
      </c>
      <c r="D1170" s="23">
        <v>5.3499999999999999E-2</v>
      </c>
      <c r="E1170">
        <v>3.5931919999999998E-3</v>
      </c>
      <c r="F1170" s="23">
        <v>1.3100000000000001E-2</v>
      </c>
      <c r="H1170" s="9">
        <v>40359</v>
      </c>
      <c r="I1170" s="38">
        <v>3.7170999999999998</v>
      </c>
      <c r="J1170" s="38">
        <f t="shared" si="95"/>
        <v>3.7245864329999998</v>
      </c>
      <c r="K1170" s="38">
        <f t="shared" si="92"/>
        <v>1.4499999999999957E-2</v>
      </c>
      <c r="L1170" s="38">
        <f t="shared" si="93"/>
        <v>5.3610721164043439E-2</v>
      </c>
      <c r="M1170" s="38">
        <f t="shared" si="94"/>
        <v>5.3699999999999998E-2</v>
      </c>
      <c r="N1170" s="38">
        <f t="shared" si="96"/>
        <v>7.486432999999959E-3</v>
      </c>
    </row>
    <row r="1171" spans="1:14">
      <c r="A1171" s="9">
        <v>40366</v>
      </c>
      <c r="B1171">
        <v>3.6983718739999998</v>
      </c>
      <c r="C1171" s="23">
        <v>6.3200000000000006E-2</v>
      </c>
      <c r="D1171" s="23">
        <v>5.3400000000000003E-2</v>
      </c>
      <c r="E1171">
        <v>1.7246464999999999E-2</v>
      </c>
      <c r="F1171" s="23">
        <v>1.2999999999999999E-2</v>
      </c>
      <c r="H1171" s="9">
        <v>40358</v>
      </c>
      <c r="I1171" s="38">
        <v>3.7025999999999999</v>
      </c>
      <c r="J1171" s="38">
        <f t="shared" si="95"/>
        <v>3.7253294239999999</v>
      </c>
      <c r="K1171" s="38">
        <f t="shared" si="92"/>
        <v>-5.699999999999994E-2</v>
      </c>
      <c r="L1171" s="38">
        <f t="shared" si="93"/>
        <v>5.3519823245466627E-2</v>
      </c>
      <c r="M1171" s="38">
        <f t="shared" si="94"/>
        <v>5.3699999999999998E-2</v>
      </c>
      <c r="N1171" s="38">
        <f t="shared" si="96"/>
        <v>2.2729423999999998E-2</v>
      </c>
    </row>
    <row r="1172" spans="1:14">
      <c r="A1172" s="9">
        <v>40365</v>
      </c>
      <c r="B1172">
        <v>3.635134909</v>
      </c>
      <c r="C1172" s="23">
        <v>-8.1799999999999998E-2</v>
      </c>
      <c r="D1172" s="23">
        <v>5.3100000000000001E-2</v>
      </c>
      <c r="E1172">
        <v>-2.2261136000000001E-2</v>
      </c>
      <c r="F1172" s="23">
        <v>1.29E-2</v>
      </c>
      <c r="H1172" s="9">
        <v>40357</v>
      </c>
      <c r="I1172" s="38">
        <v>3.7595999999999998</v>
      </c>
      <c r="J1172" s="38">
        <f t="shared" si="95"/>
        <v>3.7615715340000002</v>
      </c>
      <c r="K1172" s="38">
        <f t="shared" si="92"/>
        <v>-0.10600000000000032</v>
      </c>
      <c r="L1172" s="38">
        <f t="shared" si="93"/>
        <v>5.6070883785388798E-2</v>
      </c>
      <c r="M1172" s="38">
        <f t="shared" si="94"/>
        <v>5.6399999999999999E-2</v>
      </c>
      <c r="N1172" s="38">
        <f t="shared" si="96"/>
        <v>1.9715340000003856E-3</v>
      </c>
    </row>
    <row r="1173" spans="1:14">
      <c r="A1173" s="9">
        <v>40361</v>
      </c>
      <c r="B1173">
        <v>3.7169645720000002</v>
      </c>
      <c r="C1173" s="23">
        <v>2.3199999999999998E-2</v>
      </c>
      <c r="D1173" s="23">
        <v>5.2400000000000002E-2</v>
      </c>
      <c r="E1173">
        <v>6.2553660000000001E-3</v>
      </c>
      <c r="F1173" s="23">
        <v>1.2699999999999999E-2</v>
      </c>
      <c r="H1173" s="9">
        <v>40354</v>
      </c>
      <c r="I1173" s="38">
        <v>3.8656000000000001</v>
      </c>
      <c r="J1173" s="38">
        <f t="shared" si="95"/>
        <v>3.8645789380000002</v>
      </c>
      <c r="K1173" s="38">
        <f t="shared" si="92"/>
        <v>-4.5399999999999885E-2</v>
      </c>
      <c r="L1173" s="38">
        <f t="shared" si="93"/>
        <v>5.5342062419838987E-2</v>
      </c>
      <c r="M1173" s="38">
        <f t="shared" si="94"/>
        <v>5.5800000000000002E-2</v>
      </c>
      <c r="N1173" s="38">
        <f t="shared" si="96"/>
        <v>1.0210619999999615E-3</v>
      </c>
    </row>
    <row r="1174" spans="1:14">
      <c r="A1174" s="9">
        <v>40360</v>
      </c>
      <c r="B1174">
        <v>3.6937861700000001</v>
      </c>
      <c r="C1174" s="23">
        <v>-3.0800000000000001E-2</v>
      </c>
      <c r="D1174" s="23">
        <v>5.2400000000000002E-2</v>
      </c>
      <c r="E1174">
        <v>-8.3038269999999997E-3</v>
      </c>
      <c r="F1174" s="23">
        <v>1.26E-2</v>
      </c>
      <c r="H1174" s="9">
        <v>40353</v>
      </c>
      <c r="I1174" s="38">
        <v>3.911</v>
      </c>
      <c r="J1174" s="38">
        <f t="shared" si="95"/>
        <v>3.9081396700000002</v>
      </c>
      <c r="K1174" s="38">
        <f t="shared" si="92"/>
        <v>6.8799999999999972E-2</v>
      </c>
      <c r="L1174" s="38">
        <f t="shared" si="93"/>
        <v>5.5226386139133707E-2</v>
      </c>
      <c r="M1174" s="38">
        <f t="shared" si="94"/>
        <v>5.57E-2</v>
      </c>
      <c r="N1174" s="38">
        <f t="shared" si="96"/>
        <v>2.8603299999998555E-3</v>
      </c>
    </row>
    <row r="1175" spans="1:14">
      <c r="A1175" s="9">
        <v>40359</v>
      </c>
      <c r="B1175">
        <v>3.7245864329999998</v>
      </c>
      <c r="C1175" s="23">
        <v>-6.9999999999999999E-4</v>
      </c>
      <c r="D1175" s="23">
        <v>5.3699999999999998E-2</v>
      </c>
      <c r="E1175">
        <v>-1.9946300000000001E-4</v>
      </c>
      <c r="F1175" s="23">
        <v>1.29E-2</v>
      </c>
      <c r="H1175" s="9">
        <v>40352</v>
      </c>
      <c r="I1175" s="38">
        <v>3.8422000000000001</v>
      </c>
      <c r="J1175" s="38">
        <f t="shared" si="95"/>
        <v>3.8309205209999999</v>
      </c>
      <c r="K1175" s="38">
        <f t="shared" si="92"/>
        <v>-3.0100000000000016E-2</v>
      </c>
      <c r="L1175" s="38">
        <f t="shared" si="93"/>
        <v>5.454310778956982E-2</v>
      </c>
      <c r="M1175" s="38">
        <f t="shared" si="94"/>
        <v>5.4800000000000001E-2</v>
      </c>
      <c r="N1175" s="38">
        <f t="shared" si="96"/>
        <v>1.1279479000000148E-2</v>
      </c>
    </row>
    <row r="1176" spans="1:14">
      <c r="A1176" s="9">
        <v>40358</v>
      </c>
      <c r="B1176">
        <v>3.7253294239999999</v>
      </c>
      <c r="C1176" s="23">
        <v>-3.6200000000000003E-2</v>
      </c>
      <c r="D1176" s="23">
        <v>5.3699999999999998E-2</v>
      </c>
      <c r="E1176">
        <v>-9.6815479999999999E-3</v>
      </c>
      <c r="F1176" s="23">
        <v>1.29E-2</v>
      </c>
      <c r="H1176" s="9">
        <v>40351</v>
      </c>
      <c r="I1176" s="38">
        <v>3.8723000000000001</v>
      </c>
      <c r="J1176" s="38">
        <f t="shared" si="95"/>
        <v>3.874923436</v>
      </c>
      <c r="K1176" s="38">
        <f t="shared" si="92"/>
        <v>-7.9099999999999948E-2</v>
      </c>
      <c r="L1176" s="38">
        <f t="shared" si="93"/>
        <v>5.4500125408034839E-2</v>
      </c>
      <c r="M1176" s="38">
        <f t="shared" si="94"/>
        <v>5.4600000000000003E-2</v>
      </c>
      <c r="N1176" s="38">
        <f t="shared" si="96"/>
        <v>2.6234359999999235E-3</v>
      </c>
    </row>
    <row r="1177" spans="1:14">
      <c r="A1177" s="9">
        <v>40357</v>
      </c>
      <c r="B1177">
        <v>3.7615715340000002</v>
      </c>
      <c r="C1177" s="23">
        <v>-0.10299999999999999</v>
      </c>
      <c r="D1177" s="23">
        <v>5.6399999999999999E-2</v>
      </c>
      <c r="E1177">
        <v>-2.7015903000000001E-2</v>
      </c>
      <c r="F1177" s="23">
        <v>1.34E-2</v>
      </c>
      <c r="H1177" s="9">
        <v>40350</v>
      </c>
      <c r="I1177" s="38">
        <v>3.9514</v>
      </c>
      <c r="J1177" s="38">
        <f t="shared" si="95"/>
        <v>3.955042637</v>
      </c>
      <c r="K1177" s="38">
        <f t="shared" si="92"/>
        <v>-1.6999999999999904E-2</v>
      </c>
      <c r="L1177" s="38">
        <f t="shared" si="93"/>
        <v>5.4053166440643285E-2</v>
      </c>
      <c r="M1177" s="38">
        <f t="shared" si="94"/>
        <v>5.4100000000000002E-2</v>
      </c>
      <c r="N1177" s="38">
        <f t="shared" si="96"/>
        <v>3.6426370000000041E-3</v>
      </c>
    </row>
    <row r="1178" spans="1:14">
      <c r="A1178" s="9">
        <v>40354</v>
      </c>
      <c r="B1178">
        <v>3.8645789380000002</v>
      </c>
      <c r="C1178" s="23">
        <v>-4.36E-2</v>
      </c>
      <c r="D1178" s="23">
        <v>5.5800000000000002E-2</v>
      </c>
      <c r="E1178">
        <v>-1.1208739000000001E-2</v>
      </c>
      <c r="F1178" s="23">
        <v>1.32E-2</v>
      </c>
      <c r="H1178" s="9">
        <v>40347</v>
      </c>
      <c r="I1178" s="38">
        <v>3.9683999999999999</v>
      </c>
      <c r="J1178" s="38">
        <f t="shared" si="95"/>
        <v>3.9704372320000001</v>
      </c>
      <c r="K1178" s="38">
        <f t="shared" si="92"/>
        <v>1.3000000000000789E-3</v>
      </c>
      <c r="L1178" s="38">
        <f t="shared" si="93"/>
        <v>5.4772676494722061E-2</v>
      </c>
      <c r="M1178" s="38">
        <f t="shared" si="94"/>
        <v>5.4899999999999997E-2</v>
      </c>
      <c r="N1178" s="38">
        <f t="shared" si="96"/>
        <v>2.0372320000001665E-3</v>
      </c>
    </row>
    <row r="1179" spans="1:14">
      <c r="A1179" s="9">
        <v>40353</v>
      </c>
      <c r="B1179">
        <v>3.9081396700000002</v>
      </c>
      <c r="C1179" s="23">
        <v>7.7200000000000005E-2</v>
      </c>
      <c r="D1179" s="23">
        <v>5.57E-2</v>
      </c>
      <c r="E1179">
        <v>1.9956353999999999E-2</v>
      </c>
      <c r="F1179" s="23">
        <v>1.32E-2</v>
      </c>
      <c r="H1179" s="9">
        <v>40346</v>
      </c>
      <c r="I1179" s="38">
        <v>3.9670999999999998</v>
      </c>
      <c r="J1179" s="38">
        <f t="shared" si="95"/>
        <v>3.9681915619999999</v>
      </c>
      <c r="K1179" s="38">
        <f t="shared" si="92"/>
        <v>-8.8500000000000245E-2</v>
      </c>
      <c r="L1179" s="38">
        <f t="shared" si="93"/>
        <v>5.7299472493406042E-2</v>
      </c>
      <c r="M1179" s="38">
        <f t="shared" si="94"/>
        <v>5.7299999999999997E-2</v>
      </c>
      <c r="N1179" s="38">
        <f t="shared" si="96"/>
        <v>1.0915620000000459E-3</v>
      </c>
    </row>
    <row r="1180" spans="1:14">
      <c r="A1180" s="9">
        <v>40352</v>
      </c>
      <c r="B1180">
        <v>3.8309205209999999</v>
      </c>
      <c r="C1180" s="23">
        <v>-4.3999999999999997E-2</v>
      </c>
      <c r="D1180" s="23">
        <v>5.4800000000000001E-2</v>
      </c>
      <c r="E1180">
        <v>-1.1420784999999999E-2</v>
      </c>
      <c r="F1180" s="23">
        <v>1.29E-2</v>
      </c>
      <c r="H1180" s="9">
        <v>40345</v>
      </c>
      <c r="I1180" s="38">
        <v>4.0556000000000001</v>
      </c>
      <c r="J1180" s="38">
        <f t="shared" si="95"/>
        <v>4.0548762189999996</v>
      </c>
      <c r="K1180" s="38">
        <f t="shared" si="92"/>
        <v>-2.120000000000033E-2</v>
      </c>
      <c r="L1180" s="38">
        <f t="shared" si="93"/>
        <v>5.6270607750495867E-2</v>
      </c>
      <c r="M1180" s="38">
        <f t="shared" si="94"/>
        <v>5.6300000000000003E-2</v>
      </c>
      <c r="N1180" s="38">
        <f t="shared" si="96"/>
        <v>7.2378100000047851E-4</v>
      </c>
    </row>
    <row r="1181" spans="1:14">
      <c r="A1181" s="9">
        <v>40351</v>
      </c>
      <c r="B1181">
        <v>3.874923436</v>
      </c>
      <c r="C1181" s="23">
        <v>-8.0100000000000005E-2</v>
      </c>
      <c r="D1181" s="23">
        <v>5.4600000000000003E-2</v>
      </c>
      <c r="E1181">
        <v>-2.0465476999999999E-2</v>
      </c>
      <c r="F1181" s="23">
        <v>1.2800000000000001E-2</v>
      </c>
      <c r="H1181" s="9">
        <v>40344</v>
      </c>
      <c r="I1181" s="38">
        <v>4.0768000000000004</v>
      </c>
      <c r="J1181" s="38">
        <f t="shared" si="95"/>
        <v>4.0755435440000003</v>
      </c>
      <c r="K1181" s="38">
        <f t="shared" si="92"/>
        <v>3.3900000000000041E-2</v>
      </c>
      <c r="L1181" s="38">
        <f t="shared" si="93"/>
        <v>5.6308096777567082E-2</v>
      </c>
      <c r="M1181" s="38">
        <f t="shared" si="94"/>
        <v>5.6399999999999999E-2</v>
      </c>
      <c r="N1181" s="38">
        <f t="shared" si="96"/>
        <v>1.2564560000001279E-3</v>
      </c>
    </row>
    <row r="1182" spans="1:14">
      <c r="A1182" s="9">
        <v>40350</v>
      </c>
      <c r="B1182">
        <v>3.955042637</v>
      </c>
      <c r="C1182" s="23">
        <v>-1.54E-2</v>
      </c>
      <c r="D1182" s="23">
        <v>5.4100000000000002E-2</v>
      </c>
      <c r="E1182">
        <v>-3.884841E-3</v>
      </c>
      <c r="F1182" s="23">
        <v>1.2699999999999999E-2</v>
      </c>
      <c r="H1182" s="9">
        <v>40343</v>
      </c>
      <c r="I1182" s="38">
        <v>4.0429000000000004</v>
      </c>
      <c r="J1182" s="38">
        <f t="shared" si="95"/>
        <v>4.0388489600000002</v>
      </c>
      <c r="K1182" s="38">
        <f t="shared" si="92"/>
        <v>2.2400000000000198E-2</v>
      </c>
      <c r="L1182" s="38">
        <f t="shared" si="93"/>
        <v>5.6212928801182172E-2</v>
      </c>
      <c r="M1182" s="38">
        <f t="shared" si="94"/>
        <v>5.6300000000000003E-2</v>
      </c>
      <c r="N1182" s="38">
        <f t="shared" si="96"/>
        <v>4.0510400000002278E-3</v>
      </c>
    </row>
    <row r="1183" spans="1:14">
      <c r="A1183" s="9">
        <v>40347</v>
      </c>
      <c r="B1183">
        <v>3.9704372320000001</v>
      </c>
      <c r="C1183" s="23">
        <v>2.2000000000000001E-3</v>
      </c>
      <c r="D1183" s="23">
        <v>5.4899999999999997E-2</v>
      </c>
      <c r="E1183">
        <v>5.6575799999999997E-4</v>
      </c>
      <c r="F1183" s="23">
        <v>1.2800000000000001E-2</v>
      </c>
      <c r="H1183" s="9">
        <v>40340</v>
      </c>
      <c r="I1183" s="38">
        <v>4.0205000000000002</v>
      </c>
      <c r="J1183" s="38">
        <f t="shared" si="95"/>
        <v>4.0220452409999998</v>
      </c>
      <c r="K1183" s="38">
        <f t="shared" si="92"/>
        <v>-8.0299999999999372E-2</v>
      </c>
      <c r="L1183" s="38">
        <f t="shared" si="93"/>
        <v>5.634683642030195E-2</v>
      </c>
      <c r="M1183" s="38">
        <f t="shared" si="94"/>
        <v>5.6399999999999999E-2</v>
      </c>
      <c r="N1183" s="38">
        <f t="shared" si="96"/>
        <v>1.5452409999996419E-3</v>
      </c>
    </row>
    <row r="1184" spans="1:14">
      <c r="A1184" s="9">
        <v>40346</v>
      </c>
      <c r="B1184">
        <v>3.9681915619999999</v>
      </c>
      <c r="C1184" s="23">
        <v>-8.6699999999999999E-2</v>
      </c>
      <c r="D1184" s="23">
        <v>5.7299999999999997E-2</v>
      </c>
      <c r="E1184">
        <v>-2.1609697000000001E-2</v>
      </c>
      <c r="F1184" s="23">
        <v>1.34E-2</v>
      </c>
      <c r="H1184" s="9">
        <v>40339</v>
      </c>
      <c r="I1184" s="38">
        <v>4.1007999999999996</v>
      </c>
      <c r="J1184" s="38">
        <f t="shared" si="95"/>
        <v>4.1065329889999997</v>
      </c>
      <c r="K1184" s="38">
        <f t="shared" si="92"/>
        <v>0.10879999999999956</v>
      </c>
      <c r="L1184" s="38">
        <f t="shared" si="93"/>
        <v>5.5504778539130877E-2</v>
      </c>
      <c r="M1184" s="38">
        <f t="shared" si="94"/>
        <v>5.5500000000000001E-2</v>
      </c>
      <c r="N1184" s="38">
        <f t="shared" si="96"/>
        <v>5.7329890000001882E-3</v>
      </c>
    </row>
    <row r="1185" spans="1:14">
      <c r="A1185" s="9">
        <v>40345</v>
      </c>
      <c r="B1185">
        <v>4.0548762189999996</v>
      </c>
      <c r="C1185" s="23">
        <v>-2.07E-2</v>
      </c>
      <c r="D1185" s="23">
        <v>5.6300000000000003E-2</v>
      </c>
      <c r="E1185">
        <v>-5.0839609999999997E-3</v>
      </c>
      <c r="F1185" s="23">
        <v>1.3100000000000001E-2</v>
      </c>
      <c r="H1185" s="9">
        <v>40338</v>
      </c>
      <c r="I1185" s="38">
        <v>3.992</v>
      </c>
      <c r="J1185" s="38">
        <f t="shared" si="95"/>
        <v>3.9942499800000002</v>
      </c>
      <c r="K1185" s="38">
        <f t="shared" si="92"/>
        <v>-3.0999999999998806E-3</v>
      </c>
      <c r="L1185" s="38">
        <f t="shared" si="93"/>
        <v>5.3580389995691466E-2</v>
      </c>
      <c r="M1185" s="38">
        <f t="shared" si="94"/>
        <v>5.3400000000000003E-2</v>
      </c>
      <c r="N1185" s="38">
        <f t="shared" si="96"/>
        <v>2.2499800000002068E-3</v>
      </c>
    </row>
    <row r="1186" spans="1:14">
      <c r="A1186" s="9">
        <v>40344</v>
      </c>
      <c r="B1186">
        <v>4.0755435440000003</v>
      </c>
      <c r="C1186" s="23">
        <v>3.6700000000000003E-2</v>
      </c>
      <c r="D1186" s="23">
        <v>5.6399999999999999E-2</v>
      </c>
      <c r="E1186">
        <v>9.0443820000000001E-3</v>
      </c>
      <c r="F1186" s="23">
        <v>1.3100000000000001E-2</v>
      </c>
      <c r="H1186" s="9">
        <v>40337</v>
      </c>
      <c r="I1186" s="38">
        <v>3.9950999999999999</v>
      </c>
      <c r="J1186" s="38">
        <f t="shared" si="95"/>
        <v>3.999581879</v>
      </c>
      <c r="K1186" s="38">
        <f t="shared" si="92"/>
        <v>-4.2300000000000004E-2</v>
      </c>
      <c r="L1186" s="38">
        <f t="shared" si="93"/>
        <v>5.3579576385500809E-2</v>
      </c>
      <c r="M1186" s="38">
        <f t="shared" si="94"/>
        <v>5.3400000000000003E-2</v>
      </c>
      <c r="N1186" s="38">
        <f t="shared" si="96"/>
        <v>4.4818790000000774E-3</v>
      </c>
    </row>
    <row r="1187" spans="1:14">
      <c r="A1187" s="9">
        <v>40343</v>
      </c>
      <c r="B1187">
        <v>4.0388489600000002</v>
      </c>
      <c r="C1187" s="23">
        <v>1.6799999999999999E-2</v>
      </c>
      <c r="D1187" s="23">
        <v>5.6300000000000003E-2</v>
      </c>
      <c r="E1187">
        <v>4.169201E-3</v>
      </c>
      <c r="F1187" s="23">
        <v>1.3100000000000001E-2</v>
      </c>
      <c r="H1187" s="9">
        <v>40336</v>
      </c>
      <c r="I1187" s="38">
        <v>4.0373999999999999</v>
      </c>
      <c r="J1187" s="38">
        <f t="shared" si="95"/>
        <v>4.0322223619999997</v>
      </c>
      <c r="K1187" s="38">
        <f t="shared" si="92"/>
        <v>-3.2000000000005357E-3</v>
      </c>
      <c r="L1187" s="38">
        <f t="shared" si="93"/>
        <v>5.3488080381874345E-2</v>
      </c>
      <c r="M1187" s="38">
        <f t="shared" si="94"/>
        <v>5.3400000000000003E-2</v>
      </c>
      <c r="N1187" s="38">
        <f t="shared" si="96"/>
        <v>5.177638000000151E-3</v>
      </c>
    </row>
    <row r="1188" spans="1:14">
      <c r="A1188" s="9">
        <v>40340</v>
      </c>
      <c r="B1188">
        <v>4.0220452409999998</v>
      </c>
      <c r="C1188" s="23">
        <v>-8.4500000000000006E-2</v>
      </c>
      <c r="D1188" s="23">
        <v>5.6399999999999999E-2</v>
      </c>
      <c r="E1188">
        <v>-2.0788577999999999E-2</v>
      </c>
      <c r="F1188" s="23">
        <v>1.3100000000000001E-2</v>
      </c>
      <c r="H1188" s="9">
        <v>40333</v>
      </c>
      <c r="I1188" s="38">
        <v>4.0406000000000004</v>
      </c>
      <c r="J1188" s="38">
        <f t="shared" si="95"/>
        <v>4.0385004289999999</v>
      </c>
      <c r="K1188" s="38">
        <f t="shared" si="92"/>
        <v>-0.14409999999999989</v>
      </c>
      <c r="L1188" s="38">
        <f t="shared" si="93"/>
        <v>5.3506859056589126E-2</v>
      </c>
      <c r="M1188" s="38">
        <f t="shared" si="94"/>
        <v>5.3400000000000003E-2</v>
      </c>
      <c r="N1188" s="38">
        <f t="shared" si="96"/>
        <v>2.0995710000004664E-3</v>
      </c>
    </row>
    <row r="1189" spans="1:14">
      <c r="A1189" s="9">
        <v>40339</v>
      </c>
      <c r="B1189">
        <v>4.1065329889999997</v>
      </c>
      <c r="C1189" s="23">
        <v>0.1123</v>
      </c>
      <c r="D1189" s="23">
        <v>5.5500000000000001E-2</v>
      </c>
      <c r="E1189">
        <v>2.7723296000000001E-2</v>
      </c>
      <c r="F1189" s="23">
        <v>1.29E-2</v>
      </c>
      <c r="H1189" s="9">
        <v>40332</v>
      </c>
      <c r="I1189" s="38">
        <v>4.1847000000000003</v>
      </c>
      <c r="J1189" s="38">
        <f t="shared" si="95"/>
        <v>4.187579607</v>
      </c>
      <c r="K1189" s="38">
        <f t="shared" si="92"/>
        <v>1.3100000000000556E-2</v>
      </c>
      <c r="L1189" s="38">
        <f t="shared" si="93"/>
        <v>5.0313319551524169E-2</v>
      </c>
      <c r="M1189" s="38">
        <f t="shared" si="94"/>
        <v>0.05</v>
      </c>
      <c r="N1189" s="38">
        <f t="shared" si="96"/>
        <v>2.8796069999996732E-3</v>
      </c>
    </row>
    <row r="1190" spans="1:14">
      <c r="A1190" s="9">
        <v>40338</v>
      </c>
      <c r="B1190">
        <v>3.9942499800000002</v>
      </c>
      <c r="C1190" s="23">
        <v>-5.3E-3</v>
      </c>
      <c r="D1190" s="23">
        <v>5.3400000000000003E-2</v>
      </c>
      <c r="E1190">
        <v>-1.3340030000000001E-3</v>
      </c>
      <c r="F1190" s="23">
        <v>1.23E-2</v>
      </c>
      <c r="H1190" s="9">
        <v>40331</v>
      </c>
      <c r="I1190" s="38">
        <v>4.1715999999999998</v>
      </c>
      <c r="J1190" s="38">
        <f t="shared" si="95"/>
        <v>4.1766757620000003</v>
      </c>
      <c r="K1190" s="38">
        <f t="shared" si="92"/>
        <v>1.8799999999999706E-2</v>
      </c>
      <c r="L1190" s="38">
        <f t="shared" si="93"/>
        <v>5.0489252086668754E-2</v>
      </c>
      <c r="M1190" s="38">
        <f t="shared" si="94"/>
        <v>5.0099999999999999E-2</v>
      </c>
      <c r="N1190" s="38">
        <f t="shared" si="96"/>
        <v>5.0757620000005943E-3</v>
      </c>
    </row>
    <row r="1191" spans="1:14">
      <c r="A1191" s="9">
        <v>40337</v>
      </c>
      <c r="B1191">
        <v>3.999581879</v>
      </c>
      <c r="C1191" s="23">
        <v>-3.2599999999999997E-2</v>
      </c>
      <c r="D1191" s="23">
        <v>5.3400000000000003E-2</v>
      </c>
      <c r="E1191">
        <v>-8.1278530000000009E-3</v>
      </c>
      <c r="F1191" s="23">
        <v>1.23E-2</v>
      </c>
      <c r="H1191" s="9">
        <v>40330</v>
      </c>
      <c r="I1191" s="38">
        <v>4.1528</v>
      </c>
      <c r="J1191" s="38">
        <f t="shared" si="95"/>
        <v>4.1510729309999999</v>
      </c>
      <c r="K1191" s="38">
        <f t="shared" si="92"/>
        <v>-4.9999999999972289E-4</v>
      </c>
      <c r="L1191" s="38">
        <f t="shared" si="93"/>
        <v>5.0476037246976822E-2</v>
      </c>
      <c r="M1191" s="38">
        <f t="shared" si="94"/>
        <v>0.05</v>
      </c>
      <c r="N1191" s="38">
        <f t="shared" si="96"/>
        <v>1.727069000000192E-3</v>
      </c>
    </row>
    <row r="1192" spans="1:14">
      <c r="A1192" s="9">
        <v>40336</v>
      </c>
      <c r="B1192">
        <v>4.0322223619999997</v>
      </c>
      <c r="C1192" s="23">
        <v>-6.3E-3</v>
      </c>
      <c r="D1192" s="23">
        <v>5.3400000000000003E-2</v>
      </c>
      <c r="E1192">
        <v>-1.5557640000000001E-3</v>
      </c>
      <c r="F1192" s="23">
        <v>1.23E-2</v>
      </c>
      <c r="H1192" s="9">
        <v>40326</v>
      </c>
      <c r="I1192" s="38">
        <v>4.1532999999999998</v>
      </c>
      <c r="J1192" s="38">
        <f t="shared" si="95"/>
        <v>4.1547377509999999</v>
      </c>
      <c r="K1192" s="38">
        <f t="shared" si="92"/>
        <v>-3.2300000000000217E-2</v>
      </c>
      <c r="L1192" s="38">
        <f t="shared" si="93"/>
        <v>5.0825058768977888E-2</v>
      </c>
      <c r="M1192" s="38">
        <f t="shared" si="94"/>
        <v>5.04E-2</v>
      </c>
      <c r="N1192" s="38">
        <f t="shared" si="96"/>
        <v>1.4377510000000981E-3</v>
      </c>
    </row>
    <row r="1193" spans="1:14">
      <c r="A1193" s="9">
        <v>40333</v>
      </c>
      <c r="B1193">
        <v>4.0385004289999999</v>
      </c>
      <c r="C1193" s="23">
        <v>-0.14910000000000001</v>
      </c>
      <c r="D1193" s="23">
        <v>5.3400000000000003E-2</v>
      </c>
      <c r="E1193">
        <v>-3.6249465000000002E-2</v>
      </c>
      <c r="F1193" s="23">
        <v>1.23E-2</v>
      </c>
      <c r="H1193" s="9">
        <v>40325</v>
      </c>
      <c r="I1193" s="38">
        <v>4.1856</v>
      </c>
      <c r="J1193" s="38">
        <f t="shared" si="95"/>
        <v>4.1816156790000001</v>
      </c>
      <c r="K1193" s="38">
        <f t="shared" si="92"/>
        <v>9.8899999999999544E-2</v>
      </c>
      <c r="L1193" s="38">
        <f t="shared" si="93"/>
        <v>5.0758838561283048E-2</v>
      </c>
      <c r="M1193" s="38">
        <f t="shared" si="94"/>
        <v>5.0299999999999997E-2</v>
      </c>
      <c r="N1193" s="38">
        <f t="shared" si="96"/>
        <v>3.9843209999999019E-3</v>
      </c>
    </row>
    <row r="1194" spans="1:14">
      <c r="A1194" s="9">
        <v>40332</v>
      </c>
      <c r="B1194">
        <v>4.187579607</v>
      </c>
      <c r="C1194" s="23">
        <v>1.09E-2</v>
      </c>
      <c r="D1194" s="23">
        <v>0.05</v>
      </c>
      <c r="E1194">
        <v>2.6072500000000002E-3</v>
      </c>
      <c r="F1194" s="23">
        <v>1.14E-2</v>
      </c>
      <c r="H1194" s="9">
        <v>40324</v>
      </c>
      <c r="I1194" s="38">
        <v>4.0867000000000004</v>
      </c>
      <c r="J1194" s="38">
        <f t="shared" si="95"/>
        <v>4.0848766630000002</v>
      </c>
      <c r="K1194" s="38">
        <f t="shared" si="92"/>
        <v>2.7800000000000047E-2</v>
      </c>
      <c r="L1194" s="38">
        <f t="shared" si="93"/>
        <v>4.9105477504082541E-2</v>
      </c>
      <c r="M1194" s="38">
        <f t="shared" si="94"/>
        <v>4.87E-2</v>
      </c>
      <c r="N1194" s="38">
        <f t="shared" si="96"/>
        <v>1.823337000000258E-3</v>
      </c>
    </row>
    <row r="1195" spans="1:14">
      <c r="A1195" s="9">
        <v>40331</v>
      </c>
      <c r="B1195">
        <v>4.1766757620000003</v>
      </c>
      <c r="C1195" s="23">
        <v>2.5600000000000001E-2</v>
      </c>
      <c r="D1195" s="23">
        <v>5.0099999999999999E-2</v>
      </c>
      <c r="E1195">
        <v>6.1488189999999998E-3</v>
      </c>
      <c r="F1195" s="23">
        <v>1.15E-2</v>
      </c>
      <c r="H1195" s="9">
        <v>40323</v>
      </c>
      <c r="I1195" s="38">
        <v>4.0589000000000004</v>
      </c>
      <c r="J1195" s="38">
        <f t="shared" si="95"/>
        <v>4.058215015</v>
      </c>
      <c r="K1195" s="38">
        <f t="shared" si="92"/>
        <v>-5.1499999999999879E-2</v>
      </c>
      <c r="L1195" s="38">
        <f t="shared" si="93"/>
        <v>4.8953376181301564E-2</v>
      </c>
      <c r="M1195" s="38">
        <f t="shared" si="94"/>
        <v>4.8599999999999997E-2</v>
      </c>
      <c r="N1195" s="38">
        <f t="shared" si="96"/>
        <v>6.8498500000035989E-4</v>
      </c>
    </row>
    <row r="1196" spans="1:14">
      <c r="A1196" s="9">
        <v>40330</v>
      </c>
      <c r="B1196">
        <v>4.1510729309999999</v>
      </c>
      <c r="C1196" s="23">
        <v>-3.7000000000000002E-3</v>
      </c>
      <c r="D1196" s="23">
        <v>0.05</v>
      </c>
      <c r="E1196">
        <v>-8.8247100000000001E-4</v>
      </c>
      <c r="F1196" s="23">
        <v>1.14E-2</v>
      </c>
      <c r="H1196" s="9">
        <v>40322</v>
      </c>
      <c r="I1196" s="38">
        <v>4.1104000000000003</v>
      </c>
      <c r="J1196" s="38">
        <f t="shared" si="95"/>
        <v>4.1135457000000004</v>
      </c>
      <c r="K1196" s="38">
        <f t="shared" si="92"/>
        <v>6.4100000000000712E-2</v>
      </c>
      <c r="L1196" s="38">
        <f t="shared" si="93"/>
        <v>4.8800734544578291E-2</v>
      </c>
      <c r="M1196" s="38">
        <f t="shared" si="94"/>
        <v>4.8399999999999999E-2</v>
      </c>
      <c r="N1196" s="38">
        <f t="shared" si="96"/>
        <v>3.1457000000001401E-3</v>
      </c>
    </row>
    <row r="1197" spans="1:14">
      <c r="A1197" s="9">
        <v>40326</v>
      </c>
      <c r="B1197">
        <v>4.1547377509999999</v>
      </c>
      <c r="C1197" s="23">
        <v>-2.69E-2</v>
      </c>
      <c r="D1197" s="23">
        <v>5.04E-2</v>
      </c>
      <c r="E1197">
        <v>-6.4483880000000002E-3</v>
      </c>
      <c r="F1197" s="23">
        <v>1.15E-2</v>
      </c>
      <c r="H1197" s="9">
        <v>40319</v>
      </c>
      <c r="I1197" s="38">
        <v>4.0462999999999996</v>
      </c>
      <c r="J1197" s="38">
        <f t="shared" si="95"/>
        <v>4.0434395749999998</v>
      </c>
      <c r="K1197" s="38">
        <f t="shared" si="92"/>
        <v>-1.6700000000000159E-2</v>
      </c>
      <c r="L1197" s="38">
        <f t="shared" si="93"/>
        <v>4.8487980076142648E-2</v>
      </c>
      <c r="M1197" s="38">
        <f t="shared" si="94"/>
        <v>4.8099999999999997E-2</v>
      </c>
      <c r="N1197" s="38">
        <f t="shared" si="96"/>
        <v>2.8604249999997222E-3</v>
      </c>
    </row>
    <row r="1198" spans="1:14">
      <c r="A1198" s="9">
        <v>40325</v>
      </c>
      <c r="B1198">
        <v>4.1816156790000001</v>
      </c>
      <c r="C1198" s="23">
        <v>9.6699999999999994E-2</v>
      </c>
      <c r="D1198" s="23">
        <v>5.0299999999999997E-2</v>
      </c>
      <c r="E1198">
        <v>2.3406163000000001E-2</v>
      </c>
      <c r="F1198" s="23">
        <v>1.15E-2</v>
      </c>
      <c r="H1198" s="9">
        <v>40318</v>
      </c>
      <c r="I1198" s="38">
        <v>4.0629999999999997</v>
      </c>
      <c r="J1198" s="38">
        <f t="shared" si="95"/>
        <v>4.060302171</v>
      </c>
      <c r="K1198" s="38">
        <f t="shared" si="92"/>
        <v>-6.2899999999999956E-2</v>
      </c>
      <c r="L1198" s="38">
        <f t="shared" si="93"/>
        <v>4.8713022191950325E-2</v>
      </c>
      <c r="M1198" s="38">
        <f t="shared" si="94"/>
        <v>4.8300000000000003E-2</v>
      </c>
      <c r="N1198" s="38">
        <f t="shared" si="96"/>
        <v>2.6978289999997074E-3</v>
      </c>
    </row>
    <row r="1199" spans="1:14">
      <c r="A1199" s="9">
        <v>40324</v>
      </c>
      <c r="B1199">
        <v>4.0848766630000002</v>
      </c>
      <c r="C1199" s="23">
        <v>2.6700000000000002E-2</v>
      </c>
      <c r="D1199" s="23">
        <v>4.87E-2</v>
      </c>
      <c r="E1199">
        <v>6.5483099999999999E-3</v>
      </c>
      <c r="F1199" s="23">
        <v>1.11E-2</v>
      </c>
      <c r="H1199" s="9">
        <v>40317</v>
      </c>
      <c r="I1199" s="38">
        <v>4.1258999999999997</v>
      </c>
      <c r="J1199" s="38">
        <f t="shared" si="95"/>
        <v>4.127773994</v>
      </c>
      <c r="K1199" s="38">
        <f t="shared" si="92"/>
        <v>-1.5700000000000713E-2</v>
      </c>
      <c r="L1199" s="38">
        <f t="shared" si="93"/>
        <v>4.8138805745926716E-2</v>
      </c>
      <c r="M1199" s="38">
        <f t="shared" si="94"/>
        <v>4.7600000000000003E-2</v>
      </c>
      <c r="N1199" s="38">
        <f t="shared" si="96"/>
        <v>1.873994000000323E-3</v>
      </c>
    </row>
    <row r="1200" spans="1:14">
      <c r="A1200" s="9">
        <v>40323</v>
      </c>
      <c r="B1200">
        <v>4.058215015</v>
      </c>
      <c r="C1200" s="23">
        <v>-5.5300000000000002E-2</v>
      </c>
      <c r="D1200" s="23">
        <v>4.8599999999999997E-2</v>
      </c>
      <c r="E1200">
        <v>-1.3542132E-2</v>
      </c>
      <c r="F1200" s="23">
        <v>1.11E-2</v>
      </c>
      <c r="H1200" s="9">
        <v>40316</v>
      </c>
      <c r="I1200" s="38">
        <v>4.1416000000000004</v>
      </c>
      <c r="J1200" s="38">
        <f t="shared" si="95"/>
        <v>4.1366014419999999</v>
      </c>
      <c r="K1200" s="38">
        <f t="shared" si="92"/>
        <v>-5.1999999999999602E-2</v>
      </c>
      <c r="L1200" s="38">
        <f t="shared" si="93"/>
        <v>4.883711934572614E-2</v>
      </c>
      <c r="M1200" s="38">
        <f t="shared" si="94"/>
        <v>4.8399999999999999E-2</v>
      </c>
      <c r="N1200" s="38">
        <f t="shared" si="96"/>
        <v>4.9985580000004859E-3</v>
      </c>
    </row>
    <row r="1201" spans="1:14">
      <c r="A1201" s="9">
        <v>40322</v>
      </c>
      <c r="B1201">
        <v>4.1135457000000004</v>
      </c>
      <c r="C1201" s="23">
        <v>7.0099999999999996E-2</v>
      </c>
      <c r="D1201" s="23">
        <v>4.8399999999999999E-2</v>
      </c>
      <c r="E1201">
        <v>1.7189646999999999E-2</v>
      </c>
      <c r="F1201" s="23">
        <v>1.0999999999999999E-2</v>
      </c>
      <c r="H1201" s="9">
        <v>40315</v>
      </c>
      <c r="I1201" s="38">
        <v>4.1936</v>
      </c>
      <c r="J1201" s="38">
        <f t="shared" si="95"/>
        <v>4.1901624919999998</v>
      </c>
      <c r="K1201" s="38">
        <f t="shared" si="92"/>
        <v>-7.9999999999991189E-4</v>
      </c>
      <c r="L1201" s="38">
        <f t="shared" si="93"/>
        <v>4.8525866944464417E-2</v>
      </c>
      <c r="M1201" s="38">
        <f t="shared" si="94"/>
        <v>4.8000000000000001E-2</v>
      </c>
      <c r="N1201" s="38">
        <f t="shared" si="96"/>
        <v>3.4375080000002001E-3</v>
      </c>
    </row>
    <row r="1202" spans="1:14">
      <c r="A1202" s="9">
        <v>40319</v>
      </c>
      <c r="B1202">
        <v>4.0434395749999998</v>
      </c>
      <c r="C1202" s="23">
        <v>-1.6899999999999998E-2</v>
      </c>
      <c r="D1202" s="23">
        <v>4.8099999999999997E-2</v>
      </c>
      <c r="E1202">
        <v>-4.1616869999999999E-3</v>
      </c>
      <c r="F1202" s="23">
        <v>1.09E-2</v>
      </c>
      <c r="H1202" s="9">
        <v>40312</v>
      </c>
      <c r="I1202" s="38">
        <v>4.1943999999999999</v>
      </c>
      <c r="J1202" s="38">
        <f t="shared" si="95"/>
        <v>4.1918495189999998</v>
      </c>
      <c r="K1202" s="38">
        <f t="shared" si="92"/>
        <v>-8.3099999999999952E-2</v>
      </c>
      <c r="L1202" s="38">
        <f t="shared" si="93"/>
        <v>4.859673514410888E-2</v>
      </c>
      <c r="M1202" s="38">
        <f t="shared" si="94"/>
        <v>4.8099999999999997E-2</v>
      </c>
      <c r="N1202" s="38">
        <f t="shared" si="96"/>
        <v>2.5504810000001044E-3</v>
      </c>
    </row>
    <row r="1203" spans="1:14">
      <c r="A1203" s="9">
        <v>40318</v>
      </c>
      <c r="B1203">
        <v>4.060302171</v>
      </c>
      <c r="C1203" s="23">
        <v>-6.7500000000000004E-2</v>
      </c>
      <c r="D1203" s="23">
        <v>4.8300000000000003E-2</v>
      </c>
      <c r="E1203">
        <v>-1.648088E-2</v>
      </c>
      <c r="F1203" s="23">
        <v>1.0999999999999999E-2</v>
      </c>
      <c r="H1203" s="9">
        <v>40311</v>
      </c>
      <c r="I1203" s="38">
        <v>4.2774999999999999</v>
      </c>
      <c r="J1203" s="38">
        <f t="shared" si="95"/>
        <v>4.2824920449999997</v>
      </c>
      <c r="K1203" s="38">
        <f t="shared" si="92"/>
        <v>-1.3600000000000279E-2</v>
      </c>
      <c r="L1203" s="38">
        <f t="shared" si="93"/>
        <v>4.8583777720831035E-2</v>
      </c>
      <c r="M1203" s="38">
        <f t="shared" si="94"/>
        <v>4.7899999999999998E-2</v>
      </c>
      <c r="N1203" s="38">
        <f t="shared" si="96"/>
        <v>4.992044999999834E-3</v>
      </c>
    </row>
    <row r="1204" spans="1:14">
      <c r="A1204" s="9">
        <v>40317</v>
      </c>
      <c r="B1204">
        <v>4.127773994</v>
      </c>
      <c r="C1204" s="23">
        <v>-8.8000000000000005E-3</v>
      </c>
      <c r="D1204" s="23">
        <v>4.7600000000000003E-2</v>
      </c>
      <c r="E1204">
        <v>-2.1362659999999999E-3</v>
      </c>
      <c r="F1204" s="23">
        <v>1.0800000000000001E-2</v>
      </c>
      <c r="H1204" s="9">
        <v>40310</v>
      </c>
      <c r="I1204" s="38">
        <v>4.2911000000000001</v>
      </c>
      <c r="J1204" s="38">
        <f t="shared" si="95"/>
        <v>4.2926723190000002</v>
      </c>
      <c r="K1204" s="38">
        <f t="shared" si="92"/>
        <v>4.1999999999999815E-3</v>
      </c>
      <c r="L1204" s="38">
        <f t="shared" si="93"/>
        <v>4.9496520764560924E-2</v>
      </c>
      <c r="M1204" s="38">
        <f t="shared" si="94"/>
        <v>4.87E-2</v>
      </c>
      <c r="N1204" s="38">
        <f t="shared" si="96"/>
        <v>1.5723190000000997E-3</v>
      </c>
    </row>
    <row r="1205" spans="1:14">
      <c r="A1205" s="9">
        <v>40316</v>
      </c>
      <c r="B1205">
        <v>4.1366014419999999</v>
      </c>
      <c r="C1205" s="23">
        <v>-5.3600000000000002E-2</v>
      </c>
      <c r="D1205" s="23">
        <v>4.8399999999999999E-2</v>
      </c>
      <c r="E1205">
        <v>-1.2864970999999999E-2</v>
      </c>
      <c r="F1205" s="23">
        <v>1.09E-2</v>
      </c>
      <c r="H1205" s="9">
        <v>40309</v>
      </c>
      <c r="I1205" s="38">
        <v>4.2869000000000002</v>
      </c>
      <c r="J1205" s="38">
        <f t="shared" si="95"/>
        <v>4.2863821250000003</v>
      </c>
      <c r="K1205" s="38">
        <f t="shared" si="92"/>
        <v>-2.5999999999999801E-2</v>
      </c>
      <c r="L1205" s="38">
        <f t="shared" si="93"/>
        <v>4.9571271836875687E-2</v>
      </c>
      <c r="M1205" s="38">
        <f t="shared" si="94"/>
        <v>4.8800000000000003E-2</v>
      </c>
      <c r="N1205" s="38">
        <f t="shared" si="96"/>
        <v>5.1787499999988995E-4</v>
      </c>
    </row>
    <row r="1206" spans="1:14">
      <c r="A1206" s="9">
        <v>40315</v>
      </c>
      <c r="B1206">
        <v>4.1901624919999998</v>
      </c>
      <c r="C1206" s="23">
        <v>-1.6999999999999999E-3</v>
      </c>
      <c r="D1206" s="23">
        <v>4.8000000000000001E-2</v>
      </c>
      <c r="E1206">
        <v>-4.0253499999999998E-4</v>
      </c>
      <c r="F1206" s="23">
        <v>1.09E-2</v>
      </c>
      <c r="H1206" s="9">
        <v>40308</v>
      </c>
      <c r="I1206" s="38">
        <v>4.3129</v>
      </c>
      <c r="J1206" s="38">
        <f t="shared" si="95"/>
        <v>4.3116514739999996</v>
      </c>
      <c r="K1206" s="38">
        <f t="shared" si="92"/>
        <v>4.9100000000000144E-2</v>
      </c>
      <c r="L1206" s="38">
        <f t="shared" si="93"/>
        <v>4.9909957878966668E-2</v>
      </c>
      <c r="M1206" s="38">
        <f t="shared" si="94"/>
        <v>4.9200000000000001E-2</v>
      </c>
      <c r="N1206" s="38">
        <f t="shared" si="96"/>
        <v>1.2485260000003606E-3</v>
      </c>
    </row>
    <row r="1207" spans="1:14">
      <c r="A1207" s="9">
        <v>40312</v>
      </c>
      <c r="B1207">
        <v>4.1918495189999998</v>
      </c>
      <c r="C1207" s="23">
        <v>-9.06E-2</v>
      </c>
      <c r="D1207" s="23">
        <v>4.8099999999999997E-2</v>
      </c>
      <c r="E1207">
        <v>-2.1393044E-2</v>
      </c>
      <c r="F1207" s="23">
        <v>1.09E-2</v>
      </c>
      <c r="H1207" s="9">
        <v>40305</v>
      </c>
      <c r="I1207" s="38">
        <v>4.2637999999999998</v>
      </c>
      <c r="J1207" s="38">
        <f t="shared" si="95"/>
        <v>4.2583811689999997</v>
      </c>
      <c r="K1207" s="38">
        <f t="shared" si="92"/>
        <v>3.8800000000000168E-2</v>
      </c>
      <c r="L1207" s="38">
        <f t="shared" si="93"/>
        <v>4.9481485894500826E-2</v>
      </c>
      <c r="M1207" s="38">
        <f t="shared" si="94"/>
        <v>4.8599999999999997E-2</v>
      </c>
      <c r="N1207" s="38">
        <f t="shared" si="96"/>
        <v>5.4188310000000683E-3</v>
      </c>
    </row>
    <row r="1208" spans="1:14">
      <c r="A1208" s="9">
        <v>40311</v>
      </c>
      <c r="B1208">
        <v>4.2824920449999997</v>
      </c>
      <c r="C1208" s="23">
        <v>-1.0200000000000001E-2</v>
      </c>
      <c r="D1208" s="23">
        <v>4.7899999999999998E-2</v>
      </c>
      <c r="E1208">
        <v>-2.3743639999999999E-3</v>
      </c>
      <c r="F1208" s="23">
        <v>1.0800000000000001E-2</v>
      </c>
      <c r="H1208" s="9">
        <v>40304</v>
      </c>
      <c r="I1208" s="38">
        <v>4.2249999999999996</v>
      </c>
      <c r="J1208" s="38">
        <f t="shared" si="95"/>
        <v>4.2225645969999999</v>
      </c>
      <c r="K1208" s="38">
        <f t="shared" si="92"/>
        <v>-0.10939999999999994</v>
      </c>
      <c r="L1208" s="38">
        <f t="shared" si="93"/>
        <v>4.9520789305566686E-2</v>
      </c>
      <c r="M1208" s="38">
        <f t="shared" si="94"/>
        <v>4.87E-2</v>
      </c>
      <c r="N1208" s="38">
        <f t="shared" si="96"/>
        <v>2.4354029999997806E-3</v>
      </c>
    </row>
    <row r="1209" spans="1:14">
      <c r="A1209" s="9">
        <v>40310</v>
      </c>
      <c r="B1209">
        <v>4.2926723190000002</v>
      </c>
      <c r="C1209" s="23">
        <v>6.3E-3</v>
      </c>
      <c r="D1209" s="23">
        <v>4.87E-2</v>
      </c>
      <c r="E1209">
        <v>1.466408E-3</v>
      </c>
      <c r="F1209" s="23">
        <v>1.0999999999999999E-2</v>
      </c>
      <c r="H1209" s="9">
        <v>40303</v>
      </c>
      <c r="I1209" s="38">
        <v>4.3343999999999996</v>
      </c>
      <c r="J1209" s="38">
        <f t="shared" si="95"/>
        <v>4.3351595229999997</v>
      </c>
      <c r="K1209" s="38">
        <f t="shared" si="92"/>
        <v>-9.9600000000000577E-2</v>
      </c>
      <c r="L1209" s="38">
        <f t="shared" si="93"/>
        <v>4.7661685449499232E-2</v>
      </c>
      <c r="M1209" s="38">
        <f t="shared" si="94"/>
        <v>4.6699999999999998E-2</v>
      </c>
      <c r="N1209" s="38">
        <f t="shared" si="96"/>
        <v>7.5952300000015072E-4</v>
      </c>
    </row>
    <row r="1210" spans="1:14">
      <c r="A1210" s="9">
        <v>40309</v>
      </c>
      <c r="B1210">
        <v>4.2863821250000003</v>
      </c>
      <c r="C1210" s="23">
        <v>-2.53E-2</v>
      </c>
      <c r="D1210" s="23">
        <v>4.8800000000000003E-2</v>
      </c>
      <c r="E1210">
        <v>-5.8779540000000003E-3</v>
      </c>
      <c r="F1210" s="23">
        <v>1.0999999999999999E-2</v>
      </c>
      <c r="H1210" s="9">
        <v>40302</v>
      </c>
      <c r="I1210" s="38">
        <v>4.4340000000000002</v>
      </c>
      <c r="J1210" s="38">
        <f t="shared" si="95"/>
        <v>4.380436467</v>
      </c>
      <c r="K1210" s="38">
        <f t="shared" si="92"/>
        <v>0</v>
      </c>
      <c r="L1210" s="38">
        <f t="shared" si="93"/>
        <v>4.6335081339217092E-2</v>
      </c>
      <c r="M1210" s="38">
        <f t="shared" si="94"/>
        <v>4.6899999999999997E-2</v>
      </c>
      <c r="N1210" s="38">
        <f t="shared" si="96"/>
        <v>5.3563533000000163E-2</v>
      </c>
    </row>
    <row r="1211" spans="1:14">
      <c r="A1211" s="9">
        <v>40308</v>
      </c>
      <c r="B1211">
        <v>4.3116514739999996</v>
      </c>
      <c r="C1211" s="23">
        <v>5.33E-2</v>
      </c>
      <c r="D1211" s="23">
        <v>4.9200000000000001E-2</v>
      </c>
      <c r="E1211">
        <v>1.2431922999999999E-2</v>
      </c>
      <c r="F1211" s="23">
        <v>1.11E-2</v>
      </c>
      <c r="H1211" s="9">
        <v>40301</v>
      </c>
      <c r="I1211" s="38">
        <v>4.4340000000000002</v>
      </c>
      <c r="J1211" s="38">
        <f t="shared" si="95"/>
        <v>4.4330227290000002</v>
      </c>
      <c r="K1211" s="38">
        <f t="shared" si="92"/>
        <v>4.3899999999999828E-2</v>
      </c>
      <c r="L1211" s="38">
        <f t="shared" si="93"/>
        <v>4.675178340354974E-2</v>
      </c>
      <c r="M1211" s="38">
        <f t="shared" si="94"/>
        <v>4.6800000000000001E-2</v>
      </c>
      <c r="N1211" s="38">
        <f t="shared" si="96"/>
        <v>9.7727100000000178E-4</v>
      </c>
    </row>
    <row r="1212" spans="1:14">
      <c r="A1212" s="9">
        <v>40305</v>
      </c>
      <c r="B1212">
        <v>4.2583811689999997</v>
      </c>
      <c r="C1212" s="23">
        <v>3.5799999999999998E-2</v>
      </c>
      <c r="D1212" s="23">
        <v>4.8599999999999997E-2</v>
      </c>
      <c r="E1212">
        <v>8.4464129999999998E-3</v>
      </c>
      <c r="F1212" s="23">
        <v>1.0999999999999999E-2</v>
      </c>
      <c r="H1212" s="9">
        <v>40298</v>
      </c>
      <c r="I1212" s="38">
        <v>4.3901000000000003</v>
      </c>
      <c r="J1212" s="38">
        <f t="shared" si="95"/>
        <v>4.3907036030000004</v>
      </c>
      <c r="K1212" s="38">
        <f t="shared" si="92"/>
        <v>-3.0799999999999272E-2</v>
      </c>
      <c r="L1212" s="38">
        <f t="shared" si="93"/>
        <v>4.7273245978150635E-2</v>
      </c>
      <c r="M1212" s="38">
        <f t="shared" si="94"/>
        <v>4.7399999999999998E-2</v>
      </c>
      <c r="N1212" s="38">
        <f t="shared" si="96"/>
        <v>6.0360300000006362E-4</v>
      </c>
    </row>
    <row r="1213" spans="1:14">
      <c r="A1213" s="9">
        <v>40304</v>
      </c>
      <c r="B1213">
        <v>4.2225645969999999</v>
      </c>
      <c r="C1213" s="23">
        <v>-0.11260000000000001</v>
      </c>
      <c r="D1213" s="23">
        <v>4.87E-2</v>
      </c>
      <c r="E1213">
        <v>-2.6315741E-2</v>
      </c>
      <c r="F1213" s="23">
        <v>1.0999999999999999E-2</v>
      </c>
      <c r="H1213" s="9">
        <v>40297</v>
      </c>
      <c r="I1213" s="38">
        <v>4.4208999999999996</v>
      </c>
      <c r="J1213" s="38">
        <f t="shared" si="95"/>
        <v>4.4231720780000003</v>
      </c>
      <c r="K1213" s="38">
        <f t="shared" si="92"/>
        <v>-4.2400000000000659E-2</v>
      </c>
      <c r="L1213" s="38">
        <f t="shared" si="93"/>
        <v>4.7254713213646292E-2</v>
      </c>
      <c r="M1213" s="38">
        <f t="shared" si="94"/>
        <v>4.7399999999999998E-2</v>
      </c>
      <c r="N1213" s="38">
        <f t="shared" si="96"/>
        <v>2.2720780000007323E-3</v>
      </c>
    </row>
    <row r="1214" spans="1:14">
      <c r="A1214" s="9">
        <v>40303</v>
      </c>
      <c r="B1214">
        <v>4.3351595229999997</v>
      </c>
      <c r="C1214" s="23">
        <v>-4.53E-2</v>
      </c>
      <c r="D1214" s="23">
        <v>4.6699999999999998E-2</v>
      </c>
      <c r="E1214">
        <v>-1.0389961E-2</v>
      </c>
      <c r="F1214" s="23">
        <v>1.0500000000000001E-2</v>
      </c>
      <c r="H1214" s="9">
        <v>40296</v>
      </c>
      <c r="I1214" s="38">
        <v>4.4633000000000003</v>
      </c>
      <c r="J1214" s="38">
        <f t="shared" si="95"/>
        <v>4.4652868469999998</v>
      </c>
      <c r="K1214" s="38">
        <f t="shared" si="92"/>
        <v>5.4400000000000226E-2</v>
      </c>
      <c r="L1214" s="38">
        <f t="shared" si="93"/>
        <v>4.7006073985448142E-2</v>
      </c>
      <c r="M1214" s="38">
        <f t="shared" si="94"/>
        <v>4.7100000000000003E-2</v>
      </c>
      <c r="N1214" s="38">
        <f t="shared" si="96"/>
        <v>1.9868469999995142E-3</v>
      </c>
    </row>
    <row r="1215" spans="1:14">
      <c r="A1215" s="9">
        <v>40302</v>
      </c>
      <c r="B1215">
        <v>4.380436467</v>
      </c>
      <c r="C1215" s="23">
        <v>-5.2600000000000001E-2</v>
      </c>
      <c r="D1215" s="23">
        <v>4.6899999999999997E-2</v>
      </c>
      <c r="E1215">
        <v>-1.1933314E-2</v>
      </c>
      <c r="F1215" s="23">
        <v>1.0500000000000001E-2</v>
      </c>
      <c r="H1215" s="9">
        <v>40295</v>
      </c>
      <c r="I1215" s="38">
        <v>4.4089</v>
      </c>
      <c r="J1215" s="38">
        <f t="shared" si="95"/>
        <v>4.4098221090000003</v>
      </c>
      <c r="K1215" s="38">
        <f t="shared" ref="K1215:K1278" si="97">I1215-I1216</f>
        <v>-7.749999999999968E-2</v>
      </c>
      <c r="L1215" s="38">
        <f t="shared" ref="L1215:L1278" si="98">STDEVA(K1215:K1274)</f>
        <v>4.6584355506608673E-2</v>
      </c>
      <c r="M1215" s="38">
        <f t="shared" si="94"/>
        <v>4.6699999999999998E-2</v>
      </c>
      <c r="N1215" s="38">
        <f t="shared" si="96"/>
        <v>9.2210900000022633E-4</v>
      </c>
    </row>
    <row r="1216" spans="1:14">
      <c r="A1216" s="9">
        <v>40301</v>
      </c>
      <c r="B1216">
        <v>4.4330227290000002</v>
      </c>
      <c r="C1216" s="23">
        <v>4.2299999999999997E-2</v>
      </c>
      <c r="D1216" s="23">
        <v>4.6800000000000001E-2</v>
      </c>
      <c r="E1216">
        <v>9.5921949999999995E-3</v>
      </c>
      <c r="F1216" s="23">
        <v>1.0500000000000001E-2</v>
      </c>
      <c r="H1216" s="9">
        <v>40294</v>
      </c>
      <c r="I1216" s="38">
        <v>4.4863999999999997</v>
      </c>
      <c r="J1216" s="38">
        <f t="shared" si="95"/>
        <v>4.486970737</v>
      </c>
      <c r="K1216" s="38">
        <f t="shared" si="97"/>
        <v>-9.700000000000486E-3</v>
      </c>
      <c r="L1216" s="38">
        <f t="shared" si="98"/>
        <v>4.5827974211599017E-2</v>
      </c>
      <c r="M1216" s="38">
        <f t="shared" si="94"/>
        <v>4.5900000000000003E-2</v>
      </c>
      <c r="N1216" s="38">
        <f t="shared" si="96"/>
        <v>5.707370000003209E-4</v>
      </c>
    </row>
    <row r="1217" spans="1:14">
      <c r="A1217" s="9">
        <v>40298</v>
      </c>
      <c r="B1217">
        <v>4.3907036030000004</v>
      </c>
      <c r="C1217" s="23">
        <v>-3.2500000000000001E-2</v>
      </c>
      <c r="D1217" s="23">
        <v>4.7399999999999998E-2</v>
      </c>
      <c r="E1217">
        <v>-7.3676150000000001E-3</v>
      </c>
      <c r="F1217" s="23">
        <v>1.0699999999999999E-2</v>
      </c>
      <c r="H1217" s="9">
        <v>40291</v>
      </c>
      <c r="I1217" s="38">
        <v>4.4961000000000002</v>
      </c>
      <c r="J1217" s="38">
        <f t="shared" si="95"/>
        <v>4.496575633</v>
      </c>
      <c r="K1217" s="38">
        <f t="shared" si="97"/>
        <v>2.1600000000000286E-2</v>
      </c>
      <c r="L1217" s="38">
        <f t="shared" si="98"/>
        <v>4.5836516294202621E-2</v>
      </c>
      <c r="M1217" s="38">
        <f t="shared" si="94"/>
        <v>4.5900000000000003E-2</v>
      </c>
      <c r="N1217" s="38">
        <f t="shared" si="96"/>
        <v>4.7563299999975328E-4</v>
      </c>
    </row>
    <row r="1218" spans="1:14">
      <c r="A1218" s="9">
        <v>40297</v>
      </c>
      <c r="B1218">
        <v>4.4231720780000003</v>
      </c>
      <c r="C1218" s="23">
        <v>-4.2099999999999999E-2</v>
      </c>
      <c r="D1218" s="23">
        <v>4.7399999999999998E-2</v>
      </c>
      <c r="E1218">
        <v>-9.4763520000000004E-3</v>
      </c>
      <c r="F1218" s="23">
        <v>1.0699999999999999E-2</v>
      </c>
      <c r="H1218" s="9">
        <v>40290</v>
      </c>
      <c r="I1218" s="38">
        <v>4.4744999999999999</v>
      </c>
      <c r="J1218" s="38">
        <f t="shared" si="95"/>
        <v>4.4736805889999998</v>
      </c>
      <c r="K1218" s="38">
        <f t="shared" si="97"/>
        <v>4.610000000000003E-2</v>
      </c>
      <c r="L1218" s="38">
        <f t="shared" si="98"/>
        <v>4.5834331339930472E-2</v>
      </c>
      <c r="M1218" s="38">
        <f t="shared" ref="M1218:M1281" si="99">VLOOKUP(H1218,$A$2:$F$1466,4,0)</f>
        <v>4.5900000000000003E-2</v>
      </c>
      <c r="N1218" s="38">
        <f t="shared" si="96"/>
        <v>8.1941100000015865E-4</v>
      </c>
    </row>
    <row r="1219" spans="1:14">
      <c r="A1219" s="9">
        <v>40296</v>
      </c>
      <c r="B1219">
        <v>4.4652868469999998</v>
      </c>
      <c r="C1219" s="23">
        <v>5.5500000000000001E-2</v>
      </c>
      <c r="D1219" s="23">
        <v>4.7100000000000003E-2</v>
      </c>
      <c r="E1219">
        <v>1.2499105E-2</v>
      </c>
      <c r="F1219" s="23">
        <v>1.06E-2</v>
      </c>
      <c r="H1219" s="9">
        <v>40289</v>
      </c>
      <c r="I1219" s="38">
        <v>4.4283999999999999</v>
      </c>
      <c r="J1219" s="38">
        <f t="shared" ref="J1219:J1282" si="100">VLOOKUP(H1219,A1219:F2683,2,0)</f>
        <v>4.4287040050000002</v>
      </c>
      <c r="K1219" s="38">
        <f t="shared" si="97"/>
        <v>-4.2600000000000193E-2</v>
      </c>
      <c r="L1219" s="38">
        <f t="shared" si="98"/>
        <v>4.5477860137784251E-2</v>
      </c>
      <c r="M1219" s="38">
        <f t="shared" si="99"/>
        <v>4.5499999999999999E-2</v>
      </c>
      <c r="N1219" s="38">
        <f t="shared" ref="N1219:N1282" si="101">ABS(I1219-J1219)</f>
        <v>3.0400500000027364E-4</v>
      </c>
    </row>
    <row r="1220" spans="1:14">
      <c r="A1220" s="9">
        <v>40295</v>
      </c>
      <c r="B1220">
        <v>4.4098221090000003</v>
      </c>
      <c r="C1220" s="23">
        <v>-7.7100000000000002E-2</v>
      </c>
      <c r="D1220" s="23">
        <v>4.6699999999999998E-2</v>
      </c>
      <c r="E1220">
        <v>-1.7343455000000001E-2</v>
      </c>
      <c r="F1220" s="23">
        <v>1.0500000000000001E-2</v>
      </c>
      <c r="H1220" s="9">
        <v>40288</v>
      </c>
      <c r="I1220" s="38">
        <v>4.4710000000000001</v>
      </c>
      <c r="J1220" s="38">
        <f t="shared" si="100"/>
        <v>4.471680847</v>
      </c>
      <c r="K1220" s="38">
        <f t="shared" si="97"/>
        <v>4.4000000000004036E-3</v>
      </c>
      <c r="L1220" s="38">
        <f t="shared" si="98"/>
        <v>4.5339424108948208E-2</v>
      </c>
      <c r="M1220" s="38">
        <f t="shared" si="99"/>
        <v>4.5400000000000003E-2</v>
      </c>
      <c r="N1220" s="38">
        <f t="shared" si="101"/>
        <v>6.8084699999992893E-4</v>
      </c>
    </row>
    <row r="1221" spans="1:14">
      <c r="A1221" s="9">
        <v>40294</v>
      </c>
      <c r="B1221">
        <v>4.486970737</v>
      </c>
      <c r="C1221" s="23">
        <v>-9.5999999999999992E-3</v>
      </c>
      <c r="D1221" s="23">
        <v>4.5900000000000003E-2</v>
      </c>
      <c r="E1221">
        <v>-2.1383309999999998E-3</v>
      </c>
      <c r="F1221" s="23">
        <v>1.03E-2</v>
      </c>
      <c r="H1221" s="9">
        <v>40287</v>
      </c>
      <c r="I1221" s="38">
        <v>4.4665999999999997</v>
      </c>
      <c r="J1221" s="38">
        <f t="shared" si="100"/>
        <v>4.4647730179999998</v>
      </c>
      <c r="K1221" s="38">
        <f t="shared" si="97"/>
        <v>4.4899999999999274E-2</v>
      </c>
      <c r="L1221" s="38">
        <f t="shared" si="98"/>
        <v>4.533918981155665E-2</v>
      </c>
      <c r="M1221" s="38">
        <f t="shared" si="99"/>
        <v>4.5400000000000003E-2</v>
      </c>
      <c r="N1221" s="38">
        <f t="shared" si="101"/>
        <v>1.826981999999866E-3</v>
      </c>
    </row>
    <row r="1222" spans="1:14">
      <c r="A1222" s="9">
        <v>40291</v>
      </c>
      <c r="B1222">
        <v>4.496575633</v>
      </c>
      <c r="C1222" s="23">
        <v>2.29E-2</v>
      </c>
      <c r="D1222" s="23">
        <v>4.5900000000000003E-2</v>
      </c>
      <c r="E1222">
        <v>5.104669E-3</v>
      </c>
      <c r="F1222" s="23">
        <v>1.03E-2</v>
      </c>
      <c r="H1222" s="9">
        <v>40284</v>
      </c>
      <c r="I1222" s="38">
        <v>4.4217000000000004</v>
      </c>
      <c r="J1222" s="38">
        <f t="shared" si="100"/>
        <v>4.4211523880000003</v>
      </c>
      <c r="K1222" s="38">
        <f t="shared" si="97"/>
        <v>-5.4699999999999527E-2</v>
      </c>
      <c r="L1222" s="38">
        <f t="shared" si="98"/>
        <v>4.5177911832156706E-2</v>
      </c>
      <c r="M1222" s="38">
        <f t="shared" si="99"/>
        <v>4.53E-2</v>
      </c>
      <c r="N1222" s="38">
        <f t="shared" si="101"/>
        <v>5.4761200000008614E-4</v>
      </c>
    </row>
    <row r="1223" spans="1:14">
      <c r="A1223" s="9">
        <v>40290</v>
      </c>
      <c r="B1223">
        <v>4.4736805889999998</v>
      </c>
      <c r="C1223" s="23">
        <v>4.4999999999999998E-2</v>
      </c>
      <c r="D1223" s="23">
        <v>4.5900000000000003E-2</v>
      </c>
      <c r="E1223">
        <v>1.0104475999999999E-2</v>
      </c>
      <c r="F1223" s="23">
        <v>1.03E-2</v>
      </c>
      <c r="H1223" s="9">
        <v>40283</v>
      </c>
      <c r="I1223" s="38">
        <v>4.4763999999999999</v>
      </c>
      <c r="J1223" s="38">
        <f t="shared" si="100"/>
        <v>4.4789537619999997</v>
      </c>
      <c r="K1223" s="38">
        <f t="shared" si="97"/>
        <v>-8.6000000000003851E-3</v>
      </c>
      <c r="L1223" s="38">
        <f t="shared" si="98"/>
        <v>4.4840009720688231E-2</v>
      </c>
      <c r="M1223" s="38">
        <f t="shared" si="99"/>
        <v>4.48E-2</v>
      </c>
      <c r="N1223" s="38">
        <f t="shared" si="101"/>
        <v>2.5537619999997929E-3</v>
      </c>
    </row>
    <row r="1224" spans="1:14">
      <c r="A1224" s="9">
        <v>40289</v>
      </c>
      <c r="B1224">
        <v>4.4287040050000002</v>
      </c>
      <c r="C1224" s="23">
        <v>-4.2999999999999997E-2</v>
      </c>
      <c r="D1224" s="23">
        <v>4.5499999999999999E-2</v>
      </c>
      <c r="E1224">
        <v>-9.6573749999999993E-3</v>
      </c>
      <c r="F1224" s="23">
        <v>1.0200000000000001E-2</v>
      </c>
      <c r="H1224" s="9">
        <v>40282</v>
      </c>
      <c r="I1224" s="38">
        <v>4.4850000000000003</v>
      </c>
      <c r="J1224" s="38">
        <f t="shared" si="100"/>
        <v>4.4864108280000004</v>
      </c>
      <c r="K1224" s="38">
        <f t="shared" si="97"/>
        <v>4.8600000000000421E-2</v>
      </c>
      <c r="L1224" s="38">
        <f t="shared" si="98"/>
        <v>4.5027198936507244E-2</v>
      </c>
      <c r="M1224" s="38">
        <f t="shared" si="99"/>
        <v>4.4999999999999998E-2</v>
      </c>
      <c r="N1224" s="38">
        <f t="shared" si="101"/>
        <v>1.4108280000000306E-3</v>
      </c>
    </row>
    <row r="1225" spans="1:14">
      <c r="A1225" s="9">
        <v>40288</v>
      </c>
      <c r="B1225">
        <v>4.471680847</v>
      </c>
      <c r="C1225" s="23">
        <v>6.8999999999999999E-3</v>
      </c>
      <c r="D1225" s="23">
        <v>4.5400000000000003E-2</v>
      </c>
      <c r="E1225">
        <v>1.545989E-3</v>
      </c>
      <c r="F1225" s="23">
        <v>1.0200000000000001E-2</v>
      </c>
      <c r="H1225" s="9">
        <v>40281</v>
      </c>
      <c r="I1225" s="38">
        <v>4.4363999999999999</v>
      </c>
      <c r="J1225" s="38">
        <f t="shared" si="100"/>
        <v>4.4364873779999998</v>
      </c>
      <c r="K1225" s="38">
        <f t="shared" si="97"/>
        <v>-2.4799999999999933E-2</v>
      </c>
      <c r="L1225" s="38">
        <f t="shared" si="98"/>
        <v>4.523191788416922E-2</v>
      </c>
      <c r="M1225" s="38">
        <f t="shared" si="99"/>
        <v>4.5199999999999997E-2</v>
      </c>
      <c r="N1225" s="38">
        <f t="shared" si="101"/>
        <v>8.7377999999915801E-5</v>
      </c>
    </row>
    <row r="1226" spans="1:14">
      <c r="A1226" s="9">
        <v>40287</v>
      </c>
      <c r="B1226">
        <v>4.4647730179999998</v>
      </c>
      <c r="C1226" s="23">
        <v>4.36E-2</v>
      </c>
      <c r="D1226" s="23">
        <v>4.5400000000000003E-2</v>
      </c>
      <c r="E1226">
        <v>9.817994E-3</v>
      </c>
      <c r="F1226" s="23">
        <v>1.0200000000000001E-2</v>
      </c>
      <c r="H1226" s="9">
        <v>40280</v>
      </c>
      <c r="I1226" s="38">
        <v>4.4611999999999998</v>
      </c>
      <c r="J1226" s="38">
        <f t="shared" si="100"/>
        <v>4.4606771329999999</v>
      </c>
      <c r="K1226" s="38">
        <f t="shared" si="97"/>
        <v>-7.9200000000000159E-2</v>
      </c>
      <c r="L1226" s="38">
        <f t="shared" si="98"/>
        <v>4.5269076853952303E-2</v>
      </c>
      <c r="M1226" s="38">
        <f t="shared" si="99"/>
        <v>4.5199999999999997E-2</v>
      </c>
      <c r="N1226" s="38">
        <f t="shared" si="101"/>
        <v>5.2286699999992692E-4</v>
      </c>
    </row>
    <row r="1227" spans="1:14">
      <c r="A1227" s="9">
        <v>40284</v>
      </c>
      <c r="B1227">
        <v>4.4211523880000003</v>
      </c>
      <c r="C1227" s="23">
        <v>-5.7799999999999997E-2</v>
      </c>
      <c r="D1227" s="23">
        <v>4.53E-2</v>
      </c>
      <c r="E1227">
        <v>-1.2989100999999999E-2</v>
      </c>
      <c r="F1227" s="23">
        <v>1.0200000000000001E-2</v>
      </c>
      <c r="H1227" s="9">
        <v>40277</v>
      </c>
      <c r="I1227" s="38">
        <v>4.5404</v>
      </c>
      <c r="J1227" s="38">
        <f t="shared" si="100"/>
        <v>4.5414983690000001</v>
      </c>
      <c r="K1227" s="38">
        <f t="shared" si="97"/>
        <v>-1.5100000000000335E-2</v>
      </c>
      <c r="L1227" s="38">
        <f t="shared" si="98"/>
        <v>4.4436440484560108E-2</v>
      </c>
      <c r="M1227" s="38">
        <f t="shared" si="99"/>
        <v>4.4299999999999999E-2</v>
      </c>
      <c r="N1227" s="38">
        <f t="shared" si="101"/>
        <v>1.0983690000001545E-3</v>
      </c>
    </row>
    <row r="1228" spans="1:14">
      <c r="A1228" s="9">
        <v>40283</v>
      </c>
      <c r="B1228">
        <v>4.4789537619999997</v>
      </c>
      <c r="C1228" s="23">
        <v>-7.4999999999999997E-3</v>
      </c>
      <c r="D1228" s="23">
        <v>4.48E-2</v>
      </c>
      <c r="E1228">
        <v>-1.6635280000000001E-3</v>
      </c>
      <c r="F1228" s="23">
        <v>1.01E-2</v>
      </c>
      <c r="H1228" s="9">
        <v>40276</v>
      </c>
      <c r="I1228" s="38">
        <v>4.5555000000000003</v>
      </c>
      <c r="J1228" s="38">
        <f t="shared" si="100"/>
        <v>4.5547050369999997</v>
      </c>
      <c r="K1228" s="38">
        <f t="shared" si="97"/>
        <v>2.1400000000000752E-2</v>
      </c>
      <c r="L1228" s="38">
        <f t="shared" si="98"/>
        <v>4.5734050166509069E-2</v>
      </c>
      <c r="M1228" s="38">
        <f t="shared" si="99"/>
        <v>4.5499999999999999E-2</v>
      </c>
      <c r="N1228" s="38">
        <f t="shared" si="101"/>
        <v>7.949630000005925E-4</v>
      </c>
    </row>
    <row r="1229" spans="1:14">
      <c r="A1229" s="9">
        <v>40282</v>
      </c>
      <c r="B1229">
        <v>4.4864108280000004</v>
      </c>
      <c r="C1229" s="23">
        <v>4.99E-2</v>
      </c>
      <c r="D1229" s="23">
        <v>4.4999999999999998E-2</v>
      </c>
      <c r="E1229">
        <v>1.119008E-2</v>
      </c>
      <c r="F1229" s="23">
        <v>1.01E-2</v>
      </c>
      <c r="H1229" s="9">
        <v>40275</v>
      </c>
      <c r="I1229" s="38">
        <v>4.5340999999999996</v>
      </c>
      <c r="J1229" s="38">
        <f t="shared" si="100"/>
        <v>4.5339139020000001</v>
      </c>
      <c r="K1229" s="38">
        <f t="shared" si="97"/>
        <v>-0.10580000000000034</v>
      </c>
      <c r="L1229" s="38">
        <f t="shared" si="98"/>
        <v>4.5670568691803783E-2</v>
      </c>
      <c r="M1229" s="38">
        <f t="shared" si="99"/>
        <v>4.5499999999999999E-2</v>
      </c>
      <c r="N1229" s="38">
        <f t="shared" si="101"/>
        <v>1.860979999994683E-4</v>
      </c>
    </row>
    <row r="1230" spans="1:14">
      <c r="A1230" s="9">
        <v>40281</v>
      </c>
      <c r="B1230">
        <v>4.4364873779999998</v>
      </c>
      <c r="C1230" s="23">
        <v>-2.4199999999999999E-2</v>
      </c>
      <c r="D1230" s="23">
        <v>4.5199999999999997E-2</v>
      </c>
      <c r="E1230">
        <v>-5.437646E-3</v>
      </c>
      <c r="F1230" s="23">
        <v>1.0200000000000001E-2</v>
      </c>
      <c r="H1230" s="9">
        <v>40274</v>
      </c>
      <c r="I1230" s="38">
        <v>4.6398999999999999</v>
      </c>
      <c r="J1230" s="38">
        <f t="shared" si="100"/>
        <v>4.6396609639999999</v>
      </c>
      <c r="K1230" s="38">
        <f t="shared" si="97"/>
        <v>-3.4299999999999997E-2</v>
      </c>
      <c r="L1230" s="38">
        <f t="shared" si="98"/>
        <v>4.3503698914104279E-2</v>
      </c>
      <c r="M1230" s="38">
        <f t="shared" si="99"/>
        <v>4.3299999999999998E-2</v>
      </c>
      <c r="N1230" s="38">
        <f t="shared" si="101"/>
        <v>2.3903599999997027E-4</v>
      </c>
    </row>
    <row r="1231" spans="1:14">
      <c r="A1231" s="9">
        <v>40280</v>
      </c>
      <c r="B1231">
        <v>4.4606771329999999</v>
      </c>
      <c r="C1231" s="23">
        <v>-8.0799999999999997E-2</v>
      </c>
      <c r="D1231" s="23">
        <v>4.5199999999999997E-2</v>
      </c>
      <c r="E1231">
        <v>-1.7956416999999999E-2</v>
      </c>
      <c r="F1231" s="23">
        <v>1.0200000000000001E-2</v>
      </c>
      <c r="H1231" s="9">
        <v>40273</v>
      </c>
      <c r="I1231" s="38">
        <v>4.6741999999999999</v>
      </c>
      <c r="J1231" s="38">
        <f t="shared" si="100"/>
        <v>4.6749268739999996</v>
      </c>
      <c r="K1231" s="38">
        <f t="shared" si="97"/>
        <v>0.12049999999999983</v>
      </c>
      <c r="L1231" s="38">
        <f t="shared" si="98"/>
        <v>4.3516783436715147E-2</v>
      </c>
      <c r="M1231" s="38">
        <f t="shared" si="99"/>
        <v>4.3200000000000002E-2</v>
      </c>
      <c r="N1231" s="38">
        <f t="shared" si="101"/>
        <v>7.2687399999971092E-4</v>
      </c>
    </row>
    <row r="1232" spans="1:14">
      <c r="A1232" s="9">
        <v>40277</v>
      </c>
      <c r="B1232">
        <v>4.5414983690000001</v>
      </c>
      <c r="C1232" s="23">
        <v>-1.32E-2</v>
      </c>
      <c r="D1232" s="23">
        <v>4.4299999999999999E-2</v>
      </c>
      <c r="E1232">
        <v>-2.9037780000000001E-3</v>
      </c>
      <c r="F1232" s="23">
        <v>0.01</v>
      </c>
      <c r="H1232" s="9">
        <v>40269</v>
      </c>
      <c r="I1232" s="38">
        <v>4.5537000000000001</v>
      </c>
      <c r="J1232" s="38">
        <f t="shared" si="100"/>
        <v>4.5550104649999996</v>
      </c>
      <c r="K1232" s="38">
        <f t="shared" si="97"/>
        <v>5.1800000000000068E-2</v>
      </c>
      <c r="L1232" s="38">
        <f t="shared" si="98"/>
        <v>4.0839335025324962E-2</v>
      </c>
      <c r="M1232" s="38">
        <f t="shared" si="99"/>
        <v>4.0599999999999997E-2</v>
      </c>
      <c r="N1232" s="38">
        <f t="shared" si="101"/>
        <v>1.3104649999995388E-3</v>
      </c>
    </row>
    <row r="1233" spans="1:14">
      <c r="A1233" s="9">
        <v>40276</v>
      </c>
      <c r="B1233">
        <v>4.5547050369999997</v>
      </c>
      <c r="C1233" s="23">
        <v>2.0799999999999999E-2</v>
      </c>
      <c r="D1233" s="23">
        <v>4.5499999999999999E-2</v>
      </c>
      <c r="E1233">
        <v>4.5752099999999997E-3</v>
      </c>
      <c r="F1233" s="23">
        <v>1.03E-2</v>
      </c>
      <c r="H1233" s="9">
        <v>40268</v>
      </c>
      <c r="I1233" s="38">
        <v>4.5019</v>
      </c>
      <c r="J1233" s="38">
        <f t="shared" si="100"/>
        <v>4.5033140720000002</v>
      </c>
      <c r="K1233" s="38">
        <f t="shared" si="97"/>
        <v>1.2000000000000455E-2</v>
      </c>
      <c r="L1233" s="38">
        <f t="shared" si="98"/>
        <v>4.2088844691409971E-2</v>
      </c>
      <c r="M1233" s="38">
        <f t="shared" si="99"/>
        <v>4.2000000000000003E-2</v>
      </c>
      <c r="N1233" s="38">
        <f t="shared" si="101"/>
        <v>1.4140720000002105E-3</v>
      </c>
    </row>
    <row r="1234" spans="1:14">
      <c r="A1234" s="9">
        <v>40275</v>
      </c>
      <c r="B1234">
        <v>4.5339139020000001</v>
      </c>
      <c r="C1234" s="23">
        <v>-0.1057</v>
      </c>
      <c r="D1234" s="23">
        <v>4.5499999999999999E-2</v>
      </c>
      <c r="E1234">
        <v>-2.3055732999999998E-2</v>
      </c>
      <c r="F1234" s="23">
        <v>1.03E-2</v>
      </c>
      <c r="H1234" s="9">
        <v>40267</v>
      </c>
      <c r="I1234" s="38">
        <v>4.4898999999999996</v>
      </c>
      <c r="J1234" s="38">
        <f t="shared" si="100"/>
        <v>4.4898920530000002</v>
      </c>
      <c r="K1234" s="38">
        <f t="shared" si="97"/>
        <v>3.2199999999999562E-2</v>
      </c>
      <c r="L1234" s="38">
        <f t="shared" si="98"/>
        <v>4.2173564563866311E-2</v>
      </c>
      <c r="M1234" s="38">
        <f t="shared" si="99"/>
        <v>4.2099999999999999E-2</v>
      </c>
      <c r="N1234" s="38">
        <f t="shared" si="101"/>
        <v>7.9469999993975193E-6</v>
      </c>
    </row>
    <row r="1235" spans="1:14">
      <c r="A1235" s="9">
        <v>40274</v>
      </c>
      <c r="B1235">
        <v>4.6396609639999999</v>
      </c>
      <c r="C1235" s="23">
        <v>-3.5299999999999998E-2</v>
      </c>
      <c r="D1235" s="23">
        <v>4.3299999999999998E-2</v>
      </c>
      <c r="E1235">
        <v>-7.5722250000000001E-3</v>
      </c>
      <c r="F1235" s="23">
        <v>9.7999999999999997E-3</v>
      </c>
      <c r="H1235" s="9">
        <v>40266</v>
      </c>
      <c r="I1235" s="38">
        <v>4.4577</v>
      </c>
      <c r="J1235" s="38">
        <f t="shared" si="100"/>
        <v>4.4592769240000001</v>
      </c>
      <c r="K1235" s="38">
        <f t="shared" si="97"/>
        <v>1.2999999999996348E-3</v>
      </c>
      <c r="L1235" s="38">
        <f t="shared" si="98"/>
        <v>4.2198298891999581E-2</v>
      </c>
      <c r="M1235" s="38">
        <f t="shared" si="99"/>
        <v>4.2200000000000001E-2</v>
      </c>
      <c r="N1235" s="38">
        <f t="shared" si="101"/>
        <v>1.5769240000000906E-3</v>
      </c>
    </row>
    <row r="1236" spans="1:14">
      <c r="A1236" s="9">
        <v>40273</v>
      </c>
      <c r="B1236">
        <v>4.6749268739999996</v>
      </c>
      <c r="C1236" s="23">
        <v>0.11990000000000001</v>
      </c>
      <c r="D1236" s="23">
        <v>4.3200000000000002E-2</v>
      </c>
      <c r="E1236">
        <v>2.5985692000000001E-2</v>
      </c>
      <c r="F1236" s="23">
        <v>9.7999999999999997E-3</v>
      </c>
      <c r="H1236" s="9">
        <v>40263</v>
      </c>
      <c r="I1236" s="38">
        <v>4.4564000000000004</v>
      </c>
      <c r="J1236" s="38">
        <f t="shared" si="100"/>
        <v>4.4567860110000002</v>
      </c>
      <c r="K1236" s="38">
        <f t="shared" si="97"/>
        <v>-5.3999999999999382E-2</v>
      </c>
      <c r="L1236" s="38">
        <f t="shared" si="98"/>
        <v>4.2415205506894482E-2</v>
      </c>
      <c r="M1236" s="38">
        <f t="shared" si="99"/>
        <v>4.24E-2</v>
      </c>
      <c r="N1236" s="38">
        <f t="shared" si="101"/>
        <v>3.8601099999979738E-4</v>
      </c>
    </row>
    <row r="1237" spans="1:14">
      <c r="A1237" s="9">
        <v>40269</v>
      </c>
      <c r="B1237">
        <v>4.5550104649999996</v>
      </c>
      <c r="C1237" s="23">
        <v>5.1700000000000003E-2</v>
      </c>
      <c r="D1237" s="23">
        <v>4.0599999999999997E-2</v>
      </c>
      <c r="E1237">
        <v>1.1414242E-2</v>
      </c>
      <c r="F1237" s="23">
        <v>9.2999999999999992E-3</v>
      </c>
      <c r="H1237" s="9">
        <v>40262</v>
      </c>
      <c r="I1237" s="38">
        <v>4.5103999999999997</v>
      </c>
      <c r="J1237" s="38">
        <f t="shared" si="100"/>
        <v>4.5108071169999997</v>
      </c>
      <c r="K1237" s="38">
        <f t="shared" si="97"/>
        <v>5.9800000000000075E-2</v>
      </c>
      <c r="L1237" s="38">
        <f t="shared" si="98"/>
        <v>4.2128570227086201E-2</v>
      </c>
      <c r="M1237" s="38">
        <f t="shared" si="99"/>
        <v>4.2200000000000001E-2</v>
      </c>
      <c r="N1237" s="38">
        <f t="shared" si="101"/>
        <v>4.0711699999995687E-4</v>
      </c>
    </row>
    <row r="1238" spans="1:14">
      <c r="A1238" s="9">
        <v>40268</v>
      </c>
      <c r="B1238">
        <v>4.5033140720000002</v>
      </c>
      <c r="C1238" s="23">
        <v>1.34E-2</v>
      </c>
      <c r="D1238" s="23">
        <v>4.2000000000000003E-2</v>
      </c>
      <c r="E1238">
        <v>2.9849260000000002E-3</v>
      </c>
      <c r="F1238" s="23">
        <v>9.5999999999999992E-3</v>
      </c>
      <c r="H1238" s="9">
        <v>40261</v>
      </c>
      <c r="I1238" s="38">
        <v>4.4505999999999997</v>
      </c>
      <c r="J1238" s="38">
        <f t="shared" si="100"/>
        <v>4.4480693809999998</v>
      </c>
      <c r="K1238" s="38">
        <f t="shared" si="97"/>
        <v>0.12249999999999961</v>
      </c>
      <c r="L1238" s="38">
        <f t="shared" si="98"/>
        <v>4.1791171181250329E-2</v>
      </c>
      <c r="M1238" s="38">
        <f t="shared" si="99"/>
        <v>4.19E-2</v>
      </c>
      <c r="N1238" s="38">
        <f t="shared" si="101"/>
        <v>2.5306189999998452E-3</v>
      </c>
    </row>
    <row r="1239" spans="1:14">
      <c r="A1239" s="9">
        <v>40267</v>
      </c>
      <c r="B1239">
        <v>4.4898920530000002</v>
      </c>
      <c r="C1239" s="23">
        <v>3.0599999999999999E-2</v>
      </c>
      <c r="D1239" s="23">
        <v>4.2099999999999999E-2</v>
      </c>
      <c r="E1239">
        <v>6.8420319999999996E-3</v>
      </c>
      <c r="F1239" s="23">
        <v>9.5999999999999992E-3</v>
      </c>
      <c r="H1239" s="9">
        <v>40260</v>
      </c>
      <c r="I1239" s="38">
        <v>4.3281000000000001</v>
      </c>
      <c r="J1239" s="38">
        <f t="shared" si="100"/>
        <v>4.3288813939999997</v>
      </c>
      <c r="K1239" s="38">
        <f t="shared" si="97"/>
        <v>3.9999999999995595E-4</v>
      </c>
      <c r="L1239" s="38">
        <f t="shared" si="98"/>
        <v>3.925416254152117E-2</v>
      </c>
      <c r="M1239" s="38">
        <f t="shared" si="99"/>
        <v>3.9399999999999998E-2</v>
      </c>
      <c r="N1239" s="38">
        <f t="shared" si="101"/>
        <v>7.8139399999965775E-4</v>
      </c>
    </row>
    <row r="1240" spans="1:14">
      <c r="A1240" s="9">
        <v>40266</v>
      </c>
      <c r="B1240">
        <v>4.4592769240000001</v>
      </c>
      <c r="C1240" s="23">
        <v>2.5000000000000001E-3</v>
      </c>
      <c r="D1240" s="23">
        <v>4.2200000000000001E-2</v>
      </c>
      <c r="E1240">
        <v>5.5874699999999995E-4</v>
      </c>
      <c r="F1240" s="23">
        <v>9.5999999999999992E-3</v>
      </c>
      <c r="H1240" s="9">
        <v>40259</v>
      </c>
      <c r="I1240" s="38">
        <v>4.3277000000000001</v>
      </c>
      <c r="J1240" s="38">
        <f t="shared" si="100"/>
        <v>4.3264666920000003</v>
      </c>
      <c r="K1240" s="38">
        <f t="shared" si="97"/>
        <v>-2.7499999999999858E-2</v>
      </c>
      <c r="L1240" s="38">
        <f t="shared" si="98"/>
        <v>3.928633907420126E-2</v>
      </c>
      <c r="M1240" s="38">
        <f t="shared" si="99"/>
        <v>3.9399999999999998E-2</v>
      </c>
      <c r="N1240" s="38">
        <f t="shared" si="101"/>
        <v>1.2333079999997665E-3</v>
      </c>
    </row>
    <row r="1241" spans="1:14">
      <c r="A1241" s="9">
        <v>40263</v>
      </c>
      <c r="B1241">
        <v>4.4567860110000002</v>
      </c>
      <c r="C1241" s="23">
        <v>-5.3999999999999999E-2</v>
      </c>
      <c r="D1241" s="23">
        <v>4.24E-2</v>
      </c>
      <c r="E1241">
        <v>-1.2048217999999999E-2</v>
      </c>
      <c r="F1241" s="23">
        <v>9.5999999999999992E-3</v>
      </c>
      <c r="H1241" s="9">
        <v>40256</v>
      </c>
      <c r="I1241" s="38">
        <v>4.3552</v>
      </c>
      <c r="J1241" s="38">
        <f t="shared" si="100"/>
        <v>4.3559191149999998</v>
      </c>
      <c r="K1241" s="38">
        <f t="shared" si="97"/>
        <v>2.4600000000000399E-2</v>
      </c>
      <c r="L1241" s="38">
        <f t="shared" si="98"/>
        <v>4.0342156106510214E-2</v>
      </c>
      <c r="M1241" s="38">
        <f t="shared" si="99"/>
        <v>4.0500000000000001E-2</v>
      </c>
      <c r="N1241" s="38">
        <f t="shared" si="101"/>
        <v>7.1911499999988138E-4</v>
      </c>
    </row>
    <row r="1242" spans="1:14">
      <c r="A1242" s="9">
        <v>40262</v>
      </c>
      <c r="B1242">
        <v>4.5108071169999997</v>
      </c>
      <c r="C1242" s="23">
        <v>6.2700000000000006E-2</v>
      </c>
      <c r="D1242" s="23">
        <v>4.2200000000000001E-2</v>
      </c>
      <c r="E1242">
        <v>1.4005943999999999E-2</v>
      </c>
      <c r="F1242" s="23">
        <v>9.5999999999999992E-3</v>
      </c>
      <c r="H1242" s="9">
        <v>40255</v>
      </c>
      <c r="I1242" s="38">
        <v>4.3305999999999996</v>
      </c>
      <c r="J1242" s="38">
        <f t="shared" si="100"/>
        <v>4.3324190329999999</v>
      </c>
      <c r="K1242" s="38">
        <f t="shared" si="97"/>
        <v>3.5599999999999632E-2</v>
      </c>
      <c r="L1242" s="38">
        <f t="shared" si="98"/>
        <v>4.4711877869296368E-2</v>
      </c>
      <c r="M1242" s="38">
        <f t="shared" si="99"/>
        <v>4.4699999999999997E-2</v>
      </c>
      <c r="N1242" s="38">
        <f t="shared" si="101"/>
        <v>1.819033000000303E-3</v>
      </c>
    </row>
    <row r="1243" spans="1:14">
      <c r="A1243" s="9">
        <v>40261</v>
      </c>
      <c r="B1243">
        <v>4.4480693809999998</v>
      </c>
      <c r="C1243" s="23">
        <v>0.1192</v>
      </c>
      <c r="D1243" s="23">
        <v>4.19E-2</v>
      </c>
      <c r="E1243">
        <v>2.7160984999999999E-2</v>
      </c>
      <c r="F1243" s="23">
        <v>9.4999999999999998E-3</v>
      </c>
      <c r="H1243" s="9">
        <v>40254</v>
      </c>
      <c r="I1243" s="38">
        <v>4.2949999999999999</v>
      </c>
      <c r="J1243" s="38">
        <f t="shared" si="100"/>
        <v>4.2959930860000002</v>
      </c>
      <c r="K1243" s="38">
        <f t="shared" si="97"/>
        <v>-2.0000000000000462E-2</v>
      </c>
      <c r="L1243" s="38">
        <f t="shared" si="98"/>
        <v>4.5104758164073472E-2</v>
      </c>
      <c r="M1243" s="38">
        <f t="shared" si="99"/>
        <v>4.5199999999999997E-2</v>
      </c>
      <c r="N1243" s="38">
        <f t="shared" si="101"/>
        <v>9.9308600000025393E-4</v>
      </c>
    </row>
    <row r="1244" spans="1:14">
      <c r="A1244" s="9">
        <v>40260</v>
      </c>
      <c r="B1244">
        <v>4.3288813939999997</v>
      </c>
      <c r="C1244" s="23">
        <v>2.3999999999999998E-3</v>
      </c>
      <c r="D1244" s="23">
        <v>3.9399999999999998E-2</v>
      </c>
      <c r="E1244">
        <v>5.5796700000000003E-4</v>
      </c>
      <c r="F1244" s="23">
        <v>8.8999999999999999E-3</v>
      </c>
      <c r="H1244" s="9">
        <v>40253</v>
      </c>
      <c r="I1244" s="38">
        <v>4.3150000000000004</v>
      </c>
      <c r="J1244" s="38">
        <f t="shared" si="100"/>
        <v>4.3166556720000004</v>
      </c>
      <c r="K1244" s="38">
        <f t="shared" si="97"/>
        <v>-2.6999999999999247E-2</v>
      </c>
      <c r="L1244" s="38">
        <f t="shared" si="98"/>
        <v>4.7717425396187077E-2</v>
      </c>
      <c r="M1244" s="38">
        <f t="shared" si="99"/>
        <v>4.8099999999999997E-2</v>
      </c>
      <c r="N1244" s="38">
        <f t="shared" si="101"/>
        <v>1.6556720000000524E-3</v>
      </c>
    </row>
    <row r="1245" spans="1:14">
      <c r="A1245" s="9">
        <v>40259</v>
      </c>
      <c r="B1245">
        <v>4.3264666920000003</v>
      </c>
      <c r="C1245" s="23">
        <v>-2.9499999999999998E-2</v>
      </c>
      <c r="D1245" s="23">
        <v>3.9399999999999998E-2</v>
      </c>
      <c r="E1245">
        <v>-6.7844339999999998E-3</v>
      </c>
      <c r="F1245" s="23">
        <v>8.8999999999999999E-3</v>
      </c>
      <c r="H1245" s="9">
        <v>40252</v>
      </c>
      <c r="I1245" s="38">
        <v>4.3419999999999996</v>
      </c>
      <c r="J1245" s="38">
        <f t="shared" si="100"/>
        <v>4.3389433329999996</v>
      </c>
      <c r="K1245" s="38">
        <f t="shared" si="97"/>
        <v>-4.3000000000006366E-3</v>
      </c>
      <c r="L1245" s="38">
        <f t="shared" si="98"/>
        <v>4.7757045092134881E-2</v>
      </c>
      <c r="M1245" s="38">
        <f t="shared" si="99"/>
        <v>4.82E-2</v>
      </c>
      <c r="N1245" s="38">
        <f t="shared" si="101"/>
        <v>3.0566670000000684E-3</v>
      </c>
    </row>
    <row r="1246" spans="1:14">
      <c r="A1246" s="9">
        <v>40256</v>
      </c>
      <c r="B1246">
        <v>4.3559191149999998</v>
      </c>
      <c r="C1246" s="23">
        <v>2.35E-2</v>
      </c>
      <c r="D1246" s="23">
        <v>4.0500000000000001E-2</v>
      </c>
      <c r="E1246">
        <v>5.4095819999999996E-3</v>
      </c>
      <c r="F1246" s="23">
        <v>9.1999999999999998E-3</v>
      </c>
      <c r="H1246" s="9">
        <v>40249</v>
      </c>
      <c r="I1246" s="38">
        <v>4.3463000000000003</v>
      </c>
      <c r="J1246" s="38">
        <f t="shared" si="100"/>
        <v>4.3434277440000004</v>
      </c>
      <c r="K1246" s="38">
        <f t="shared" si="97"/>
        <v>2.2800000000000153E-2</v>
      </c>
      <c r="L1246" s="38">
        <f t="shared" si="98"/>
        <v>4.7767009748768914E-2</v>
      </c>
      <c r="M1246" s="38">
        <f t="shared" si="99"/>
        <v>4.9000000000000002E-2</v>
      </c>
      <c r="N1246" s="38">
        <f t="shared" si="101"/>
        <v>2.8722559999998509E-3</v>
      </c>
    </row>
    <row r="1247" spans="1:14">
      <c r="A1247" s="9">
        <v>40255</v>
      </c>
      <c r="B1247">
        <v>4.3324190329999999</v>
      </c>
      <c r="C1247" s="23">
        <v>3.6400000000000002E-2</v>
      </c>
      <c r="D1247" s="23">
        <v>4.4699999999999997E-2</v>
      </c>
      <c r="E1247">
        <v>8.4433059999999994E-3</v>
      </c>
      <c r="F1247" s="23">
        <v>1.0200000000000001E-2</v>
      </c>
      <c r="H1247" s="9">
        <v>40248</v>
      </c>
      <c r="I1247" s="38">
        <v>4.3235000000000001</v>
      </c>
      <c r="J1247" s="38">
        <f t="shared" si="100"/>
        <v>4.3258467009999997</v>
      </c>
      <c r="K1247" s="38">
        <f t="shared" si="97"/>
        <v>6.3000000000004164E-3</v>
      </c>
      <c r="L1247" s="38">
        <f t="shared" si="98"/>
        <v>4.7889287456667644E-2</v>
      </c>
      <c r="M1247" s="38">
        <f t="shared" si="99"/>
        <v>4.9200000000000001E-2</v>
      </c>
      <c r="N1247" s="38">
        <f t="shared" si="101"/>
        <v>2.3467009999995625E-3</v>
      </c>
    </row>
    <row r="1248" spans="1:14">
      <c r="A1248" s="9">
        <v>40254</v>
      </c>
      <c r="B1248">
        <v>4.2959930860000002</v>
      </c>
      <c r="C1248" s="23">
        <v>-2.07E-2</v>
      </c>
      <c r="D1248" s="23">
        <v>4.5199999999999997E-2</v>
      </c>
      <c r="E1248">
        <v>-4.7982049999999998E-3</v>
      </c>
      <c r="F1248" s="23">
        <v>1.03E-2</v>
      </c>
      <c r="H1248" s="9">
        <v>40247</v>
      </c>
      <c r="I1248" s="38">
        <v>4.3171999999999997</v>
      </c>
      <c r="J1248" s="38">
        <f t="shared" si="100"/>
        <v>4.3172642310000002</v>
      </c>
      <c r="K1248" s="38">
        <f t="shared" si="97"/>
        <v>1.2900000000000134E-2</v>
      </c>
      <c r="L1248" s="38">
        <f t="shared" si="98"/>
        <v>4.7978392352895298E-2</v>
      </c>
      <c r="M1248" s="38">
        <f t="shared" si="99"/>
        <v>4.9200000000000001E-2</v>
      </c>
      <c r="N1248" s="38">
        <f t="shared" si="101"/>
        <v>6.4231000000525285E-5</v>
      </c>
    </row>
    <row r="1249" spans="1:14">
      <c r="A1249" s="9">
        <v>40253</v>
      </c>
      <c r="B1249">
        <v>4.3166556720000004</v>
      </c>
      <c r="C1249" s="23">
        <v>-2.23E-2</v>
      </c>
      <c r="D1249" s="23">
        <v>4.8099999999999997E-2</v>
      </c>
      <c r="E1249">
        <v>-5.1498949999999998E-3</v>
      </c>
      <c r="F1249" s="23">
        <v>1.0999999999999999E-2</v>
      </c>
      <c r="H1249" s="9">
        <v>40246</v>
      </c>
      <c r="I1249" s="38">
        <v>4.3042999999999996</v>
      </c>
      <c r="J1249" s="38">
        <f t="shared" si="100"/>
        <v>4.3086396970000003</v>
      </c>
      <c r="K1249" s="38">
        <f t="shared" si="97"/>
        <v>-3.8300000000000445E-2</v>
      </c>
      <c r="L1249" s="38">
        <f t="shared" si="98"/>
        <v>4.812114124231965E-2</v>
      </c>
      <c r="M1249" s="38">
        <f t="shared" si="99"/>
        <v>4.9399999999999999E-2</v>
      </c>
      <c r="N1249" s="38">
        <f t="shared" si="101"/>
        <v>4.3396970000006974E-3</v>
      </c>
    </row>
    <row r="1250" spans="1:14">
      <c r="A1250" s="9">
        <v>40252</v>
      </c>
      <c r="B1250">
        <v>4.3389433329999996</v>
      </c>
      <c r="C1250" s="23">
        <v>-4.4999999999999997E-3</v>
      </c>
      <c r="D1250" s="23">
        <v>4.82E-2</v>
      </c>
      <c r="E1250">
        <v>-1.0329919999999999E-3</v>
      </c>
      <c r="F1250" s="23">
        <v>1.0999999999999999E-2</v>
      </c>
      <c r="H1250" s="9">
        <v>40245</v>
      </c>
      <c r="I1250" s="38">
        <v>4.3426</v>
      </c>
      <c r="J1250" s="38">
        <f t="shared" si="100"/>
        <v>4.342601599</v>
      </c>
      <c r="K1250" s="38">
        <f t="shared" si="97"/>
        <v>1.6899999999999693E-2</v>
      </c>
      <c r="L1250" s="38">
        <f t="shared" si="98"/>
        <v>4.8040347067102702E-2</v>
      </c>
      <c r="M1250" s="38">
        <f t="shared" si="99"/>
        <v>4.9399999999999999E-2</v>
      </c>
      <c r="N1250" s="38">
        <f t="shared" si="101"/>
        <v>1.5989999999632687E-6</v>
      </c>
    </row>
    <row r="1251" spans="1:14">
      <c r="A1251" s="9">
        <v>40249</v>
      </c>
      <c r="B1251">
        <v>4.3434277440000004</v>
      </c>
      <c r="C1251" s="23">
        <v>1.7600000000000001E-2</v>
      </c>
      <c r="D1251" s="23">
        <v>4.9000000000000002E-2</v>
      </c>
      <c r="E1251">
        <v>4.0559489999999997E-3</v>
      </c>
      <c r="F1251" s="23">
        <v>1.12E-2</v>
      </c>
      <c r="H1251" s="9">
        <v>40242</v>
      </c>
      <c r="I1251" s="38">
        <v>4.3257000000000003</v>
      </c>
      <c r="J1251" s="38">
        <f t="shared" si="100"/>
        <v>4.3264407509999998</v>
      </c>
      <c r="K1251" s="38">
        <f t="shared" si="97"/>
        <v>4.3200000000000571E-2</v>
      </c>
      <c r="L1251" s="38">
        <f t="shared" si="98"/>
        <v>4.8349442941655094E-2</v>
      </c>
      <c r="M1251" s="38">
        <f t="shared" si="99"/>
        <v>4.9799999999999997E-2</v>
      </c>
      <c r="N1251" s="38">
        <f t="shared" si="101"/>
        <v>7.4075099999948435E-4</v>
      </c>
    </row>
    <row r="1252" spans="1:14">
      <c r="A1252" s="9">
        <v>40248</v>
      </c>
      <c r="B1252">
        <v>4.3258467009999997</v>
      </c>
      <c r="C1252" s="23">
        <v>8.6E-3</v>
      </c>
      <c r="D1252" s="23">
        <v>4.9200000000000001E-2</v>
      </c>
      <c r="E1252">
        <v>1.9859690000000002E-3</v>
      </c>
      <c r="F1252" s="23">
        <v>1.12E-2</v>
      </c>
      <c r="H1252" s="9">
        <v>40241</v>
      </c>
      <c r="I1252" s="38">
        <v>4.2824999999999998</v>
      </c>
      <c r="J1252" s="38">
        <f t="shared" si="100"/>
        <v>4.2835440629999999</v>
      </c>
      <c r="K1252" s="38">
        <f t="shared" si="97"/>
        <v>-2.4799999999999933E-2</v>
      </c>
      <c r="L1252" s="38">
        <f t="shared" si="98"/>
        <v>4.850811042327003E-2</v>
      </c>
      <c r="M1252" s="38">
        <f t="shared" si="99"/>
        <v>4.99E-2</v>
      </c>
      <c r="N1252" s="38">
        <f t="shared" si="101"/>
        <v>1.0440630000001505E-3</v>
      </c>
    </row>
    <row r="1253" spans="1:14">
      <c r="A1253" s="9">
        <v>40247</v>
      </c>
      <c r="B1253">
        <v>4.3172642310000002</v>
      </c>
      <c r="C1253" s="23">
        <v>8.6E-3</v>
      </c>
      <c r="D1253" s="23">
        <v>4.9200000000000001E-2</v>
      </c>
      <c r="E1253">
        <v>1.9996829999999999E-3</v>
      </c>
      <c r="F1253" s="23">
        <v>1.1299999999999999E-2</v>
      </c>
      <c r="H1253" s="9">
        <v>40240</v>
      </c>
      <c r="I1253" s="38">
        <v>4.3072999999999997</v>
      </c>
      <c r="J1253" s="38">
        <f t="shared" si="100"/>
        <v>4.3075702509999996</v>
      </c>
      <c r="K1253" s="38">
        <f t="shared" si="97"/>
        <v>-2.8800000000000381E-2</v>
      </c>
      <c r="L1253" s="38">
        <f t="shared" si="98"/>
        <v>4.9414886478162813E-2</v>
      </c>
      <c r="M1253" s="38">
        <f t="shared" si="99"/>
        <v>5.0700000000000002E-2</v>
      </c>
      <c r="N1253" s="38">
        <f t="shared" si="101"/>
        <v>2.7025099999988811E-4</v>
      </c>
    </row>
    <row r="1254" spans="1:14">
      <c r="A1254" s="9">
        <v>40246</v>
      </c>
      <c r="B1254">
        <v>4.3086396970000003</v>
      </c>
      <c r="C1254" s="23">
        <v>-3.4000000000000002E-2</v>
      </c>
      <c r="D1254" s="23">
        <v>4.9399999999999999E-2</v>
      </c>
      <c r="E1254">
        <v>-7.8513760000000002E-3</v>
      </c>
      <c r="F1254" s="23">
        <v>1.1299999999999999E-2</v>
      </c>
      <c r="H1254" s="9">
        <v>40239</v>
      </c>
      <c r="I1254" s="38">
        <v>4.3361000000000001</v>
      </c>
      <c r="J1254" s="38">
        <f t="shared" si="100"/>
        <v>4.3343658310000004</v>
      </c>
      <c r="K1254" s="38">
        <f t="shared" si="97"/>
        <v>8.0000000000000071E-3</v>
      </c>
      <c r="L1254" s="38">
        <f t="shared" si="98"/>
        <v>4.9716954672635615E-2</v>
      </c>
      <c r="M1254" s="38">
        <f t="shared" si="99"/>
        <v>5.1200000000000002E-2</v>
      </c>
      <c r="N1254" s="38">
        <f t="shared" si="101"/>
        <v>1.7341689999996746E-3</v>
      </c>
    </row>
    <row r="1255" spans="1:14">
      <c r="A1255" s="9">
        <v>40245</v>
      </c>
      <c r="B1255">
        <v>4.342601599</v>
      </c>
      <c r="C1255" s="23">
        <v>1.6199999999999999E-2</v>
      </c>
      <c r="D1255" s="23">
        <v>4.9399999999999999E-2</v>
      </c>
      <c r="E1255">
        <v>3.7284089999999998E-3</v>
      </c>
      <c r="F1255" s="23">
        <v>1.1299999999999999E-2</v>
      </c>
      <c r="H1255" s="9">
        <v>40238</v>
      </c>
      <c r="I1255" s="38">
        <v>4.3281000000000001</v>
      </c>
      <c r="J1255" s="38">
        <f t="shared" si="100"/>
        <v>4.328366817</v>
      </c>
      <c r="K1255" s="38">
        <f t="shared" si="97"/>
        <v>3.3599999999999852E-2</v>
      </c>
      <c r="L1255" s="38">
        <f t="shared" si="98"/>
        <v>5.0463108525277134E-2</v>
      </c>
      <c r="M1255" s="38">
        <f t="shared" si="99"/>
        <v>5.1700000000000003E-2</v>
      </c>
      <c r="N1255" s="38">
        <f t="shared" si="101"/>
        <v>2.6681699999997477E-4</v>
      </c>
    </row>
    <row r="1256" spans="1:14">
      <c r="A1256" s="9">
        <v>40242</v>
      </c>
      <c r="B1256">
        <v>4.3264407509999998</v>
      </c>
      <c r="C1256" s="23">
        <v>4.2900000000000001E-2</v>
      </c>
      <c r="D1256" s="23">
        <v>4.9799999999999997E-2</v>
      </c>
      <c r="E1256">
        <v>9.9644880000000005E-3</v>
      </c>
      <c r="F1256" s="23">
        <v>1.14E-2</v>
      </c>
      <c r="H1256" s="9">
        <v>40235</v>
      </c>
      <c r="I1256" s="38">
        <v>4.2945000000000002</v>
      </c>
      <c r="J1256" s="38">
        <f t="shared" si="100"/>
        <v>4.2907489969999997</v>
      </c>
      <c r="K1256" s="38">
        <f t="shared" si="97"/>
        <v>-5.7500000000000107E-2</v>
      </c>
      <c r="L1256" s="38">
        <f t="shared" si="98"/>
        <v>5.1691527980625138E-2</v>
      </c>
      <c r="M1256" s="38">
        <f t="shared" si="99"/>
        <v>5.2900000000000003E-2</v>
      </c>
      <c r="N1256" s="38">
        <f t="shared" si="101"/>
        <v>3.7510030000005301E-3</v>
      </c>
    </row>
    <row r="1257" spans="1:14">
      <c r="A1257" s="9">
        <v>40241</v>
      </c>
      <c r="B1257">
        <v>4.2835440629999999</v>
      </c>
      <c r="C1257" s="23">
        <v>-2.4E-2</v>
      </c>
      <c r="D1257" s="23">
        <v>4.99E-2</v>
      </c>
      <c r="E1257">
        <v>-5.5932789999999996E-3</v>
      </c>
      <c r="F1257" s="23">
        <v>1.14E-2</v>
      </c>
      <c r="H1257" s="9">
        <v>40234</v>
      </c>
      <c r="I1257" s="38">
        <v>4.3520000000000003</v>
      </c>
      <c r="J1257" s="38">
        <f t="shared" si="100"/>
        <v>4.3541837130000003</v>
      </c>
      <c r="K1257" s="38">
        <f t="shared" si="97"/>
        <v>-4.2999999999999261E-2</v>
      </c>
      <c r="L1257" s="38">
        <f t="shared" si="98"/>
        <v>5.1057923542748733E-2</v>
      </c>
      <c r="M1257" s="38">
        <f t="shared" si="99"/>
        <v>5.21E-2</v>
      </c>
      <c r="N1257" s="38">
        <f t="shared" si="101"/>
        <v>2.183712999999976E-3</v>
      </c>
    </row>
    <row r="1258" spans="1:14">
      <c r="A1258" s="9">
        <v>40240</v>
      </c>
      <c r="B1258">
        <v>4.3075702509999996</v>
      </c>
      <c r="C1258" s="23">
        <v>-2.6800000000000001E-2</v>
      </c>
      <c r="D1258" s="23">
        <v>5.0700000000000002E-2</v>
      </c>
      <c r="E1258">
        <v>-6.2013110000000001E-3</v>
      </c>
      <c r="F1258" s="23">
        <v>1.1599999999999999E-2</v>
      </c>
      <c r="H1258" s="9">
        <v>40233</v>
      </c>
      <c r="I1258" s="38">
        <v>4.3949999999999996</v>
      </c>
      <c r="J1258" s="38">
        <f t="shared" si="100"/>
        <v>4.395847914</v>
      </c>
      <c r="K1258" s="38">
        <f t="shared" si="97"/>
        <v>3.5999999999996035E-3</v>
      </c>
      <c r="L1258" s="38">
        <f t="shared" si="98"/>
        <v>5.103355648008133E-2</v>
      </c>
      <c r="M1258" s="38">
        <f t="shared" si="99"/>
        <v>5.21E-2</v>
      </c>
      <c r="N1258" s="38">
        <f t="shared" si="101"/>
        <v>8.4791400000039374E-4</v>
      </c>
    </row>
    <row r="1259" spans="1:14">
      <c r="A1259" s="9">
        <v>40239</v>
      </c>
      <c r="B1259">
        <v>4.3343658310000004</v>
      </c>
      <c r="C1259" s="23">
        <v>6.0000000000000001E-3</v>
      </c>
      <c r="D1259" s="23">
        <v>5.1200000000000002E-2</v>
      </c>
      <c r="E1259">
        <v>1.3850170000000001E-3</v>
      </c>
      <c r="F1259" s="23">
        <v>1.18E-2</v>
      </c>
      <c r="H1259" s="9">
        <v>40232</v>
      </c>
      <c r="I1259" s="38">
        <v>4.3914</v>
      </c>
      <c r="J1259" s="38">
        <f t="shared" si="100"/>
        <v>4.3914373800000002</v>
      </c>
      <c r="K1259" s="38">
        <f t="shared" si="97"/>
        <v>-6.899999999999995E-2</v>
      </c>
      <c r="L1259" s="38">
        <f t="shared" si="98"/>
        <v>5.1089869721262691E-2</v>
      </c>
      <c r="M1259" s="38">
        <f t="shared" si="99"/>
        <v>5.2200000000000003E-2</v>
      </c>
      <c r="N1259" s="38">
        <f t="shared" si="101"/>
        <v>3.7380000000197811E-5</v>
      </c>
    </row>
    <row r="1260" spans="1:14">
      <c r="A1260" s="9">
        <v>40238</v>
      </c>
      <c r="B1260">
        <v>4.328366817</v>
      </c>
      <c r="C1260" s="23">
        <v>3.7600000000000001E-2</v>
      </c>
      <c r="D1260" s="23">
        <v>5.1700000000000003E-2</v>
      </c>
      <c r="E1260">
        <v>8.7289829999999992E-3</v>
      </c>
      <c r="F1260" s="23">
        <v>1.1900000000000001E-2</v>
      </c>
      <c r="H1260" s="9">
        <v>40231</v>
      </c>
      <c r="I1260" s="38">
        <v>4.4603999999999999</v>
      </c>
      <c r="J1260" s="38">
        <f t="shared" si="100"/>
        <v>4.4624514289999997</v>
      </c>
      <c r="K1260" s="38">
        <f t="shared" si="97"/>
        <v>-2.5400000000000311E-2</v>
      </c>
      <c r="L1260" s="38">
        <f t="shared" si="98"/>
        <v>5.1461935798784261E-2</v>
      </c>
      <c r="M1260" s="38">
        <f t="shared" si="99"/>
        <v>5.2499999999999998E-2</v>
      </c>
      <c r="N1260" s="38">
        <f t="shared" si="101"/>
        <v>2.0514289999997715E-3</v>
      </c>
    </row>
    <row r="1261" spans="1:14">
      <c r="A1261" s="9">
        <v>40235</v>
      </c>
      <c r="B1261">
        <v>4.2907489969999997</v>
      </c>
      <c r="C1261" s="23">
        <v>-6.3399999999999998E-2</v>
      </c>
      <c r="D1261" s="23">
        <v>5.2900000000000003E-2</v>
      </c>
      <c r="E1261">
        <v>-1.4675847000000001E-2</v>
      </c>
      <c r="F1261" s="23">
        <v>1.2200000000000001E-2</v>
      </c>
      <c r="H1261" s="9">
        <v>40228</v>
      </c>
      <c r="I1261" s="38">
        <v>4.4858000000000002</v>
      </c>
      <c r="J1261" s="38">
        <f t="shared" si="100"/>
        <v>4.4863054910000004</v>
      </c>
      <c r="K1261" s="38">
        <f t="shared" si="97"/>
        <v>1.580000000000048E-2</v>
      </c>
      <c r="L1261" s="38">
        <f t="shared" si="98"/>
        <v>5.1450683397151288E-2</v>
      </c>
      <c r="M1261" s="38">
        <f t="shared" si="99"/>
        <v>5.2499999999999998E-2</v>
      </c>
      <c r="N1261" s="38">
        <f t="shared" si="101"/>
        <v>5.0549100000019109E-4</v>
      </c>
    </row>
    <row r="1262" spans="1:14">
      <c r="A1262" s="9">
        <v>40234</v>
      </c>
      <c r="B1262">
        <v>4.3541837130000003</v>
      </c>
      <c r="C1262" s="23">
        <v>-4.1700000000000001E-2</v>
      </c>
      <c r="D1262" s="23">
        <v>5.21E-2</v>
      </c>
      <c r="E1262">
        <v>-9.5232830000000004E-3</v>
      </c>
      <c r="F1262" s="23">
        <v>1.2E-2</v>
      </c>
      <c r="H1262" s="9">
        <v>40227</v>
      </c>
      <c r="I1262" s="38">
        <v>4.47</v>
      </c>
      <c r="J1262" s="38">
        <f t="shared" si="100"/>
        <v>4.4681580490000004</v>
      </c>
      <c r="K1262" s="38">
        <f t="shared" si="97"/>
        <v>7.609999999999939E-2</v>
      </c>
      <c r="L1262" s="38">
        <f t="shared" si="98"/>
        <v>5.1606689554549633E-2</v>
      </c>
      <c r="M1262" s="38">
        <f t="shared" si="99"/>
        <v>5.2600000000000001E-2</v>
      </c>
      <c r="N1262" s="38">
        <f t="shared" si="101"/>
        <v>1.8419509999993977E-3</v>
      </c>
    </row>
    <row r="1263" spans="1:14">
      <c r="A1263" s="9">
        <v>40233</v>
      </c>
      <c r="B1263">
        <v>4.395847914</v>
      </c>
      <c r="C1263" s="23">
        <v>4.4000000000000003E-3</v>
      </c>
      <c r="D1263" s="23">
        <v>5.21E-2</v>
      </c>
      <c r="E1263">
        <v>1.003845E-3</v>
      </c>
      <c r="F1263" s="23">
        <v>1.21E-2</v>
      </c>
      <c r="H1263" s="9">
        <v>40226</v>
      </c>
      <c r="I1263" s="38">
        <v>4.3939000000000004</v>
      </c>
      <c r="J1263" s="38">
        <f t="shared" si="100"/>
        <v>4.3913966240000004</v>
      </c>
      <c r="K1263" s="38">
        <f t="shared" si="97"/>
        <v>7.2500000000000675E-2</v>
      </c>
      <c r="L1263" s="38">
        <f t="shared" si="98"/>
        <v>5.0769095402839325E-2</v>
      </c>
      <c r="M1263" s="38">
        <f t="shared" si="99"/>
        <v>5.1799999999999999E-2</v>
      </c>
      <c r="N1263" s="38">
        <f t="shared" si="101"/>
        <v>2.5033759999999461E-3</v>
      </c>
    </row>
    <row r="1264" spans="1:14">
      <c r="A1264" s="9">
        <v>40232</v>
      </c>
      <c r="B1264">
        <v>4.3914373800000002</v>
      </c>
      <c r="C1264" s="23">
        <v>-7.0999999999999994E-2</v>
      </c>
      <c r="D1264" s="23">
        <v>5.2200000000000003E-2</v>
      </c>
      <c r="E1264">
        <v>-1.6041667999999999E-2</v>
      </c>
      <c r="F1264" s="23">
        <v>1.21E-2</v>
      </c>
      <c r="H1264" s="9">
        <v>40225</v>
      </c>
      <c r="I1264" s="38">
        <v>4.3213999999999997</v>
      </c>
      <c r="J1264" s="38">
        <f t="shared" si="100"/>
        <v>4.3232740569999999</v>
      </c>
      <c r="K1264" s="38">
        <f t="shared" si="97"/>
        <v>-2.2200000000000664E-2</v>
      </c>
      <c r="L1264" s="38">
        <f t="shared" si="98"/>
        <v>5.0393100034364299E-2</v>
      </c>
      <c r="M1264" s="38">
        <f t="shared" si="99"/>
        <v>5.1400000000000001E-2</v>
      </c>
      <c r="N1264" s="38">
        <f t="shared" si="101"/>
        <v>1.8740570000002066E-3</v>
      </c>
    </row>
    <row r="1265" spans="1:14">
      <c r="A1265" s="9">
        <v>40231</v>
      </c>
      <c r="B1265">
        <v>4.4624514289999997</v>
      </c>
      <c r="C1265" s="23">
        <v>-2.3900000000000001E-2</v>
      </c>
      <c r="D1265" s="23">
        <v>5.2499999999999998E-2</v>
      </c>
      <c r="E1265">
        <v>-5.3312699999999999E-3</v>
      </c>
      <c r="F1265" s="23">
        <v>1.2200000000000001E-2</v>
      </c>
      <c r="H1265" s="9">
        <v>40221</v>
      </c>
      <c r="I1265" s="38">
        <v>4.3436000000000003</v>
      </c>
      <c r="J1265" s="38">
        <f t="shared" si="100"/>
        <v>4.3460644029999997</v>
      </c>
      <c r="K1265" s="38">
        <f t="shared" si="97"/>
        <v>-5.2200000000000024E-2</v>
      </c>
      <c r="L1265" s="38">
        <f t="shared" si="98"/>
        <v>5.0618846532628395E-2</v>
      </c>
      <c r="M1265" s="38">
        <f t="shared" si="99"/>
        <v>5.1799999999999999E-2</v>
      </c>
      <c r="N1265" s="38">
        <f t="shared" si="101"/>
        <v>2.4644029999993933E-3</v>
      </c>
    </row>
    <row r="1266" spans="1:14">
      <c r="A1266" s="9">
        <v>40228</v>
      </c>
      <c r="B1266">
        <v>4.4863054910000004</v>
      </c>
      <c r="C1266" s="23">
        <v>1.8100000000000002E-2</v>
      </c>
      <c r="D1266" s="23">
        <v>5.2499999999999998E-2</v>
      </c>
      <c r="E1266">
        <v>4.0532779999999996E-3</v>
      </c>
      <c r="F1266" s="23">
        <v>1.2200000000000001E-2</v>
      </c>
      <c r="H1266" s="9">
        <v>40220</v>
      </c>
      <c r="I1266" s="38">
        <v>4.3958000000000004</v>
      </c>
      <c r="J1266" s="38">
        <f t="shared" si="100"/>
        <v>4.3987903910000004</v>
      </c>
      <c r="K1266" s="38">
        <f t="shared" si="97"/>
        <v>-1.1199999999999655E-2</v>
      </c>
      <c r="L1266" s="38">
        <f t="shared" si="98"/>
        <v>5.1767544857419807E-2</v>
      </c>
      <c r="M1266" s="38">
        <f t="shared" si="99"/>
        <v>5.2900000000000003E-2</v>
      </c>
      <c r="N1266" s="38">
        <f t="shared" si="101"/>
        <v>2.9903909999999811E-3</v>
      </c>
    </row>
    <row r="1267" spans="1:14">
      <c r="A1267" s="9">
        <v>40227</v>
      </c>
      <c r="B1267">
        <v>4.4681580490000004</v>
      </c>
      <c r="C1267" s="23">
        <v>7.6799999999999993E-2</v>
      </c>
      <c r="D1267" s="23">
        <v>5.2600000000000001E-2</v>
      </c>
      <c r="E1267">
        <v>1.7328940000000001E-2</v>
      </c>
      <c r="F1267" s="23">
        <v>1.2200000000000001E-2</v>
      </c>
      <c r="H1267" s="9">
        <v>40219</v>
      </c>
      <c r="I1267" s="38">
        <v>4.407</v>
      </c>
      <c r="J1267" s="38">
        <f t="shared" si="100"/>
        <v>4.4063561990000002</v>
      </c>
      <c r="K1267" s="38">
        <f t="shared" si="97"/>
        <v>4.1500000000000092E-2</v>
      </c>
      <c r="L1267" s="38">
        <f t="shared" si="98"/>
        <v>5.2813701569255016E-2</v>
      </c>
      <c r="M1267" s="38">
        <f t="shared" si="99"/>
        <v>5.3999999999999999E-2</v>
      </c>
      <c r="N1267" s="38">
        <f t="shared" si="101"/>
        <v>6.4380099999983287E-4</v>
      </c>
    </row>
    <row r="1268" spans="1:14">
      <c r="A1268" s="9">
        <v>40226</v>
      </c>
      <c r="B1268">
        <v>4.3913966240000004</v>
      </c>
      <c r="C1268" s="23">
        <v>6.8099999999999994E-2</v>
      </c>
      <c r="D1268" s="23">
        <v>5.1799999999999999E-2</v>
      </c>
      <c r="E1268">
        <v>1.5634314999999999E-2</v>
      </c>
      <c r="F1268" s="23">
        <v>1.21E-2</v>
      </c>
      <c r="H1268" s="9">
        <v>40218</v>
      </c>
      <c r="I1268" s="38">
        <v>4.3654999999999999</v>
      </c>
      <c r="J1268" s="38">
        <f t="shared" si="100"/>
        <v>4.3653171840000002</v>
      </c>
      <c r="K1268" s="38">
        <f t="shared" si="97"/>
        <v>3.1299999999999883E-2</v>
      </c>
      <c r="L1268" s="38">
        <f t="shared" si="98"/>
        <v>5.2933695307148712E-2</v>
      </c>
      <c r="M1268" s="38">
        <f t="shared" si="99"/>
        <v>5.4100000000000002E-2</v>
      </c>
      <c r="N1268" s="38">
        <f t="shared" si="101"/>
        <v>1.82815999999697E-4</v>
      </c>
    </row>
    <row r="1269" spans="1:14">
      <c r="A1269" s="9">
        <v>40225</v>
      </c>
      <c r="B1269">
        <v>4.3232740569999999</v>
      </c>
      <c r="C1269" s="23">
        <v>-2.2800000000000001E-2</v>
      </c>
      <c r="D1269" s="23">
        <v>5.1400000000000001E-2</v>
      </c>
      <c r="E1269">
        <v>-5.2577020000000004E-3</v>
      </c>
      <c r="F1269" s="23">
        <v>1.2E-2</v>
      </c>
      <c r="H1269" s="9">
        <v>40217</v>
      </c>
      <c r="I1269" s="38">
        <v>4.3342000000000001</v>
      </c>
      <c r="J1269" s="38">
        <f t="shared" si="100"/>
        <v>4.3320366689999998</v>
      </c>
      <c r="K1269" s="38">
        <f t="shared" si="97"/>
        <v>5.4400000000000226E-2</v>
      </c>
      <c r="L1269" s="38">
        <f t="shared" si="98"/>
        <v>5.2940753875478169E-2</v>
      </c>
      <c r="M1269" s="38">
        <f t="shared" si="99"/>
        <v>5.4100000000000002E-2</v>
      </c>
      <c r="N1269" s="38">
        <f t="shared" si="101"/>
        <v>2.1633310000002126E-3</v>
      </c>
    </row>
    <row r="1270" spans="1:14">
      <c r="A1270" s="9">
        <v>40221</v>
      </c>
      <c r="B1270">
        <v>4.3460644029999997</v>
      </c>
      <c r="C1270" s="23">
        <v>-5.2699999999999997E-2</v>
      </c>
      <c r="D1270" s="23">
        <v>5.1799999999999999E-2</v>
      </c>
      <c r="E1270">
        <v>-1.2058891E-2</v>
      </c>
      <c r="F1270" s="23">
        <v>1.21E-2</v>
      </c>
      <c r="H1270" s="9">
        <v>40214</v>
      </c>
      <c r="I1270" s="38">
        <v>4.2797999999999998</v>
      </c>
      <c r="J1270" s="38">
        <f t="shared" si="100"/>
        <v>4.2765994909999998</v>
      </c>
      <c r="K1270" s="38">
        <f t="shared" si="97"/>
        <v>-4.5700000000000074E-2</v>
      </c>
      <c r="L1270" s="38">
        <f t="shared" si="98"/>
        <v>5.250980997935336E-2</v>
      </c>
      <c r="M1270" s="38">
        <f t="shared" si="99"/>
        <v>5.3699999999999998E-2</v>
      </c>
      <c r="N1270" s="38">
        <f t="shared" si="101"/>
        <v>3.200509000000018E-3</v>
      </c>
    </row>
    <row r="1271" spans="1:14">
      <c r="A1271" s="9">
        <v>40220</v>
      </c>
      <c r="B1271">
        <v>4.3987903910000004</v>
      </c>
      <c r="C1271" s="23">
        <v>-7.6E-3</v>
      </c>
      <c r="D1271" s="23">
        <v>5.2900000000000003E-2</v>
      </c>
      <c r="E1271">
        <v>-1.718497E-3</v>
      </c>
      <c r="F1271" s="23">
        <v>1.24E-2</v>
      </c>
      <c r="H1271" s="9">
        <v>40213</v>
      </c>
      <c r="I1271" s="38">
        <v>4.3254999999999999</v>
      </c>
      <c r="J1271" s="38">
        <f t="shared" si="100"/>
        <v>4.3238522350000004</v>
      </c>
      <c r="K1271" s="38">
        <f t="shared" si="97"/>
        <v>-6.8000000000000504E-2</v>
      </c>
      <c r="L1271" s="38">
        <f t="shared" si="98"/>
        <v>5.2577466629490074E-2</v>
      </c>
      <c r="M1271" s="38">
        <f t="shared" si="99"/>
        <v>5.3699999999999998E-2</v>
      </c>
      <c r="N1271" s="38">
        <f t="shared" si="101"/>
        <v>1.6477649999995236E-3</v>
      </c>
    </row>
    <row r="1272" spans="1:14">
      <c r="A1272" s="9">
        <v>40219</v>
      </c>
      <c r="B1272">
        <v>4.4063561990000002</v>
      </c>
      <c r="C1272" s="23">
        <v>4.1000000000000002E-2</v>
      </c>
      <c r="D1272" s="23">
        <v>5.3999999999999999E-2</v>
      </c>
      <c r="E1272">
        <v>9.3572369999999992E-3</v>
      </c>
      <c r="F1272" s="23">
        <v>1.2699999999999999E-2</v>
      </c>
      <c r="H1272" s="9">
        <v>40212</v>
      </c>
      <c r="I1272" s="38">
        <v>4.3935000000000004</v>
      </c>
      <c r="J1272" s="38">
        <f t="shared" si="100"/>
        <v>4.3947791030000003</v>
      </c>
      <c r="K1272" s="38">
        <f t="shared" si="97"/>
        <v>3.0000000000000249E-2</v>
      </c>
      <c r="L1272" s="38">
        <f t="shared" si="98"/>
        <v>5.2345001623032301E-2</v>
      </c>
      <c r="M1272" s="38">
        <f t="shared" si="99"/>
        <v>5.3400000000000003E-2</v>
      </c>
      <c r="N1272" s="38">
        <f t="shared" si="101"/>
        <v>1.2791029999998926E-3</v>
      </c>
    </row>
    <row r="1273" spans="1:14">
      <c r="A1273" s="9">
        <v>40218</v>
      </c>
      <c r="B1273">
        <v>4.3653171840000002</v>
      </c>
      <c r="C1273" s="23">
        <v>3.3300000000000003E-2</v>
      </c>
      <c r="D1273" s="23">
        <v>5.4100000000000002E-2</v>
      </c>
      <c r="E1273">
        <v>7.6530579999999999E-3</v>
      </c>
      <c r="F1273" s="23">
        <v>1.2699999999999999E-2</v>
      </c>
      <c r="H1273" s="9">
        <v>40211</v>
      </c>
      <c r="I1273" s="38">
        <v>4.3635000000000002</v>
      </c>
      <c r="J1273" s="38">
        <f t="shared" si="100"/>
        <v>4.3619253359999997</v>
      </c>
      <c r="K1273" s="38">
        <f t="shared" si="97"/>
        <v>-2.1499999999999631E-2</v>
      </c>
      <c r="L1273" s="38">
        <f t="shared" si="98"/>
        <v>5.2277962647095118E-2</v>
      </c>
      <c r="M1273" s="38">
        <f t="shared" si="99"/>
        <v>5.33E-2</v>
      </c>
      <c r="N1273" s="38">
        <f t="shared" si="101"/>
        <v>1.574664000000503E-3</v>
      </c>
    </row>
    <row r="1274" spans="1:14">
      <c r="A1274" s="9">
        <v>40217</v>
      </c>
      <c r="B1274">
        <v>4.3320366689999998</v>
      </c>
      <c r="C1274" s="23">
        <v>5.5399999999999998E-2</v>
      </c>
      <c r="D1274" s="23">
        <v>5.4100000000000002E-2</v>
      </c>
      <c r="E1274">
        <v>1.2879612E-2</v>
      </c>
      <c r="F1274" s="23">
        <v>1.2699999999999999E-2</v>
      </c>
      <c r="H1274" s="9">
        <v>40210</v>
      </c>
      <c r="I1274" s="38">
        <v>4.3849999999999998</v>
      </c>
      <c r="J1274" s="38">
        <f t="shared" si="100"/>
        <v>4.3830379439999998</v>
      </c>
      <c r="K1274" s="38">
        <f t="shared" si="97"/>
        <v>2.3799999999999599E-2</v>
      </c>
      <c r="L1274" s="38">
        <f t="shared" si="98"/>
        <v>5.2430105747562288E-2</v>
      </c>
      <c r="M1274" s="38">
        <f t="shared" si="99"/>
        <v>5.3400000000000003E-2</v>
      </c>
      <c r="N1274" s="38">
        <f t="shared" si="101"/>
        <v>1.9620559999999898E-3</v>
      </c>
    </row>
    <row r="1275" spans="1:14">
      <c r="A1275" s="9">
        <v>40214</v>
      </c>
      <c r="B1275">
        <v>4.2765994909999998</v>
      </c>
      <c r="C1275" s="23">
        <v>-4.7300000000000002E-2</v>
      </c>
      <c r="D1275" s="23">
        <v>5.3699999999999998E-2</v>
      </c>
      <c r="E1275">
        <v>-1.0988543999999999E-2</v>
      </c>
      <c r="F1275" s="23">
        <v>1.26E-2</v>
      </c>
      <c r="H1275" s="9">
        <v>40207</v>
      </c>
      <c r="I1275" s="38">
        <v>4.3612000000000002</v>
      </c>
      <c r="J1275" s="38">
        <f t="shared" si="100"/>
        <v>4.3620296969999997</v>
      </c>
      <c r="K1275" s="38">
        <f t="shared" si="97"/>
        <v>-4.4200000000000017E-2</v>
      </c>
      <c r="L1275" s="38">
        <f t="shared" si="98"/>
        <v>5.2752316038801809E-2</v>
      </c>
      <c r="M1275" s="38">
        <f t="shared" si="99"/>
        <v>5.3699999999999998E-2</v>
      </c>
      <c r="N1275" s="38">
        <f t="shared" si="101"/>
        <v>8.29696999999463E-4</v>
      </c>
    </row>
    <row r="1276" spans="1:14">
      <c r="A1276" s="9">
        <v>40213</v>
      </c>
      <c r="B1276">
        <v>4.3238522350000004</v>
      </c>
      <c r="C1276" s="23">
        <v>-7.0900000000000005E-2</v>
      </c>
      <c r="D1276" s="23">
        <v>5.3699999999999998E-2</v>
      </c>
      <c r="E1276">
        <v>-1.6270542999999998E-2</v>
      </c>
      <c r="F1276" s="23">
        <v>1.26E-2</v>
      </c>
      <c r="H1276" s="9">
        <v>40206</v>
      </c>
      <c r="I1276" s="38">
        <v>4.4054000000000002</v>
      </c>
      <c r="J1276" s="38">
        <f t="shared" si="100"/>
        <v>4.4035449760000001</v>
      </c>
      <c r="K1276" s="38">
        <f t="shared" si="97"/>
        <v>1.4700000000000379E-2</v>
      </c>
      <c r="L1276" s="38">
        <f t="shared" si="98"/>
        <v>5.3142077208710004E-2</v>
      </c>
      <c r="M1276" s="38">
        <f t="shared" si="99"/>
        <v>5.4199999999999998E-2</v>
      </c>
      <c r="N1276" s="38">
        <f t="shared" si="101"/>
        <v>1.8550240000001494E-3</v>
      </c>
    </row>
    <row r="1277" spans="1:14">
      <c r="A1277" s="9">
        <v>40212</v>
      </c>
      <c r="B1277">
        <v>4.3947791030000003</v>
      </c>
      <c r="C1277" s="23">
        <v>3.2899999999999999E-2</v>
      </c>
      <c r="D1277" s="23">
        <v>5.3400000000000003E-2</v>
      </c>
      <c r="E1277">
        <v>7.5037180000000004E-3</v>
      </c>
      <c r="F1277" s="23">
        <v>1.2500000000000001E-2</v>
      </c>
      <c r="H1277" s="9">
        <v>40205</v>
      </c>
      <c r="I1277" s="38">
        <v>4.3906999999999998</v>
      </c>
      <c r="J1277" s="38">
        <f t="shared" si="100"/>
        <v>4.3871320689999997</v>
      </c>
      <c r="K1277" s="38">
        <f t="shared" si="97"/>
        <v>2.1300000000000097E-2</v>
      </c>
      <c r="L1277" s="38">
        <f t="shared" si="98"/>
        <v>5.3719642037879982E-2</v>
      </c>
      <c r="M1277" s="38">
        <f t="shared" si="99"/>
        <v>5.4699999999999999E-2</v>
      </c>
      <c r="N1277" s="38">
        <f t="shared" si="101"/>
        <v>3.5679310000000797E-3</v>
      </c>
    </row>
    <row r="1278" spans="1:14">
      <c r="A1278" s="9">
        <v>40211</v>
      </c>
      <c r="B1278">
        <v>4.3619253359999997</v>
      </c>
      <c r="C1278" s="23">
        <v>-2.1100000000000001E-2</v>
      </c>
      <c r="D1278" s="23">
        <v>5.33E-2</v>
      </c>
      <c r="E1278">
        <v>-4.8285280000000003E-3</v>
      </c>
      <c r="F1278" s="23">
        <v>1.2500000000000001E-2</v>
      </c>
      <c r="H1278" s="9">
        <v>40204</v>
      </c>
      <c r="I1278" s="38">
        <v>4.3693999999999997</v>
      </c>
      <c r="J1278" s="38">
        <f t="shared" si="100"/>
        <v>4.370822457</v>
      </c>
      <c r="K1278" s="38">
        <f t="shared" si="97"/>
        <v>-8.0000000000000071E-3</v>
      </c>
      <c r="L1278" s="38">
        <f t="shared" si="98"/>
        <v>5.4983371805858154E-2</v>
      </c>
      <c r="M1278" s="38">
        <f t="shared" si="99"/>
        <v>5.5899999999999998E-2</v>
      </c>
      <c r="N1278" s="38">
        <f t="shared" si="101"/>
        <v>1.4224570000003212E-3</v>
      </c>
    </row>
    <row r="1279" spans="1:14">
      <c r="A1279" s="9">
        <v>40210</v>
      </c>
      <c r="B1279">
        <v>4.3830379439999998</v>
      </c>
      <c r="C1279" s="23">
        <v>2.1000000000000001E-2</v>
      </c>
      <c r="D1279" s="23">
        <v>5.3400000000000003E-2</v>
      </c>
      <c r="E1279">
        <v>4.8046030000000002E-3</v>
      </c>
      <c r="F1279" s="23">
        <v>1.2500000000000001E-2</v>
      </c>
      <c r="H1279" s="9">
        <v>40203</v>
      </c>
      <c r="I1279" s="38">
        <v>4.3773999999999997</v>
      </c>
      <c r="J1279" s="38">
        <f t="shared" si="100"/>
        <v>4.3808133439999999</v>
      </c>
      <c r="K1279" s="38">
        <f t="shared" ref="K1279:K1342" si="102">I1279-I1280</f>
        <v>3.620000000000001E-2</v>
      </c>
      <c r="L1279" s="38">
        <f t="shared" ref="L1279:L1342" si="103">STDEVA(K1279:K1338)</f>
        <v>5.580740010768874E-2</v>
      </c>
      <c r="M1279" s="38">
        <f t="shared" si="99"/>
        <v>5.6800000000000003E-2</v>
      </c>
      <c r="N1279" s="38">
        <f t="shared" si="101"/>
        <v>3.4133440000001514E-3</v>
      </c>
    </row>
    <row r="1280" spans="1:14">
      <c r="A1280" s="9">
        <v>40207</v>
      </c>
      <c r="B1280">
        <v>4.3620296969999997</v>
      </c>
      <c r="C1280" s="23">
        <v>-4.1500000000000002E-2</v>
      </c>
      <c r="D1280" s="23">
        <v>5.3699999999999998E-2</v>
      </c>
      <c r="E1280">
        <v>-9.4724170000000003E-3</v>
      </c>
      <c r="F1280" s="23">
        <v>1.26E-2</v>
      </c>
      <c r="H1280" s="9">
        <v>40200</v>
      </c>
      <c r="I1280" s="38">
        <v>4.3411999999999997</v>
      </c>
      <c r="J1280" s="38">
        <f t="shared" si="100"/>
        <v>4.3453136560000001</v>
      </c>
      <c r="K1280" s="38">
        <f t="shared" si="102"/>
        <v>4.0999999999993264E-3</v>
      </c>
      <c r="L1280" s="38">
        <f t="shared" si="103"/>
        <v>5.6449893385876589E-2</v>
      </c>
      <c r="M1280" s="38">
        <f t="shared" si="99"/>
        <v>5.7299999999999997E-2</v>
      </c>
      <c r="N1280" s="38">
        <f t="shared" si="101"/>
        <v>4.1136560000003541E-3</v>
      </c>
    </row>
    <row r="1281" spans="1:14">
      <c r="A1281" s="9">
        <v>40206</v>
      </c>
      <c r="B1281">
        <v>4.4035449760000001</v>
      </c>
      <c r="C1281" s="23">
        <v>1.6400000000000001E-2</v>
      </c>
      <c r="D1281" s="23">
        <v>5.4199999999999998E-2</v>
      </c>
      <c r="E1281">
        <v>3.734167E-3</v>
      </c>
      <c r="F1281" s="23">
        <v>1.2699999999999999E-2</v>
      </c>
      <c r="H1281" s="9">
        <v>40199</v>
      </c>
      <c r="I1281" s="38">
        <v>4.3371000000000004</v>
      </c>
      <c r="J1281" s="38">
        <f t="shared" si="100"/>
        <v>4.3351721960000003</v>
      </c>
      <c r="K1281" s="38">
        <f t="shared" si="102"/>
        <v>-3.0399999999999316E-2</v>
      </c>
      <c r="L1281" s="38">
        <f t="shared" si="103"/>
        <v>5.660651404391006E-2</v>
      </c>
      <c r="M1281" s="38">
        <f t="shared" si="99"/>
        <v>5.7500000000000002E-2</v>
      </c>
      <c r="N1281" s="38">
        <f t="shared" si="101"/>
        <v>1.927804000000144E-3</v>
      </c>
    </row>
    <row r="1282" spans="1:14">
      <c r="A1282" s="9">
        <v>40205</v>
      </c>
      <c r="B1282">
        <v>4.3871320689999997</v>
      </c>
      <c r="C1282" s="23">
        <v>1.6299999999999999E-2</v>
      </c>
      <c r="D1282" s="23">
        <v>5.4699999999999999E-2</v>
      </c>
      <c r="E1282">
        <v>3.7245300000000002E-3</v>
      </c>
      <c r="F1282" s="23">
        <v>1.2800000000000001E-2</v>
      </c>
      <c r="H1282" s="9">
        <v>40198</v>
      </c>
      <c r="I1282" s="38">
        <v>4.3674999999999997</v>
      </c>
      <c r="J1282" s="38">
        <f t="shared" si="100"/>
        <v>4.3677855259999996</v>
      </c>
      <c r="K1282" s="38">
        <f t="shared" si="102"/>
        <v>-3.5200000000000564E-2</v>
      </c>
      <c r="L1282" s="38">
        <f t="shared" si="103"/>
        <v>5.6472008440360377E-2</v>
      </c>
      <c r="M1282" s="38">
        <f t="shared" ref="M1282:M1345" si="104">VLOOKUP(H1282,$A$2:$F$1466,4,0)</f>
        <v>5.74E-2</v>
      </c>
      <c r="N1282" s="38">
        <f t="shared" si="101"/>
        <v>2.8552599999986938E-4</v>
      </c>
    </row>
    <row r="1283" spans="1:14">
      <c r="A1283" s="9">
        <v>40204</v>
      </c>
      <c r="B1283">
        <v>4.370822457</v>
      </c>
      <c r="C1283" s="23">
        <v>-0.01</v>
      </c>
      <c r="D1283" s="23">
        <v>5.5899999999999998E-2</v>
      </c>
      <c r="E1283">
        <v>-2.2832059999999999E-3</v>
      </c>
      <c r="F1283" s="23">
        <v>1.3100000000000001E-2</v>
      </c>
      <c r="H1283" s="9">
        <v>40197</v>
      </c>
      <c r="I1283" s="38">
        <v>4.4027000000000003</v>
      </c>
      <c r="J1283" s="38">
        <f t="shared" ref="J1283:J1346" si="105">VLOOKUP(H1283,A1283:F2747,2,0)</f>
        <v>4.4019710270000001</v>
      </c>
      <c r="K1283" s="38">
        <f t="shared" si="102"/>
        <v>3.4699999999999953E-2</v>
      </c>
      <c r="L1283" s="38">
        <f t="shared" si="103"/>
        <v>5.6666869200369167E-2</v>
      </c>
      <c r="M1283" s="38">
        <f t="shared" si="104"/>
        <v>5.7500000000000002E-2</v>
      </c>
      <c r="N1283" s="38">
        <f t="shared" ref="N1283:N1346" si="106">ABS(I1283-J1283)</f>
        <v>7.2897300000018816E-4</v>
      </c>
    </row>
    <row r="1284" spans="1:14">
      <c r="A1284" s="9">
        <v>40203</v>
      </c>
      <c r="B1284">
        <v>4.3808133439999999</v>
      </c>
      <c r="C1284" s="23">
        <v>3.5499999999999997E-2</v>
      </c>
      <c r="D1284" s="23">
        <v>5.6800000000000003E-2</v>
      </c>
      <c r="E1284">
        <v>8.1364579999999992E-3</v>
      </c>
      <c r="F1284" s="23">
        <v>1.3299999999999999E-2</v>
      </c>
      <c r="H1284" s="9">
        <v>40193</v>
      </c>
      <c r="I1284" s="38">
        <v>4.3680000000000003</v>
      </c>
      <c r="J1284" s="38">
        <f t="shared" si="105"/>
        <v>4.3696707019999996</v>
      </c>
      <c r="K1284" s="38">
        <f t="shared" si="102"/>
        <v>-5.6799999999999962E-2</v>
      </c>
      <c r="L1284" s="38">
        <f t="shared" si="103"/>
        <v>5.6766572283462359E-2</v>
      </c>
      <c r="M1284" s="38">
        <f t="shared" si="104"/>
        <v>5.7599999999999998E-2</v>
      </c>
      <c r="N1284" s="38">
        <f t="shared" si="106"/>
        <v>1.6707019999993022E-3</v>
      </c>
    </row>
    <row r="1285" spans="1:14">
      <c r="A1285" s="9">
        <v>40200</v>
      </c>
      <c r="B1285">
        <v>4.3453136560000001</v>
      </c>
      <c r="C1285" s="23">
        <v>1.01E-2</v>
      </c>
      <c r="D1285" s="23">
        <v>5.7299999999999997E-2</v>
      </c>
      <c r="E1285">
        <v>2.3366120000000001E-3</v>
      </c>
      <c r="F1285" s="23">
        <v>1.34E-2</v>
      </c>
      <c r="H1285" s="9">
        <v>40192</v>
      </c>
      <c r="I1285" s="38">
        <v>4.4248000000000003</v>
      </c>
      <c r="J1285" s="38">
        <f t="shared" si="105"/>
        <v>4.4265935059999997</v>
      </c>
      <c r="K1285" s="38">
        <f t="shared" si="102"/>
        <v>-2.8499999999999304E-2</v>
      </c>
      <c r="L1285" s="38">
        <f t="shared" si="103"/>
        <v>5.6303084455552134E-2</v>
      </c>
      <c r="M1285" s="38">
        <f t="shared" si="104"/>
        <v>5.7099999999999998E-2</v>
      </c>
      <c r="N1285" s="38">
        <f t="shared" si="106"/>
        <v>1.7935059999993896E-3</v>
      </c>
    </row>
    <row r="1286" spans="1:14">
      <c r="A1286" s="9">
        <v>40199</v>
      </c>
      <c r="B1286">
        <v>4.3351721960000003</v>
      </c>
      <c r="C1286" s="23">
        <v>-3.2599999999999997E-2</v>
      </c>
      <c r="D1286" s="23">
        <v>5.7500000000000002E-2</v>
      </c>
      <c r="E1286">
        <v>-7.4948039999999999E-3</v>
      </c>
      <c r="F1286" s="23">
        <v>1.35E-2</v>
      </c>
      <c r="H1286" s="9">
        <v>40191</v>
      </c>
      <c r="I1286" s="38">
        <v>4.4532999999999996</v>
      </c>
      <c r="J1286" s="38">
        <f t="shared" si="105"/>
        <v>4.4541497039999998</v>
      </c>
      <c r="K1286" s="38">
        <f t="shared" si="102"/>
        <v>4.6499999999999986E-2</v>
      </c>
      <c r="L1286" s="38">
        <f t="shared" si="103"/>
        <v>5.6379329139652642E-2</v>
      </c>
      <c r="M1286" s="38">
        <f t="shared" si="104"/>
        <v>5.7299999999999997E-2</v>
      </c>
      <c r="N1286" s="38">
        <f t="shared" si="106"/>
        <v>8.4970400000017321E-4</v>
      </c>
    </row>
    <row r="1287" spans="1:14">
      <c r="A1287" s="9">
        <v>40198</v>
      </c>
      <c r="B1287">
        <v>4.3677855259999996</v>
      </c>
      <c r="C1287" s="23">
        <v>-3.4200000000000001E-2</v>
      </c>
      <c r="D1287" s="23">
        <v>5.74E-2</v>
      </c>
      <c r="E1287">
        <v>-7.7962650000000001E-3</v>
      </c>
      <c r="F1287" s="23">
        <v>1.34E-2</v>
      </c>
      <c r="H1287" s="9">
        <v>40190</v>
      </c>
      <c r="I1287" s="38">
        <v>4.4067999999999996</v>
      </c>
      <c r="J1287" s="38">
        <f t="shared" si="105"/>
        <v>4.4087647030000001</v>
      </c>
      <c r="K1287" s="38">
        <f t="shared" si="102"/>
        <v>-8.3099999999999952E-2</v>
      </c>
      <c r="L1287" s="38">
        <f t="shared" si="103"/>
        <v>5.6873971586902501E-2</v>
      </c>
      <c r="M1287" s="38">
        <f t="shared" si="104"/>
        <v>5.79E-2</v>
      </c>
      <c r="N1287" s="38">
        <f t="shared" si="106"/>
        <v>1.9647030000005117E-3</v>
      </c>
    </row>
    <row r="1288" spans="1:14">
      <c r="A1288" s="9">
        <v>40197</v>
      </c>
      <c r="B1288">
        <v>4.4019710270000001</v>
      </c>
      <c r="C1288" s="23">
        <v>3.2300000000000002E-2</v>
      </c>
      <c r="D1288" s="23">
        <v>5.7500000000000002E-2</v>
      </c>
      <c r="E1288">
        <v>7.3647490000000003E-3</v>
      </c>
      <c r="F1288" s="23">
        <v>1.34E-2</v>
      </c>
      <c r="H1288" s="9">
        <v>40189</v>
      </c>
      <c r="I1288" s="38">
        <v>4.4898999999999996</v>
      </c>
      <c r="J1288" s="38">
        <f t="shared" si="105"/>
        <v>4.4888752270000003</v>
      </c>
      <c r="K1288" s="38">
        <f t="shared" si="102"/>
        <v>-8.1000000000006622E-3</v>
      </c>
      <c r="L1288" s="38">
        <f t="shared" si="103"/>
        <v>5.7217548249497818E-2</v>
      </c>
      <c r="M1288" s="38">
        <f t="shared" si="104"/>
        <v>5.8299999999999998E-2</v>
      </c>
      <c r="N1288" s="38">
        <f t="shared" si="106"/>
        <v>1.0247729999992572E-3</v>
      </c>
    </row>
    <row r="1289" spans="1:14">
      <c r="A1289" s="9">
        <v>40193</v>
      </c>
      <c r="B1289">
        <v>4.3696707019999996</v>
      </c>
      <c r="C1289" s="23">
        <v>-5.6899999999999999E-2</v>
      </c>
      <c r="D1289" s="23">
        <v>5.7599999999999998E-2</v>
      </c>
      <c r="E1289">
        <v>-1.2942676E-2</v>
      </c>
      <c r="F1289" s="23">
        <v>1.35E-2</v>
      </c>
      <c r="H1289" s="9">
        <v>40186</v>
      </c>
      <c r="I1289" s="38">
        <v>4.4980000000000002</v>
      </c>
      <c r="J1289" s="38">
        <f t="shared" si="105"/>
        <v>4.4995349730000003</v>
      </c>
      <c r="K1289" s="38">
        <f t="shared" si="102"/>
        <v>-8.3000000000001961E-3</v>
      </c>
      <c r="L1289" s="38">
        <f t="shared" si="103"/>
        <v>5.753302358002646E-2</v>
      </c>
      <c r="M1289" s="38">
        <f t="shared" si="104"/>
        <v>5.8500000000000003E-2</v>
      </c>
      <c r="N1289" s="38">
        <f t="shared" si="106"/>
        <v>1.5349730000000505E-3</v>
      </c>
    </row>
    <row r="1290" spans="1:14">
      <c r="A1290" s="9">
        <v>40192</v>
      </c>
      <c r="B1290">
        <v>4.4265935059999997</v>
      </c>
      <c r="C1290" s="23">
        <v>-2.76E-2</v>
      </c>
      <c r="D1290" s="23">
        <v>5.7099999999999998E-2</v>
      </c>
      <c r="E1290">
        <v>-6.2058510000000001E-3</v>
      </c>
      <c r="F1290" s="23">
        <v>1.34E-2</v>
      </c>
      <c r="H1290" s="9">
        <v>40185</v>
      </c>
      <c r="I1290" s="38">
        <v>4.5063000000000004</v>
      </c>
      <c r="J1290" s="38">
        <f t="shared" si="105"/>
        <v>4.5050354209999997</v>
      </c>
      <c r="K1290" s="38">
        <f t="shared" si="102"/>
        <v>4.0900000000000603E-2</v>
      </c>
      <c r="L1290" s="38">
        <f t="shared" si="103"/>
        <v>5.9969625338806558E-2</v>
      </c>
      <c r="M1290" s="38">
        <f t="shared" si="104"/>
        <v>6.0699999999999997E-2</v>
      </c>
      <c r="N1290" s="38">
        <f t="shared" si="106"/>
        <v>1.2645790000007651E-3</v>
      </c>
    </row>
    <row r="1291" spans="1:14">
      <c r="A1291" s="9">
        <v>40191</v>
      </c>
      <c r="B1291">
        <v>4.4541497039999998</v>
      </c>
      <c r="C1291" s="23">
        <v>4.5400000000000003E-2</v>
      </c>
      <c r="D1291" s="23">
        <v>5.7299999999999997E-2</v>
      </c>
      <c r="E1291">
        <v>1.0241642E-2</v>
      </c>
      <c r="F1291" s="23">
        <v>1.34E-2</v>
      </c>
      <c r="H1291" s="9">
        <v>40184</v>
      </c>
      <c r="I1291" s="38">
        <v>4.4653999999999998</v>
      </c>
      <c r="J1291" s="38">
        <f t="shared" si="105"/>
        <v>4.4757415060000003</v>
      </c>
      <c r="K1291" s="38">
        <f t="shared" si="102"/>
        <v>2.6200000000000223E-2</v>
      </c>
      <c r="L1291" s="38">
        <f t="shared" si="103"/>
        <v>5.9957160318400003E-2</v>
      </c>
      <c r="M1291" s="38">
        <f t="shared" si="104"/>
        <v>6.0699999999999997E-2</v>
      </c>
      <c r="N1291" s="38">
        <f t="shared" si="106"/>
        <v>1.03415060000005E-2</v>
      </c>
    </row>
    <row r="1292" spans="1:14">
      <c r="A1292" s="9">
        <v>40190</v>
      </c>
      <c r="B1292">
        <v>4.4087647030000001</v>
      </c>
      <c r="C1292" s="23">
        <v>-8.0100000000000005E-2</v>
      </c>
      <c r="D1292" s="23">
        <v>5.79E-2</v>
      </c>
      <c r="E1292">
        <v>-1.8007626999999998E-2</v>
      </c>
      <c r="F1292" s="23">
        <v>1.35E-2</v>
      </c>
      <c r="H1292" s="9">
        <v>40183</v>
      </c>
      <c r="I1292" s="38">
        <v>4.4391999999999996</v>
      </c>
      <c r="J1292" s="38">
        <f t="shared" si="105"/>
        <v>4.4366588450000002</v>
      </c>
      <c r="K1292" s="38">
        <f t="shared" si="102"/>
        <v>-9.2700000000000671E-2</v>
      </c>
      <c r="L1292" s="38">
        <f t="shared" si="103"/>
        <v>6.0484868444384138E-2</v>
      </c>
      <c r="M1292" s="38">
        <f t="shared" si="104"/>
        <v>6.0999999999999999E-2</v>
      </c>
      <c r="N1292" s="38">
        <f t="shared" si="106"/>
        <v>2.5411549999994065E-3</v>
      </c>
    </row>
    <row r="1293" spans="1:14">
      <c r="A1293" s="9">
        <v>40189</v>
      </c>
      <c r="B1293">
        <v>4.4888752270000003</v>
      </c>
      <c r="C1293" s="23">
        <v>-1.0699999999999999E-2</v>
      </c>
      <c r="D1293" s="23">
        <v>5.8299999999999998E-2</v>
      </c>
      <c r="E1293">
        <v>-2.3718879999999999E-3</v>
      </c>
      <c r="F1293" s="23">
        <v>1.37E-2</v>
      </c>
      <c r="H1293" s="9">
        <v>40182</v>
      </c>
      <c r="I1293" s="38">
        <v>4.5319000000000003</v>
      </c>
      <c r="J1293" s="38">
        <f t="shared" si="105"/>
        <v>4.5325306760000004</v>
      </c>
      <c r="K1293" s="38">
        <f t="shared" si="102"/>
        <v>-2.4999999999999467E-2</v>
      </c>
      <c r="L1293" s="38">
        <f t="shared" si="103"/>
        <v>5.9135371344634216E-2</v>
      </c>
      <c r="M1293" s="38">
        <f t="shared" si="104"/>
        <v>5.9499999999999997E-2</v>
      </c>
      <c r="N1293" s="38">
        <f t="shared" si="106"/>
        <v>6.3067600000010771E-4</v>
      </c>
    </row>
    <row r="1294" spans="1:14">
      <c r="A1294" s="9">
        <v>40186</v>
      </c>
      <c r="B1294">
        <v>4.4995349730000003</v>
      </c>
      <c r="C1294" s="23">
        <v>-5.4999999999999997E-3</v>
      </c>
      <c r="D1294" s="23">
        <v>5.8500000000000003E-2</v>
      </c>
      <c r="E1294">
        <v>-1.2217020000000001E-3</v>
      </c>
      <c r="F1294" s="23">
        <v>1.37E-2</v>
      </c>
      <c r="H1294" s="9">
        <v>40178</v>
      </c>
      <c r="I1294" s="38">
        <v>4.5568999999999997</v>
      </c>
      <c r="J1294" s="38">
        <f t="shared" si="105"/>
        <v>4.5592481359999999</v>
      </c>
      <c r="K1294" s="38">
        <f t="shared" si="102"/>
        <v>3.3999999999999808E-2</v>
      </c>
      <c r="L1294" s="38">
        <f t="shared" si="103"/>
        <v>5.9006162538451139E-2</v>
      </c>
      <c r="M1294" s="38">
        <f t="shared" si="104"/>
        <v>5.9400000000000001E-2</v>
      </c>
      <c r="N1294" s="38">
        <f t="shared" si="106"/>
        <v>2.3481360000001672E-3</v>
      </c>
    </row>
    <row r="1295" spans="1:14">
      <c r="A1295" s="9">
        <v>40185</v>
      </c>
      <c r="B1295">
        <v>4.5050354209999997</v>
      </c>
      <c r="C1295" s="23">
        <v>2.93E-2</v>
      </c>
      <c r="D1295" s="23">
        <v>6.0699999999999997E-2</v>
      </c>
      <c r="E1295">
        <v>6.5237159999999997E-3</v>
      </c>
      <c r="F1295" s="23">
        <v>1.4200000000000001E-2</v>
      </c>
      <c r="H1295" s="9">
        <v>40177</v>
      </c>
      <c r="I1295" s="38">
        <v>4.5228999999999999</v>
      </c>
      <c r="J1295" s="38">
        <f t="shared" si="105"/>
        <v>4.5227658880000003</v>
      </c>
      <c r="K1295" s="38">
        <f t="shared" si="102"/>
        <v>-3.4399999999999764E-2</v>
      </c>
      <c r="L1295" s="38">
        <f t="shared" si="103"/>
        <v>5.8906917739999849E-2</v>
      </c>
      <c r="M1295" s="38">
        <f t="shared" si="104"/>
        <v>5.9299999999999999E-2</v>
      </c>
      <c r="N1295" s="38">
        <f t="shared" si="106"/>
        <v>1.3411199999957546E-4</v>
      </c>
    </row>
    <row r="1296" spans="1:14">
      <c r="A1296" s="9">
        <v>40184</v>
      </c>
      <c r="B1296">
        <v>4.4757415060000003</v>
      </c>
      <c r="C1296" s="23">
        <v>3.9100000000000003E-2</v>
      </c>
      <c r="D1296" s="23">
        <v>6.0699999999999997E-2</v>
      </c>
      <c r="E1296">
        <v>8.7704570000000006E-3</v>
      </c>
      <c r="F1296" s="23">
        <v>1.4200000000000001E-2</v>
      </c>
      <c r="H1296" s="9">
        <v>40176</v>
      </c>
      <c r="I1296" s="38">
        <v>4.5572999999999997</v>
      </c>
      <c r="J1296" s="38">
        <f t="shared" si="105"/>
        <v>4.5562322289999999</v>
      </c>
      <c r="K1296" s="38">
        <f t="shared" si="102"/>
        <v>-3.7900000000000489E-2</v>
      </c>
      <c r="L1296" s="38">
        <f t="shared" si="103"/>
        <v>6.1369145595106984E-2</v>
      </c>
      <c r="M1296" s="38">
        <f t="shared" si="104"/>
        <v>6.13E-2</v>
      </c>
      <c r="N1296" s="38">
        <f t="shared" si="106"/>
        <v>1.0677709999997731E-3</v>
      </c>
    </row>
    <row r="1297" spans="1:14">
      <c r="A1297" s="9">
        <v>40183</v>
      </c>
      <c r="B1297">
        <v>4.4366588450000002</v>
      </c>
      <c r="C1297" s="23">
        <v>-9.5899999999999999E-2</v>
      </c>
      <c r="D1297" s="23">
        <v>6.0999999999999999E-2</v>
      </c>
      <c r="E1297">
        <v>-2.1378851000000001E-2</v>
      </c>
      <c r="F1297" s="23">
        <v>1.43E-2</v>
      </c>
      <c r="H1297" s="9">
        <v>40175</v>
      </c>
      <c r="I1297" s="38">
        <v>4.5952000000000002</v>
      </c>
      <c r="J1297" s="38">
        <f t="shared" si="105"/>
        <v>4.596777576</v>
      </c>
      <c r="K1297" s="38">
        <f t="shared" si="102"/>
        <v>4.4200000000000017E-2</v>
      </c>
      <c r="L1297" s="38">
        <f t="shared" si="103"/>
        <v>6.1120779266891571E-2</v>
      </c>
      <c r="M1297" s="38">
        <f t="shared" si="104"/>
        <v>6.1100000000000002E-2</v>
      </c>
      <c r="N1297" s="38">
        <f t="shared" si="106"/>
        <v>1.5775759999998584E-3</v>
      </c>
    </row>
    <row r="1298" spans="1:14">
      <c r="A1298" s="9">
        <v>40182</v>
      </c>
      <c r="B1298">
        <v>4.5325306760000004</v>
      </c>
      <c r="C1298" s="23">
        <v>-2.6700000000000002E-2</v>
      </c>
      <c r="D1298" s="23">
        <v>5.9499999999999997E-2</v>
      </c>
      <c r="E1298">
        <v>-5.8772959999999997E-3</v>
      </c>
      <c r="F1298" s="23">
        <v>1.4E-2</v>
      </c>
      <c r="H1298" s="9">
        <v>40171</v>
      </c>
      <c r="I1298" s="38">
        <v>4.5510000000000002</v>
      </c>
      <c r="J1298" s="38">
        <f t="shared" si="105"/>
        <v>4.5466749340000003</v>
      </c>
      <c r="K1298" s="38">
        <f t="shared" si="102"/>
        <v>5.6300000000000239E-2</v>
      </c>
      <c r="L1298" s="38">
        <f t="shared" si="103"/>
        <v>6.0952358421763581E-2</v>
      </c>
      <c r="M1298" s="38">
        <f t="shared" si="104"/>
        <v>6.08E-2</v>
      </c>
      <c r="N1298" s="38">
        <f t="shared" si="106"/>
        <v>4.325065999999822E-3</v>
      </c>
    </row>
    <row r="1299" spans="1:14">
      <c r="A1299" s="9">
        <v>40178</v>
      </c>
      <c r="B1299">
        <v>4.5592481359999999</v>
      </c>
      <c r="C1299" s="23">
        <v>3.6499999999999998E-2</v>
      </c>
      <c r="D1299" s="23">
        <v>5.9400000000000001E-2</v>
      </c>
      <c r="E1299">
        <v>8.033999E-3</v>
      </c>
      <c r="F1299" s="23">
        <v>1.4E-2</v>
      </c>
      <c r="H1299" s="9">
        <v>40170</v>
      </c>
      <c r="I1299" s="38">
        <v>4.4946999999999999</v>
      </c>
      <c r="J1299" s="38">
        <f t="shared" si="105"/>
        <v>4.4959394469999996</v>
      </c>
      <c r="K1299" s="38">
        <f t="shared" si="102"/>
        <v>9.9000000000000199E-3</v>
      </c>
      <c r="L1299" s="38">
        <f t="shared" si="103"/>
        <v>6.100366505151561E-2</v>
      </c>
      <c r="M1299" s="38">
        <f t="shared" si="104"/>
        <v>6.0999999999999999E-2</v>
      </c>
      <c r="N1299" s="38">
        <f t="shared" si="106"/>
        <v>1.2394469999996716E-3</v>
      </c>
    </row>
    <row r="1300" spans="1:14">
      <c r="A1300" s="9">
        <v>40177</v>
      </c>
      <c r="B1300">
        <v>4.5227658880000003</v>
      </c>
      <c r="C1300" s="23">
        <v>-3.3500000000000002E-2</v>
      </c>
      <c r="D1300" s="23">
        <v>5.9299999999999999E-2</v>
      </c>
      <c r="E1300">
        <v>-7.3722880000000003E-3</v>
      </c>
      <c r="F1300" s="23">
        <v>1.4E-2</v>
      </c>
      <c r="H1300" s="9">
        <v>40169</v>
      </c>
      <c r="I1300" s="38">
        <v>4.4847999999999999</v>
      </c>
      <c r="J1300" s="38">
        <f t="shared" si="105"/>
        <v>4.4853991730000002</v>
      </c>
      <c r="K1300" s="38">
        <f t="shared" si="102"/>
        <v>7.3199999999999932E-2</v>
      </c>
      <c r="L1300" s="38">
        <f t="shared" si="103"/>
        <v>6.1230139545003129E-2</v>
      </c>
      <c r="M1300" s="38">
        <f t="shared" si="104"/>
        <v>6.1199999999999997E-2</v>
      </c>
      <c r="N1300" s="38">
        <f t="shared" si="106"/>
        <v>5.9917300000034146E-4</v>
      </c>
    </row>
    <row r="1301" spans="1:14">
      <c r="A1301" s="9">
        <v>40176</v>
      </c>
      <c r="B1301">
        <v>4.5562322289999999</v>
      </c>
      <c r="C1301" s="23">
        <v>-4.0500000000000001E-2</v>
      </c>
      <c r="D1301" s="23">
        <v>6.13E-2</v>
      </c>
      <c r="E1301">
        <v>-8.8595150000000001E-3</v>
      </c>
      <c r="F1301" s="23">
        <v>1.4500000000000001E-2</v>
      </c>
      <c r="H1301" s="9">
        <v>40168</v>
      </c>
      <c r="I1301" s="38">
        <v>4.4116</v>
      </c>
      <c r="J1301" s="38">
        <f t="shared" si="105"/>
        <v>4.4100417759999999</v>
      </c>
      <c r="K1301" s="38">
        <f t="shared" si="102"/>
        <v>0.15019999999999989</v>
      </c>
      <c r="L1301" s="38">
        <f t="shared" si="103"/>
        <v>6.1069538279323106E-2</v>
      </c>
      <c r="M1301" s="38">
        <f t="shared" si="104"/>
        <v>6.1100000000000002E-2</v>
      </c>
      <c r="N1301" s="38">
        <f t="shared" si="106"/>
        <v>1.5582240000000525E-3</v>
      </c>
    </row>
    <row r="1302" spans="1:14">
      <c r="A1302" s="9">
        <v>40175</v>
      </c>
      <c r="B1302">
        <v>4.596777576</v>
      </c>
      <c r="C1302" s="23">
        <v>5.0099999999999999E-2</v>
      </c>
      <c r="D1302" s="23">
        <v>6.1100000000000002E-2</v>
      </c>
      <c r="E1302">
        <v>1.0959349E-2</v>
      </c>
      <c r="F1302" s="23">
        <v>1.44E-2</v>
      </c>
      <c r="H1302" s="9">
        <v>40165</v>
      </c>
      <c r="I1302" s="38">
        <v>4.2614000000000001</v>
      </c>
      <c r="J1302" s="38">
        <f t="shared" si="105"/>
        <v>4.2629090219999997</v>
      </c>
      <c r="K1302" s="38">
        <f t="shared" si="102"/>
        <v>5.8399999999999785E-2</v>
      </c>
      <c r="L1302" s="38">
        <f t="shared" si="103"/>
        <v>5.7878660602223145E-2</v>
      </c>
      <c r="M1302" s="38">
        <f t="shared" si="104"/>
        <v>5.8000000000000003E-2</v>
      </c>
      <c r="N1302" s="38">
        <f t="shared" si="106"/>
        <v>1.5090219999995824E-3</v>
      </c>
    </row>
    <row r="1303" spans="1:14">
      <c r="A1303" s="9">
        <v>40171</v>
      </c>
      <c r="B1303">
        <v>4.5466749340000003</v>
      </c>
      <c r="C1303" s="23">
        <v>5.0700000000000002E-2</v>
      </c>
      <c r="D1303" s="23">
        <v>6.08E-2</v>
      </c>
      <c r="E1303">
        <v>1.1221538E-2</v>
      </c>
      <c r="F1303" s="23">
        <v>1.44E-2</v>
      </c>
      <c r="H1303" s="9">
        <v>40164</v>
      </c>
      <c r="I1303" s="38">
        <v>4.2030000000000003</v>
      </c>
      <c r="J1303" s="38">
        <f t="shared" si="105"/>
        <v>4.1982238260000004</v>
      </c>
      <c r="K1303" s="38">
        <f t="shared" si="102"/>
        <v>-0.12069999999999936</v>
      </c>
      <c r="L1303" s="38">
        <f t="shared" si="103"/>
        <v>5.7399232755359617E-2</v>
      </c>
      <c r="M1303" s="38">
        <f t="shared" si="104"/>
        <v>5.7500000000000002E-2</v>
      </c>
      <c r="N1303" s="38">
        <f t="shared" si="106"/>
        <v>4.7761739999998554E-3</v>
      </c>
    </row>
    <row r="1304" spans="1:14">
      <c r="A1304" s="9">
        <v>40170</v>
      </c>
      <c r="B1304">
        <v>4.4959394469999996</v>
      </c>
      <c r="C1304" s="23">
        <v>1.0500000000000001E-2</v>
      </c>
      <c r="D1304" s="23">
        <v>6.0999999999999999E-2</v>
      </c>
      <c r="E1304">
        <v>2.347151E-3</v>
      </c>
      <c r="F1304" s="23">
        <v>1.44E-2</v>
      </c>
      <c r="H1304" s="9">
        <v>40163</v>
      </c>
      <c r="I1304" s="38">
        <v>4.3236999999999997</v>
      </c>
      <c r="J1304" s="38">
        <f t="shared" si="105"/>
        <v>4.3249234909999998</v>
      </c>
      <c r="K1304" s="38">
        <f t="shared" si="102"/>
        <v>3.1499999999999417E-2</v>
      </c>
      <c r="L1304" s="38">
        <f t="shared" si="103"/>
        <v>5.5415624262741769E-2</v>
      </c>
      <c r="M1304" s="38">
        <f t="shared" si="104"/>
        <v>5.5199999999999999E-2</v>
      </c>
      <c r="N1304" s="38">
        <f t="shared" si="106"/>
        <v>1.2234910000001875E-3</v>
      </c>
    </row>
    <row r="1305" spans="1:14">
      <c r="A1305" s="9">
        <v>40169</v>
      </c>
      <c r="B1305">
        <v>4.4853991730000002</v>
      </c>
      <c r="C1305" s="23">
        <v>7.5399999999999995E-2</v>
      </c>
      <c r="D1305" s="23">
        <v>6.1199999999999997E-2</v>
      </c>
      <c r="E1305">
        <v>1.6943330999999999E-2</v>
      </c>
      <c r="F1305" s="23">
        <v>1.4500000000000001E-2</v>
      </c>
      <c r="H1305" s="9">
        <v>40162</v>
      </c>
      <c r="I1305" s="38">
        <v>4.2922000000000002</v>
      </c>
      <c r="J1305" s="38">
        <f t="shared" si="105"/>
        <v>4.3540719279999998</v>
      </c>
      <c r="K1305" s="38">
        <f t="shared" si="102"/>
        <v>1.0100000000000442E-2</v>
      </c>
      <c r="L1305" s="38">
        <f t="shared" si="103"/>
        <v>5.6104026261150471E-2</v>
      </c>
      <c r="M1305" s="38">
        <f t="shared" si="104"/>
        <v>5.6000000000000001E-2</v>
      </c>
      <c r="N1305" s="38">
        <f t="shared" si="106"/>
        <v>6.1871927999999521E-2</v>
      </c>
    </row>
    <row r="1306" spans="1:14">
      <c r="A1306" s="9">
        <v>40168</v>
      </c>
      <c r="B1306">
        <v>4.4100417759999999</v>
      </c>
      <c r="C1306" s="23">
        <v>0.14710000000000001</v>
      </c>
      <c r="D1306" s="23">
        <v>6.1100000000000002E-2</v>
      </c>
      <c r="E1306">
        <v>3.3932365999999999E-2</v>
      </c>
      <c r="F1306" s="23">
        <v>1.4500000000000001E-2</v>
      </c>
      <c r="H1306" s="9">
        <v>40161</v>
      </c>
      <c r="I1306" s="38">
        <v>4.2820999999999998</v>
      </c>
      <c r="J1306" s="38">
        <f t="shared" si="105"/>
        <v>4.2831681289999999</v>
      </c>
      <c r="K1306" s="38">
        <f t="shared" si="102"/>
        <v>3.5199999999999676E-2</v>
      </c>
      <c r="L1306" s="38">
        <f t="shared" si="103"/>
        <v>5.6857783605212507E-2</v>
      </c>
      <c r="M1306" s="38">
        <f t="shared" si="104"/>
        <v>5.6099999999999997E-2</v>
      </c>
      <c r="N1306" s="38">
        <f t="shared" si="106"/>
        <v>1.0681290000000843E-3</v>
      </c>
    </row>
    <row r="1307" spans="1:14">
      <c r="A1307" s="9">
        <v>40165</v>
      </c>
      <c r="B1307">
        <v>4.2629090219999997</v>
      </c>
      <c r="C1307" s="23">
        <v>6.4699999999999994E-2</v>
      </c>
      <c r="D1307" s="23">
        <v>5.8000000000000003E-2</v>
      </c>
      <c r="E1307">
        <v>1.5290259E-2</v>
      </c>
      <c r="F1307" s="23">
        <v>1.38E-2</v>
      </c>
      <c r="H1307" s="9">
        <v>40158</v>
      </c>
      <c r="I1307" s="38">
        <v>4.2469000000000001</v>
      </c>
      <c r="J1307" s="38">
        <f t="shared" si="105"/>
        <v>4.2470922169999996</v>
      </c>
      <c r="K1307" s="38">
        <f t="shared" si="102"/>
        <v>2.4399999999999977E-2</v>
      </c>
      <c r="L1307" s="38">
        <f t="shared" si="103"/>
        <v>5.6652090456640186E-2</v>
      </c>
      <c r="M1307" s="38">
        <f t="shared" si="104"/>
        <v>5.5899999999999998E-2</v>
      </c>
      <c r="N1307" s="38">
        <f t="shared" si="106"/>
        <v>1.9221699999949493E-4</v>
      </c>
    </row>
    <row r="1308" spans="1:14">
      <c r="A1308" s="9">
        <v>40164</v>
      </c>
      <c r="B1308">
        <v>4.1982238260000004</v>
      </c>
      <c r="C1308" s="23">
        <v>-0.12670000000000001</v>
      </c>
      <c r="D1308" s="23">
        <v>5.7500000000000002E-2</v>
      </c>
      <c r="E1308">
        <v>-2.9732913E-2</v>
      </c>
      <c r="F1308" s="23">
        <v>1.3599999999999999E-2</v>
      </c>
      <c r="H1308" s="9">
        <v>40157</v>
      </c>
      <c r="I1308" s="38">
        <v>4.2225000000000001</v>
      </c>
      <c r="J1308" s="38">
        <f t="shared" si="105"/>
        <v>4.2251526469999998</v>
      </c>
      <c r="K1308" s="38">
        <f t="shared" si="102"/>
        <v>3.2300000000000217E-2</v>
      </c>
      <c r="L1308" s="38">
        <f t="shared" si="103"/>
        <v>5.6774080458114017E-2</v>
      </c>
      <c r="M1308" s="38">
        <f t="shared" si="104"/>
        <v>5.6000000000000001E-2</v>
      </c>
      <c r="N1308" s="38">
        <f t="shared" si="106"/>
        <v>2.6526469999996749E-3</v>
      </c>
    </row>
    <row r="1309" spans="1:14">
      <c r="A1309" s="9">
        <v>40163</v>
      </c>
      <c r="B1309">
        <v>4.3249234909999998</v>
      </c>
      <c r="C1309" s="23">
        <v>-2.9100000000000001E-2</v>
      </c>
      <c r="D1309" s="23">
        <v>5.5199999999999999E-2</v>
      </c>
      <c r="E1309">
        <v>-6.7170320000000004E-3</v>
      </c>
      <c r="F1309" s="23">
        <v>1.3100000000000001E-2</v>
      </c>
      <c r="H1309" s="9">
        <v>40156</v>
      </c>
      <c r="I1309" s="38">
        <v>4.1901999999999999</v>
      </c>
      <c r="J1309" s="38">
        <f t="shared" si="105"/>
        <v>4.1916747689999996</v>
      </c>
      <c r="K1309" s="38">
        <f t="shared" si="102"/>
        <v>3.7300000000000111E-2</v>
      </c>
      <c r="L1309" s="38">
        <f t="shared" si="103"/>
        <v>5.7311978490810024E-2</v>
      </c>
      <c r="M1309" s="38">
        <f t="shared" si="104"/>
        <v>5.6599999999999998E-2</v>
      </c>
      <c r="N1309" s="38">
        <f t="shared" si="106"/>
        <v>1.4747689999996538E-3</v>
      </c>
    </row>
    <row r="1310" spans="1:14">
      <c r="A1310" s="9">
        <v>40162</v>
      </c>
      <c r="B1310">
        <v>4.3540719279999998</v>
      </c>
      <c r="C1310" s="23">
        <v>7.0900000000000005E-2</v>
      </c>
      <c r="D1310" s="23">
        <v>5.6000000000000001E-2</v>
      </c>
      <c r="E1310">
        <v>1.6418530000000001E-2</v>
      </c>
      <c r="F1310" s="23">
        <v>1.3299999999999999E-2</v>
      </c>
      <c r="H1310" s="9">
        <v>40155</v>
      </c>
      <c r="I1310" s="38">
        <v>4.1528999999999998</v>
      </c>
      <c r="J1310" s="38">
        <f t="shared" si="105"/>
        <v>4.1504263229999996</v>
      </c>
      <c r="K1310" s="38">
        <f t="shared" si="102"/>
        <v>-4.1599999999999859E-2</v>
      </c>
      <c r="L1310" s="38">
        <f t="shared" si="103"/>
        <v>5.7088334664817969E-2</v>
      </c>
      <c r="M1310" s="38">
        <f t="shared" si="104"/>
        <v>5.6300000000000003E-2</v>
      </c>
      <c r="N1310" s="38">
        <f t="shared" si="106"/>
        <v>2.4736770000002295E-3</v>
      </c>
    </row>
    <row r="1311" spans="1:14">
      <c r="A1311" s="9">
        <v>40161</v>
      </c>
      <c r="B1311">
        <v>4.2831681289999999</v>
      </c>
      <c r="C1311" s="23">
        <v>3.61E-2</v>
      </c>
      <c r="D1311" s="23">
        <v>5.6099999999999997E-2</v>
      </c>
      <c r="E1311">
        <v>8.4583880000000007E-3</v>
      </c>
      <c r="F1311" s="23">
        <v>1.3299999999999999E-2</v>
      </c>
      <c r="H1311" s="9">
        <v>40154</v>
      </c>
      <c r="I1311" s="38">
        <v>4.1944999999999997</v>
      </c>
      <c r="J1311" s="38">
        <f t="shared" si="105"/>
        <v>4.1946030539999999</v>
      </c>
      <c r="K1311" s="38">
        <f t="shared" si="102"/>
        <v>-5.0100000000000477E-2</v>
      </c>
      <c r="L1311" s="38">
        <f t="shared" si="103"/>
        <v>5.8755760962884977E-2</v>
      </c>
      <c r="M1311" s="38">
        <f t="shared" si="104"/>
        <v>5.79E-2</v>
      </c>
      <c r="N1311" s="38">
        <f t="shared" si="106"/>
        <v>1.0305400000021336E-4</v>
      </c>
    </row>
    <row r="1312" spans="1:14">
      <c r="A1312" s="9">
        <v>40158</v>
      </c>
      <c r="B1312">
        <v>4.2470922169999996</v>
      </c>
      <c r="C1312" s="23">
        <v>2.1899999999999999E-2</v>
      </c>
      <c r="D1312" s="23">
        <v>5.5899999999999998E-2</v>
      </c>
      <c r="E1312">
        <v>5.1791750000000003E-3</v>
      </c>
      <c r="F1312" s="23">
        <v>1.3299999999999999E-2</v>
      </c>
      <c r="H1312" s="9">
        <v>40151</v>
      </c>
      <c r="I1312" s="38">
        <v>4.2446000000000002</v>
      </c>
      <c r="J1312" s="38">
        <f t="shared" si="105"/>
        <v>4.2443083819999998</v>
      </c>
      <c r="K1312" s="38">
        <f t="shared" si="102"/>
        <v>7.8500000000000014E-2</v>
      </c>
      <c r="L1312" s="38">
        <f t="shared" si="103"/>
        <v>5.8453310621374266E-2</v>
      </c>
      <c r="M1312" s="38">
        <f t="shared" si="104"/>
        <v>5.7599999999999998E-2</v>
      </c>
      <c r="N1312" s="38">
        <f t="shared" si="106"/>
        <v>2.9161800000032656E-4</v>
      </c>
    </row>
    <row r="1313" spans="1:14">
      <c r="A1313" s="9">
        <v>40157</v>
      </c>
      <c r="B1313">
        <v>4.2251526469999998</v>
      </c>
      <c r="C1313" s="23">
        <v>3.3500000000000002E-2</v>
      </c>
      <c r="D1313" s="23">
        <v>5.6000000000000001E-2</v>
      </c>
      <c r="E1313">
        <v>7.9550290000000006E-3</v>
      </c>
      <c r="F1313" s="23">
        <v>1.3299999999999999E-2</v>
      </c>
      <c r="H1313" s="9">
        <v>40150</v>
      </c>
      <c r="I1313" s="38">
        <v>4.1661000000000001</v>
      </c>
      <c r="J1313" s="38">
        <f t="shared" si="105"/>
        <v>4.1694309450000002</v>
      </c>
      <c r="K1313" s="38">
        <f t="shared" si="102"/>
        <v>5.5800000000000516E-2</v>
      </c>
      <c r="L1313" s="38">
        <f t="shared" si="103"/>
        <v>5.7477078605055652E-2</v>
      </c>
      <c r="M1313" s="38">
        <f t="shared" si="104"/>
        <v>5.67E-2</v>
      </c>
      <c r="N1313" s="38">
        <f t="shared" si="106"/>
        <v>3.3309450000000851E-3</v>
      </c>
    </row>
    <row r="1314" spans="1:14">
      <c r="A1314" s="9">
        <v>40156</v>
      </c>
      <c r="B1314">
        <v>4.1916747689999996</v>
      </c>
      <c r="C1314" s="23">
        <v>4.1200000000000001E-2</v>
      </c>
      <c r="D1314" s="23">
        <v>5.6599999999999998E-2</v>
      </c>
      <c r="E1314">
        <v>9.8893030000000003E-3</v>
      </c>
      <c r="F1314" s="23">
        <v>1.34E-2</v>
      </c>
      <c r="H1314" s="9">
        <v>40149</v>
      </c>
      <c r="I1314" s="38">
        <v>4.1102999999999996</v>
      </c>
      <c r="J1314" s="38">
        <f t="shared" si="105"/>
        <v>4.1065098070000001</v>
      </c>
      <c r="K1314" s="38">
        <f t="shared" si="102"/>
        <v>7.0799999999999308E-2</v>
      </c>
      <c r="L1314" s="38">
        <f t="shared" si="103"/>
        <v>5.765834524885495E-2</v>
      </c>
      <c r="M1314" s="38">
        <f t="shared" si="104"/>
        <v>5.67E-2</v>
      </c>
      <c r="N1314" s="38">
        <f t="shared" si="106"/>
        <v>3.7901929999994977E-3</v>
      </c>
    </row>
    <row r="1315" spans="1:14">
      <c r="A1315" s="9">
        <v>40155</v>
      </c>
      <c r="B1315">
        <v>4.1504263229999996</v>
      </c>
      <c r="C1315" s="23">
        <v>-4.4200000000000003E-2</v>
      </c>
      <c r="D1315" s="23">
        <v>5.6300000000000003E-2</v>
      </c>
      <c r="E1315">
        <v>-1.0587654E-2</v>
      </c>
      <c r="F1315" s="23">
        <v>1.3299999999999999E-2</v>
      </c>
      <c r="H1315" s="9">
        <v>40148</v>
      </c>
      <c r="I1315" s="38">
        <v>4.0395000000000003</v>
      </c>
      <c r="J1315" s="38">
        <f t="shared" si="105"/>
        <v>4.0436498009999999</v>
      </c>
      <c r="K1315" s="38">
        <f t="shared" si="102"/>
        <v>9.5900000000000318E-2</v>
      </c>
      <c r="L1315" s="38">
        <f t="shared" si="103"/>
        <v>5.7162221335621627E-2</v>
      </c>
      <c r="M1315" s="38">
        <f t="shared" si="104"/>
        <v>5.6399999999999999E-2</v>
      </c>
      <c r="N1315" s="38">
        <f t="shared" si="106"/>
        <v>4.1498009999996199E-3</v>
      </c>
    </row>
    <row r="1316" spans="1:14">
      <c r="A1316" s="9">
        <v>40154</v>
      </c>
      <c r="B1316">
        <v>4.1946030539999999</v>
      </c>
      <c r="C1316" s="23">
        <v>-4.9700000000000001E-2</v>
      </c>
      <c r="D1316" s="23">
        <v>5.79E-2</v>
      </c>
      <c r="E1316">
        <v>-1.1780169E-2</v>
      </c>
      <c r="F1316" s="23">
        <v>1.37E-2</v>
      </c>
      <c r="H1316" s="9">
        <v>40147</v>
      </c>
      <c r="I1316" s="38">
        <v>3.9436</v>
      </c>
      <c r="J1316" s="38">
        <f t="shared" si="105"/>
        <v>3.9489986240000001</v>
      </c>
      <c r="K1316" s="38">
        <f t="shared" si="102"/>
        <v>-8.7000000000001521E-3</v>
      </c>
      <c r="L1316" s="38">
        <f t="shared" si="103"/>
        <v>5.6516332322692674E-2</v>
      </c>
      <c r="M1316" s="38">
        <f t="shared" si="104"/>
        <v>5.5899999999999998E-2</v>
      </c>
      <c r="N1316" s="38">
        <f t="shared" si="106"/>
        <v>5.3986240000001295E-3</v>
      </c>
    </row>
    <row r="1317" spans="1:14">
      <c r="A1317" s="9">
        <v>40151</v>
      </c>
      <c r="B1317">
        <v>4.2443083819999998</v>
      </c>
      <c r="C1317" s="23">
        <v>7.4899999999999994E-2</v>
      </c>
      <c r="D1317" s="23">
        <v>5.7599999999999998E-2</v>
      </c>
      <c r="E1317">
        <v>1.7799319000000001E-2</v>
      </c>
      <c r="F1317" s="23">
        <v>1.3599999999999999E-2</v>
      </c>
      <c r="H1317" s="9">
        <v>40144</v>
      </c>
      <c r="I1317" s="38">
        <v>3.9523000000000001</v>
      </c>
      <c r="J1317" s="38">
        <f t="shared" si="105"/>
        <v>3.9539461259999999</v>
      </c>
      <c r="K1317" s="38">
        <f t="shared" si="102"/>
        <v>-4.1499999999999648E-2</v>
      </c>
      <c r="L1317" s="38">
        <f t="shared" si="103"/>
        <v>5.6534273390542546E-2</v>
      </c>
      <c r="M1317" s="38">
        <f t="shared" si="104"/>
        <v>5.5899999999999998E-2</v>
      </c>
      <c r="N1317" s="38">
        <f t="shared" si="106"/>
        <v>1.6461259999998035E-3</v>
      </c>
    </row>
    <row r="1318" spans="1:14">
      <c r="A1318" s="9">
        <v>40150</v>
      </c>
      <c r="B1318">
        <v>4.1694309450000002</v>
      </c>
      <c r="C1318" s="23">
        <v>6.2899999999999998E-2</v>
      </c>
      <c r="D1318" s="23">
        <v>5.67E-2</v>
      </c>
      <c r="E1318">
        <v>1.520609E-2</v>
      </c>
      <c r="F1318" s="23">
        <v>1.34E-2</v>
      </c>
      <c r="H1318" s="9">
        <v>40142</v>
      </c>
      <c r="I1318" s="38">
        <v>3.9937999999999998</v>
      </c>
      <c r="J1318" s="38">
        <f t="shared" si="105"/>
        <v>3.9974521109999999</v>
      </c>
      <c r="K1318" s="38">
        <f t="shared" si="102"/>
        <v>-1.2099999999999778E-2</v>
      </c>
      <c r="L1318" s="38">
        <f t="shared" si="103"/>
        <v>5.6809152675283005E-2</v>
      </c>
      <c r="M1318" s="38">
        <f t="shared" si="104"/>
        <v>5.6099999999999997E-2</v>
      </c>
      <c r="N1318" s="38">
        <f t="shared" si="106"/>
        <v>3.6521110000000689E-3</v>
      </c>
    </row>
    <row r="1319" spans="1:14">
      <c r="A1319" s="9">
        <v>40149</v>
      </c>
      <c r="B1319">
        <v>4.1065098070000001</v>
      </c>
      <c r="C1319" s="23">
        <v>6.2899999999999998E-2</v>
      </c>
      <c r="D1319" s="23">
        <v>5.67E-2</v>
      </c>
      <c r="E1319">
        <v>1.5425772000000001E-2</v>
      </c>
      <c r="F1319" s="23">
        <v>1.34E-2</v>
      </c>
      <c r="H1319" s="9">
        <v>40141</v>
      </c>
      <c r="I1319" s="38">
        <v>4.0058999999999996</v>
      </c>
      <c r="J1319" s="38">
        <f t="shared" si="105"/>
        <v>4.007567635</v>
      </c>
      <c r="K1319" s="38">
        <f t="shared" si="102"/>
        <v>-8.2699999999999996E-2</v>
      </c>
      <c r="L1319" s="38">
        <f t="shared" si="103"/>
        <v>5.6807481677823637E-2</v>
      </c>
      <c r="M1319" s="38">
        <f t="shared" si="104"/>
        <v>5.6099999999999997E-2</v>
      </c>
      <c r="N1319" s="38">
        <f t="shared" si="106"/>
        <v>1.6676350000004447E-3</v>
      </c>
    </row>
    <row r="1320" spans="1:14">
      <c r="A1320" s="9">
        <v>40148</v>
      </c>
      <c r="B1320">
        <v>4.0436498009999999</v>
      </c>
      <c r="C1320" s="23">
        <v>9.4700000000000006E-2</v>
      </c>
      <c r="D1320" s="23">
        <v>5.6399999999999999E-2</v>
      </c>
      <c r="E1320">
        <v>2.3685666000000001E-2</v>
      </c>
      <c r="F1320" s="23">
        <v>1.3299999999999999E-2</v>
      </c>
      <c r="H1320" s="9">
        <v>40140</v>
      </c>
      <c r="I1320" s="38">
        <v>4.0885999999999996</v>
      </c>
      <c r="J1320" s="38">
        <f t="shared" si="105"/>
        <v>4.0891366739999997</v>
      </c>
      <c r="K1320" s="38">
        <f t="shared" si="102"/>
        <v>-2.430000000000021E-2</v>
      </c>
      <c r="L1320" s="38">
        <f t="shared" si="103"/>
        <v>5.6141669167821776E-2</v>
      </c>
      <c r="M1320" s="38">
        <f t="shared" si="104"/>
        <v>5.5500000000000001E-2</v>
      </c>
      <c r="N1320" s="38">
        <f t="shared" si="106"/>
        <v>5.3667400000012577E-4</v>
      </c>
    </row>
    <row r="1321" spans="1:14">
      <c r="A1321" s="9">
        <v>40147</v>
      </c>
      <c r="B1321">
        <v>3.9489986240000001</v>
      </c>
      <c r="C1321" s="23">
        <v>-4.8999999999999998E-3</v>
      </c>
      <c r="D1321" s="23">
        <v>5.5899999999999998E-2</v>
      </c>
      <c r="E1321">
        <v>-1.252066E-3</v>
      </c>
      <c r="F1321" s="23">
        <v>1.3100000000000001E-2</v>
      </c>
      <c r="H1321" s="9">
        <v>40137</v>
      </c>
      <c r="I1321" s="38">
        <v>4.1128999999999998</v>
      </c>
      <c r="J1321" s="38">
        <f t="shared" si="105"/>
        <v>4.1140697739999998</v>
      </c>
      <c r="K1321" s="38">
        <f t="shared" si="102"/>
        <v>-2.6500000000000412E-2</v>
      </c>
      <c r="L1321" s="38">
        <f t="shared" si="103"/>
        <v>5.6091350632866799E-2</v>
      </c>
      <c r="M1321" s="38">
        <f t="shared" si="104"/>
        <v>5.5399999999999998E-2</v>
      </c>
      <c r="N1321" s="38">
        <f t="shared" si="106"/>
        <v>1.1697740000000678E-3</v>
      </c>
    </row>
    <row r="1322" spans="1:14">
      <c r="A1322" s="9">
        <v>40144</v>
      </c>
      <c r="B1322">
        <v>3.9539461259999999</v>
      </c>
      <c r="C1322" s="23">
        <v>-4.3499999999999997E-2</v>
      </c>
      <c r="D1322" s="23">
        <v>5.5899999999999998E-2</v>
      </c>
      <c r="E1322">
        <v>-1.0943085999999999E-2</v>
      </c>
      <c r="F1322" s="23">
        <v>1.3100000000000001E-2</v>
      </c>
      <c r="H1322" s="9">
        <v>40136</v>
      </c>
      <c r="I1322" s="38">
        <v>4.1394000000000002</v>
      </c>
      <c r="J1322" s="38">
        <f t="shared" si="105"/>
        <v>4.1420321820000003</v>
      </c>
      <c r="K1322" s="38">
        <f t="shared" si="102"/>
        <v>7.2000000000000952E-3</v>
      </c>
      <c r="L1322" s="38">
        <f t="shared" si="103"/>
        <v>5.6090110007718505E-2</v>
      </c>
      <c r="M1322" s="38">
        <f t="shared" si="104"/>
        <v>5.5399999999999998E-2</v>
      </c>
      <c r="N1322" s="38">
        <f t="shared" si="106"/>
        <v>2.6321820000001495E-3</v>
      </c>
    </row>
    <row r="1323" spans="1:14">
      <c r="A1323" s="9">
        <v>40142</v>
      </c>
      <c r="B1323">
        <v>3.9974521109999999</v>
      </c>
      <c r="C1323" s="23">
        <v>-1.01E-2</v>
      </c>
      <c r="D1323" s="23">
        <v>5.6099999999999997E-2</v>
      </c>
      <c r="E1323">
        <v>-2.527297E-3</v>
      </c>
      <c r="F1323" s="23">
        <v>1.32E-2</v>
      </c>
      <c r="H1323" s="9">
        <v>40135</v>
      </c>
      <c r="I1323" s="38">
        <v>4.1322000000000001</v>
      </c>
      <c r="J1323" s="38">
        <f t="shared" si="105"/>
        <v>4.1321940860000002</v>
      </c>
      <c r="K1323" s="38">
        <f t="shared" si="102"/>
        <v>5.3399999999999892E-2</v>
      </c>
      <c r="L1323" s="38">
        <f t="shared" si="103"/>
        <v>5.6224598633742337E-2</v>
      </c>
      <c r="M1323" s="38">
        <f t="shared" si="104"/>
        <v>5.5500000000000001E-2</v>
      </c>
      <c r="N1323" s="38">
        <f t="shared" si="106"/>
        <v>5.9139999999402448E-6</v>
      </c>
    </row>
    <row r="1324" spans="1:14">
      <c r="A1324" s="9">
        <v>40141</v>
      </c>
      <c r="B1324">
        <v>4.007567635</v>
      </c>
      <c r="C1324" s="23">
        <v>-8.1600000000000006E-2</v>
      </c>
      <c r="D1324" s="23">
        <v>5.6099999999999997E-2</v>
      </c>
      <c r="E1324">
        <v>-2.0149383E-2</v>
      </c>
      <c r="F1324" s="23">
        <v>1.32E-2</v>
      </c>
      <c r="H1324" s="9">
        <v>40134</v>
      </c>
      <c r="I1324" s="38">
        <v>4.0788000000000002</v>
      </c>
      <c r="J1324" s="38">
        <f t="shared" si="105"/>
        <v>4.0836397040000003</v>
      </c>
      <c r="K1324" s="38">
        <f t="shared" si="102"/>
        <v>5.0100000000000477E-2</v>
      </c>
      <c r="L1324" s="38">
        <f t="shared" si="103"/>
        <v>5.6937276893086447E-2</v>
      </c>
      <c r="M1324" s="38">
        <f t="shared" si="104"/>
        <v>5.6000000000000001E-2</v>
      </c>
      <c r="N1324" s="38">
        <f t="shared" si="106"/>
        <v>4.8397040000001113E-3</v>
      </c>
    </row>
    <row r="1325" spans="1:14">
      <c r="A1325" s="9">
        <v>40140</v>
      </c>
      <c r="B1325">
        <v>4.0891366739999997</v>
      </c>
      <c r="C1325" s="23">
        <v>-2.4899999999999999E-2</v>
      </c>
      <c r="D1325" s="23">
        <v>5.5500000000000001E-2</v>
      </c>
      <c r="E1325">
        <v>-6.0788860000000004E-3</v>
      </c>
      <c r="F1325" s="23">
        <v>1.2999999999999999E-2</v>
      </c>
      <c r="H1325" s="9">
        <v>40133</v>
      </c>
      <c r="I1325" s="38">
        <v>4.0286999999999997</v>
      </c>
      <c r="J1325" s="38">
        <f t="shared" si="105"/>
        <v>4.0276416529999999</v>
      </c>
      <c r="K1325" s="38">
        <f t="shared" si="102"/>
        <v>-9.6099999999999852E-2</v>
      </c>
      <c r="L1325" s="38">
        <f t="shared" si="103"/>
        <v>5.6605356896485735E-2</v>
      </c>
      <c r="M1325" s="38">
        <f t="shared" si="104"/>
        <v>5.5500000000000001E-2</v>
      </c>
      <c r="N1325" s="38">
        <f t="shared" si="106"/>
        <v>1.0583469999998485E-3</v>
      </c>
    </row>
    <row r="1326" spans="1:14">
      <c r="A1326" s="9">
        <v>40137</v>
      </c>
      <c r="B1326">
        <v>4.1140697739999998</v>
      </c>
      <c r="C1326" s="23">
        <v>-2.8000000000000001E-2</v>
      </c>
      <c r="D1326" s="23">
        <v>5.5399999999999998E-2</v>
      </c>
      <c r="E1326">
        <v>-6.7737810000000004E-3</v>
      </c>
      <c r="F1326" s="23">
        <v>1.2999999999999999E-2</v>
      </c>
      <c r="H1326" s="9">
        <v>40130</v>
      </c>
      <c r="I1326" s="38">
        <v>4.1247999999999996</v>
      </c>
      <c r="J1326" s="38">
        <f t="shared" si="105"/>
        <v>4.1259829789999998</v>
      </c>
      <c r="K1326" s="38">
        <f t="shared" si="102"/>
        <v>-7.7800000000000757E-2</v>
      </c>
      <c r="L1326" s="38">
        <f t="shared" si="103"/>
        <v>5.5523757703270768E-2</v>
      </c>
      <c r="M1326" s="38">
        <f t="shared" si="104"/>
        <v>5.4300000000000001E-2</v>
      </c>
      <c r="N1326" s="38">
        <f t="shared" si="106"/>
        <v>1.182979000000195E-3</v>
      </c>
    </row>
    <row r="1327" spans="1:14">
      <c r="A1327" s="9">
        <v>40136</v>
      </c>
      <c r="B1327">
        <v>4.1420321820000003</v>
      </c>
      <c r="C1327" s="23">
        <v>9.7999999999999997E-3</v>
      </c>
      <c r="D1327" s="23">
        <v>5.5399999999999998E-2</v>
      </c>
      <c r="E1327">
        <v>2.3780110000000002E-3</v>
      </c>
      <c r="F1327" s="23">
        <v>1.29E-2</v>
      </c>
      <c r="H1327" s="9">
        <v>40129</v>
      </c>
      <c r="I1327" s="38">
        <v>4.2026000000000003</v>
      </c>
      <c r="J1327" s="38">
        <f t="shared" si="105"/>
        <v>4.2054852130000002</v>
      </c>
      <c r="K1327" s="38">
        <f t="shared" si="102"/>
        <v>-4.4799999999999507E-2</v>
      </c>
      <c r="L1327" s="38">
        <f t="shared" si="103"/>
        <v>5.5239946525050043E-2</v>
      </c>
      <c r="M1327" s="38">
        <f t="shared" si="104"/>
        <v>5.3800000000000001E-2</v>
      </c>
      <c r="N1327" s="38">
        <f t="shared" si="106"/>
        <v>2.8852129999998866E-3</v>
      </c>
    </row>
    <row r="1328" spans="1:14">
      <c r="A1328" s="9">
        <v>40135</v>
      </c>
      <c r="B1328">
        <v>4.1321940860000002</v>
      </c>
      <c r="C1328" s="23">
        <v>4.8599999999999997E-2</v>
      </c>
      <c r="D1328" s="23">
        <v>5.5500000000000001E-2</v>
      </c>
      <c r="E1328">
        <v>1.1819846E-2</v>
      </c>
      <c r="F1328" s="23">
        <v>1.2999999999999999E-2</v>
      </c>
      <c r="H1328" s="9">
        <v>40127</v>
      </c>
      <c r="I1328" s="38">
        <v>4.2473999999999998</v>
      </c>
      <c r="J1328" s="38">
        <f t="shared" si="105"/>
        <v>4.2500557880000001</v>
      </c>
      <c r="K1328" s="38">
        <f t="shared" si="102"/>
        <v>-2.910000000000057E-2</v>
      </c>
      <c r="L1328" s="38">
        <f t="shared" si="103"/>
        <v>5.5064041272348783E-2</v>
      </c>
      <c r="M1328" s="38">
        <f t="shared" si="104"/>
        <v>5.3600000000000002E-2</v>
      </c>
      <c r="N1328" s="38">
        <f t="shared" si="106"/>
        <v>2.6557880000002143E-3</v>
      </c>
    </row>
    <row r="1329" spans="1:14">
      <c r="A1329" s="9">
        <v>40134</v>
      </c>
      <c r="B1329">
        <v>4.0836397040000003</v>
      </c>
      <c r="C1329" s="23">
        <v>5.6000000000000001E-2</v>
      </c>
      <c r="D1329" s="23">
        <v>5.6000000000000001E-2</v>
      </c>
      <c r="E1329">
        <v>1.3807668E-2</v>
      </c>
      <c r="F1329" s="23">
        <v>1.3100000000000001E-2</v>
      </c>
      <c r="H1329" s="9">
        <v>40126</v>
      </c>
      <c r="I1329" s="38">
        <v>4.2765000000000004</v>
      </c>
      <c r="J1329" s="38">
        <f t="shared" si="105"/>
        <v>4.2771826510000004</v>
      </c>
      <c r="K1329" s="38">
        <f t="shared" si="102"/>
        <v>-1.499999999999968E-2</v>
      </c>
      <c r="L1329" s="38">
        <f t="shared" si="103"/>
        <v>5.5124313952198613E-2</v>
      </c>
      <c r="M1329" s="38">
        <f t="shared" si="104"/>
        <v>5.3699999999999998E-2</v>
      </c>
      <c r="N1329" s="38">
        <f t="shared" si="106"/>
        <v>6.8265099999997858E-4</v>
      </c>
    </row>
    <row r="1330" spans="1:14">
      <c r="A1330" s="9">
        <v>40133</v>
      </c>
      <c r="B1330">
        <v>4.0276416529999999</v>
      </c>
      <c r="C1330" s="23">
        <v>-9.8299999999999998E-2</v>
      </c>
      <c r="D1330" s="23">
        <v>5.5500000000000001E-2</v>
      </c>
      <c r="E1330">
        <v>-2.4123282999999999E-2</v>
      </c>
      <c r="F1330" s="23">
        <v>1.29E-2</v>
      </c>
      <c r="H1330" s="9">
        <v>40123</v>
      </c>
      <c r="I1330" s="38">
        <v>4.2915000000000001</v>
      </c>
      <c r="J1330" s="38">
        <f t="shared" si="105"/>
        <v>4.2931767609999998</v>
      </c>
      <c r="K1330" s="38">
        <f t="shared" si="102"/>
        <v>-5.0099999999999589E-2</v>
      </c>
      <c r="L1330" s="38">
        <f t="shared" si="103"/>
        <v>5.6744849961693752E-2</v>
      </c>
      <c r="M1330" s="38">
        <f t="shared" si="104"/>
        <v>5.5300000000000002E-2</v>
      </c>
      <c r="N1330" s="38">
        <f t="shared" si="106"/>
        <v>1.6767609999996935E-3</v>
      </c>
    </row>
    <row r="1331" spans="1:14">
      <c r="A1331" s="9">
        <v>40130</v>
      </c>
      <c r="B1331">
        <v>4.1259829789999998</v>
      </c>
      <c r="C1331" s="23">
        <v>-7.9500000000000001E-2</v>
      </c>
      <c r="D1331" s="23">
        <v>5.4300000000000001E-2</v>
      </c>
      <c r="E1331">
        <v>-1.9085386999999999E-2</v>
      </c>
      <c r="F1331" s="23">
        <v>1.26E-2</v>
      </c>
      <c r="H1331" s="9">
        <v>40122</v>
      </c>
      <c r="I1331" s="38">
        <v>4.3415999999999997</v>
      </c>
      <c r="J1331" s="38">
        <f t="shared" si="105"/>
        <v>4.3402733470000001</v>
      </c>
      <c r="K1331" s="38">
        <f t="shared" si="102"/>
        <v>-5.6400000000000006E-2</v>
      </c>
      <c r="L1331" s="38">
        <f t="shared" si="103"/>
        <v>5.6482683612082335E-2</v>
      </c>
      <c r="M1331" s="38">
        <f t="shared" si="104"/>
        <v>5.5100000000000003E-2</v>
      </c>
      <c r="N1331" s="38">
        <f t="shared" si="106"/>
        <v>1.3266529999995669E-3</v>
      </c>
    </row>
    <row r="1332" spans="1:14">
      <c r="A1332" s="9">
        <v>40129</v>
      </c>
      <c r="B1332">
        <v>4.2054852130000002</v>
      </c>
      <c r="C1332" s="23">
        <v>-4.4600000000000001E-2</v>
      </c>
      <c r="D1332" s="23">
        <v>5.3800000000000001E-2</v>
      </c>
      <c r="E1332">
        <v>-1.0542433E-2</v>
      </c>
      <c r="F1332" s="23">
        <v>1.2500000000000001E-2</v>
      </c>
      <c r="H1332" s="9">
        <v>40121</v>
      </c>
      <c r="I1332" s="38">
        <v>4.3979999999999997</v>
      </c>
      <c r="J1332" s="38">
        <f t="shared" si="105"/>
        <v>4.3972220460000004</v>
      </c>
      <c r="K1332" s="38">
        <f t="shared" si="102"/>
        <v>2.2100000000000009E-2</v>
      </c>
      <c r="L1332" s="38">
        <f t="shared" si="103"/>
        <v>5.6605292519718811E-2</v>
      </c>
      <c r="M1332" s="38">
        <f t="shared" si="104"/>
        <v>5.5300000000000002E-2</v>
      </c>
      <c r="N1332" s="38">
        <f t="shared" si="106"/>
        <v>7.7795399999924797E-4</v>
      </c>
    </row>
    <row r="1333" spans="1:14">
      <c r="A1333" s="9">
        <v>40127</v>
      </c>
      <c r="B1333">
        <v>4.2500557880000001</v>
      </c>
      <c r="C1333" s="23">
        <v>-2.7099999999999999E-2</v>
      </c>
      <c r="D1333" s="23">
        <v>5.3600000000000002E-2</v>
      </c>
      <c r="E1333">
        <v>-6.3624240000000002E-3</v>
      </c>
      <c r="F1333" s="23">
        <v>1.24E-2</v>
      </c>
      <c r="H1333" s="9">
        <v>40120</v>
      </c>
      <c r="I1333" s="38">
        <v>4.3758999999999997</v>
      </c>
      <c r="J1333" s="38">
        <f t="shared" si="105"/>
        <v>4.3734081959999997</v>
      </c>
      <c r="K1333" s="38">
        <f t="shared" si="102"/>
        <v>3.7899999999999601E-2</v>
      </c>
      <c r="L1333" s="38">
        <f t="shared" si="103"/>
        <v>5.8027954762323822E-2</v>
      </c>
      <c r="M1333" s="38">
        <f t="shared" si="104"/>
        <v>5.67E-2</v>
      </c>
      <c r="N1333" s="38">
        <f t="shared" si="106"/>
        <v>2.4918039999999309E-3</v>
      </c>
    </row>
    <row r="1334" spans="1:14">
      <c r="A1334" s="9">
        <v>40126</v>
      </c>
      <c r="B1334">
        <v>4.2771826510000004</v>
      </c>
      <c r="C1334" s="23">
        <v>-1.6E-2</v>
      </c>
      <c r="D1334" s="23">
        <v>5.3699999999999998E-2</v>
      </c>
      <c r="E1334">
        <v>-3.7324290000000002E-3</v>
      </c>
      <c r="F1334" s="23">
        <v>1.24E-2</v>
      </c>
      <c r="H1334" s="9">
        <v>40119</v>
      </c>
      <c r="I1334" s="38">
        <v>4.3380000000000001</v>
      </c>
      <c r="J1334" s="38">
        <f t="shared" si="105"/>
        <v>4.3408438370000004</v>
      </c>
      <c r="K1334" s="38">
        <f t="shared" si="102"/>
        <v>5.119999999999969E-2</v>
      </c>
      <c r="L1334" s="38">
        <f t="shared" si="103"/>
        <v>5.9007891146135014E-2</v>
      </c>
      <c r="M1334" s="38">
        <f t="shared" si="104"/>
        <v>5.8000000000000003E-2</v>
      </c>
      <c r="N1334" s="38">
        <f t="shared" si="106"/>
        <v>2.8438370000003488E-3</v>
      </c>
    </row>
    <row r="1335" spans="1:14">
      <c r="A1335" s="9">
        <v>40123</v>
      </c>
      <c r="B1335">
        <v>4.2931767609999998</v>
      </c>
      <c r="C1335" s="23">
        <v>-4.7100000000000003E-2</v>
      </c>
      <c r="D1335" s="23">
        <v>5.5300000000000002E-2</v>
      </c>
      <c r="E1335">
        <v>-1.0910367000000001E-2</v>
      </c>
      <c r="F1335" s="23">
        <v>1.2800000000000001E-2</v>
      </c>
      <c r="H1335" s="9">
        <v>40116</v>
      </c>
      <c r="I1335" s="38">
        <v>4.2868000000000004</v>
      </c>
      <c r="J1335" s="38">
        <f t="shared" si="105"/>
        <v>4.2897391909999998</v>
      </c>
      <c r="K1335" s="38">
        <f t="shared" si="102"/>
        <v>-6.5899999999999181E-2</v>
      </c>
      <c r="L1335" s="38">
        <f t="shared" si="103"/>
        <v>5.8638889425937639E-2</v>
      </c>
      <c r="M1335" s="38">
        <f t="shared" si="104"/>
        <v>5.7599999999999998E-2</v>
      </c>
      <c r="N1335" s="38">
        <f t="shared" si="106"/>
        <v>2.939190999999397E-3</v>
      </c>
    </row>
    <row r="1336" spans="1:14">
      <c r="A1336" s="9">
        <v>40122</v>
      </c>
      <c r="B1336">
        <v>4.3402733470000001</v>
      </c>
      <c r="C1336" s="23">
        <v>-5.6899999999999999E-2</v>
      </c>
      <c r="D1336" s="23">
        <v>5.5100000000000003E-2</v>
      </c>
      <c r="E1336">
        <v>-1.3035659E-2</v>
      </c>
      <c r="F1336" s="23">
        <v>1.2699999999999999E-2</v>
      </c>
      <c r="H1336" s="9">
        <v>40115</v>
      </c>
      <c r="I1336" s="38">
        <v>4.3526999999999996</v>
      </c>
      <c r="J1336" s="38">
        <f t="shared" si="105"/>
        <v>4.3555541279999996</v>
      </c>
      <c r="K1336" s="38">
        <f t="shared" si="102"/>
        <v>6.309999999999949E-2</v>
      </c>
      <c r="L1336" s="38">
        <f t="shared" si="103"/>
        <v>5.9929273286184311E-2</v>
      </c>
      <c r="M1336" s="38">
        <f t="shared" si="104"/>
        <v>5.91E-2</v>
      </c>
      <c r="N1336" s="38">
        <f t="shared" si="106"/>
        <v>2.8541280000000668E-3</v>
      </c>
    </row>
    <row r="1337" spans="1:14">
      <c r="A1337" s="9">
        <v>40121</v>
      </c>
      <c r="B1337">
        <v>4.3972220460000004</v>
      </c>
      <c r="C1337" s="23">
        <v>2.3800000000000002E-2</v>
      </c>
      <c r="D1337" s="23">
        <v>5.5300000000000002E-2</v>
      </c>
      <c r="E1337">
        <v>5.4303759999999998E-3</v>
      </c>
      <c r="F1337" s="23">
        <v>1.2699999999999999E-2</v>
      </c>
      <c r="H1337" s="9">
        <v>40114</v>
      </c>
      <c r="I1337" s="38">
        <v>4.2896000000000001</v>
      </c>
      <c r="J1337" s="38">
        <f t="shared" si="105"/>
        <v>4.2932098029999999</v>
      </c>
      <c r="K1337" s="38">
        <f t="shared" si="102"/>
        <v>-9.1599999999999682E-2</v>
      </c>
      <c r="L1337" s="38">
        <f t="shared" si="103"/>
        <v>5.9931168121682518E-2</v>
      </c>
      <c r="M1337" s="38">
        <f t="shared" si="104"/>
        <v>5.8999999999999997E-2</v>
      </c>
      <c r="N1337" s="38">
        <f t="shared" si="106"/>
        <v>3.6098029999998005E-3</v>
      </c>
    </row>
    <row r="1338" spans="1:14">
      <c r="A1338" s="9">
        <v>40120</v>
      </c>
      <c r="B1338">
        <v>4.3734081959999997</v>
      </c>
      <c r="C1338" s="23">
        <v>3.2599999999999997E-2</v>
      </c>
      <c r="D1338" s="23">
        <v>5.67E-2</v>
      </c>
      <c r="E1338">
        <v>7.4738510000000001E-3</v>
      </c>
      <c r="F1338" s="23">
        <v>1.2999999999999999E-2</v>
      </c>
      <c r="H1338" s="9">
        <v>40113</v>
      </c>
      <c r="I1338" s="38">
        <v>4.3811999999999998</v>
      </c>
      <c r="J1338" s="38">
        <f t="shared" si="105"/>
        <v>4.3816960790000001</v>
      </c>
      <c r="K1338" s="38">
        <f t="shared" si="102"/>
        <v>-7.4500000000000455E-2</v>
      </c>
      <c r="L1338" s="38">
        <f t="shared" si="103"/>
        <v>6.0631927293667912E-2</v>
      </c>
      <c r="M1338" s="38">
        <f t="shared" si="104"/>
        <v>6.0199999999999997E-2</v>
      </c>
      <c r="N1338" s="38">
        <f t="shared" si="106"/>
        <v>4.960790000003712E-4</v>
      </c>
    </row>
    <row r="1339" spans="1:14">
      <c r="A1339" s="9">
        <v>40119</v>
      </c>
      <c r="B1339">
        <v>4.3408438370000004</v>
      </c>
      <c r="C1339" s="23">
        <v>5.11E-2</v>
      </c>
      <c r="D1339" s="23">
        <v>5.8000000000000003E-2</v>
      </c>
      <c r="E1339">
        <v>1.1842825E-2</v>
      </c>
      <c r="F1339" s="23">
        <v>1.3299999999999999E-2</v>
      </c>
      <c r="H1339" s="9">
        <v>40112</v>
      </c>
      <c r="I1339" s="38">
        <v>4.4557000000000002</v>
      </c>
      <c r="J1339" s="38">
        <f t="shared" si="105"/>
        <v>4.4589642630000004</v>
      </c>
      <c r="K1339" s="38">
        <f t="shared" si="102"/>
        <v>7.4100000000000499E-2</v>
      </c>
      <c r="L1339" s="38">
        <f t="shared" si="103"/>
        <v>6.2254745014626467E-2</v>
      </c>
      <c r="M1339" s="38">
        <f t="shared" si="104"/>
        <v>6.2199999999999998E-2</v>
      </c>
      <c r="N1339" s="38">
        <f t="shared" si="106"/>
        <v>3.264263000000156E-3</v>
      </c>
    </row>
    <row r="1340" spans="1:14">
      <c r="A1340" s="9">
        <v>40116</v>
      </c>
      <c r="B1340">
        <v>4.2897391909999998</v>
      </c>
      <c r="C1340" s="23">
        <v>-6.5799999999999997E-2</v>
      </c>
      <c r="D1340" s="23">
        <v>5.7599999999999998E-2</v>
      </c>
      <c r="E1340">
        <v>-1.5225905E-2</v>
      </c>
      <c r="F1340" s="23">
        <v>1.32E-2</v>
      </c>
      <c r="H1340" s="9">
        <v>40109</v>
      </c>
      <c r="I1340" s="38">
        <v>4.3815999999999997</v>
      </c>
      <c r="J1340" s="38">
        <f t="shared" si="105"/>
        <v>4.3882623079999998</v>
      </c>
      <c r="K1340" s="38">
        <f t="shared" si="102"/>
        <v>3.2199999999999562E-2</v>
      </c>
      <c r="L1340" s="38">
        <f t="shared" si="103"/>
        <v>6.1462073993219776E-2</v>
      </c>
      <c r="M1340" s="38">
        <f t="shared" si="104"/>
        <v>6.1499999999999999E-2</v>
      </c>
      <c r="N1340" s="38">
        <f t="shared" si="106"/>
        <v>6.6623080000001167E-3</v>
      </c>
    </row>
    <row r="1341" spans="1:14">
      <c r="A1341" s="9">
        <v>40115</v>
      </c>
      <c r="B1341">
        <v>4.3555541279999996</v>
      </c>
      <c r="C1341" s="23">
        <v>6.2300000000000001E-2</v>
      </c>
      <c r="D1341" s="23">
        <v>5.91E-2</v>
      </c>
      <c r="E1341">
        <v>1.4417183E-2</v>
      </c>
      <c r="F1341" s="23">
        <v>1.34E-2</v>
      </c>
      <c r="H1341" s="9">
        <v>40108</v>
      </c>
      <c r="I1341" s="38">
        <v>4.3494000000000002</v>
      </c>
      <c r="J1341" s="38">
        <f t="shared" si="105"/>
        <v>4.3488818560000002</v>
      </c>
      <c r="K1341" s="38">
        <f t="shared" si="102"/>
        <v>-5.1999999999994273E-3</v>
      </c>
      <c r="L1341" s="38">
        <f t="shared" si="103"/>
        <v>6.148494232548618E-2</v>
      </c>
      <c r="M1341" s="38">
        <f t="shared" si="104"/>
        <v>6.1499999999999999E-2</v>
      </c>
      <c r="N1341" s="38">
        <f t="shared" si="106"/>
        <v>5.1814399999994265E-4</v>
      </c>
    </row>
    <row r="1342" spans="1:14">
      <c r="A1342" s="9">
        <v>40114</v>
      </c>
      <c r="B1342">
        <v>4.2932098029999999</v>
      </c>
      <c r="C1342" s="23">
        <v>-8.8499999999999995E-2</v>
      </c>
      <c r="D1342" s="23">
        <v>5.8999999999999997E-2</v>
      </c>
      <c r="E1342">
        <v>-2.0401223E-2</v>
      </c>
      <c r="F1342" s="23">
        <v>1.34E-2</v>
      </c>
      <c r="H1342" s="9">
        <v>40107</v>
      </c>
      <c r="I1342" s="38">
        <v>4.3545999999999996</v>
      </c>
      <c r="J1342" s="38">
        <f t="shared" si="105"/>
        <v>4.3519072220000004</v>
      </c>
      <c r="K1342" s="38">
        <f t="shared" si="102"/>
        <v>5.1999999999999602E-2</v>
      </c>
      <c r="L1342" s="38">
        <f t="shared" si="103"/>
        <v>6.1772588128293573E-2</v>
      </c>
      <c r="M1342" s="38">
        <f t="shared" si="104"/>
        <v>6.1800000000000001E-2</v>
      </c>
      <c r="N1342" s="38">
        <f t="shared" si="106"/>
        <v>2.6927779999992296E-3</v>
      </c>
    </row>
    <row r="1343" spans="1:14">
      <c r="A1343" s="9">
        <v>40113</v>
      </c>
      <c r="B1343">
        <v>4.3816960790000001</v>
      </c>
      <c r="C1343" s="23">
        <v>-7.7299999999999994E-2</v>
      </c>
      <c r="D1343" s="23">
        <v>6.0199999999999997E-2</v>
      </c>
      <c r="E1343">
        <v>-1.7480629000000001E-2</v>
      </c>
      <c r="F1343" s="23">
        <v>1.37E-2</v>
      </c>
      <c r="H1343" s="9">
        <v>40106</v>
      </c>
      <c r="I1343" s="38">
        <v>4.3026</v>
      </c>
      <c r="J1343" s="38">
        <f t="shared" si="105"/>
        <v>4.3050974399999999</v>
      </c>
      <c r="K1343" s="38">
        <f t="shared" ref="K1343:K1406" si="107">I1343-I1344</f>
        <v>-4.1400000000000325E-2</v>
      </c>
      <c r="L1343" s="38">
        <f t="shared" ref="L1343:L1374" si="108">STDEVA(K1343:K1402)</f>
        <v>6.1495783030289776E-2</v>
      </c>
      <c r="M1343" s="38">
        <f t="shared" si="104"/>
        <v>6.1600000000000002E-2</v>
      </c>
      <c r="N1343" s="38">
        <f t="shared" si="106"/>
        <v>2.4974399999999619E-3</v>
      </c>
    </row>
    <row r="1344" spans="1:14">
      <c r="A1344" s="9">
        <v>40112</v>
      </c>
      <c r="B1344">
        <v>4.4589642630000004</v>
      </c>
      <c r="C1344" s="23">
        <v>7.0699999999999999E-2</v>
      </c>
      <c r="D1344" s="23">
        <v>6.2199999999999998E-2</v>
      </c>
      <c r="E1344">
        <v>1.5983192E-2</v>
      </c>
      <c r="F1344" s="23">
        <v>1.41E-2</v>
      </c>
      <c r="H1344" s="9">
        <v>40105</v>
      </c>
      <c r="I1344" s="38">
        <v>4.3440000000000003</v>
      </c>
      <c r="J1344" s="38">
        <f t="shared" si="105"/>
        <v>4.3423147819999999</v>
      </c>
      <c r="K1344" s="38">
        <f t="shared" si="107"/>
        <v>-1.4100000000000001E-2</v>
      </c>
      <c r="L1344" s="38">
        <f t="shared" si="108"/>
        <v>6.1670510744441111E-2</v>
      </c>
      <c r="M1344" s="38">
        <f t="shared" si="104"/>
        <v>6.1899999999999997E-2</v>
      </c>
      <c r="N1344" s="38">
        <f t="shared" si="106"/>
        <v>1.6852180000004324E-3</v>
      </c>
    </row>
    <row r="1345" spans="1:14">
      <c r="A1345" s="9">
        <v>40109</v>
      </c>
      <c r="B1345">
        <v>4.3882623079999998</v>
      </c>
      <c r="C1345" s="23">
        <v>3.9399999999999998E-2</v>
      </c>
      <c r="D1345" s="23">
        <v>6.1499999999999999E-2</v>
      </c>
      <c r="E1345">
        <v>9.0145520000000003E-3</v>
      </c>
      <c r="F1345" s="23">
        <v>1.4E-2</v>
      </c>
      <c r="H1345" s="9">
        <v>40102</v>
      </c>
      <c r="I1345" s="38">
        <v>4.3581000000000003</v>
      </c>
      <c r="J1345" s="38">
        <f t="shared" si="105"/>
        <v>4.3581461370000003</v>
      </c>
      <c r="K1345" s="38">
        <f t="shared" si="107"/>
        <v>-3.6099999999999355E-2</v>
      </c>
      <c r="L1345" s="38">
        <f t="shared" si="108"/>
        <v>6.5911078173465656E-2</v>
      </c>
      <c r="M1345" s="38">
        <f t="shared" si="104"/>
        <v>6.6100000000000006E-2</v>
      </c>
      <c r="N1345" s="38">
        <f t="shared" si="106"/>
        <v>4.6137000000001649E-5</v>
      </c>
    </row>
    <row r="1346" spans="1:14">
      <c r="A1346" s="9">
        <v>40108</v>
      </c>
      <c r="B1346">
        <v>4.3488818560000002</v>
      </c>
      <c r="C1346" s="23">
        <v>-3.0000000000000001E-3</v>
      </c>
      <c r="D1346" s="23">
        <v>6.1499999999999999E-2</v>
      </c>
      <c r="E1346">
        <v>-6.9542300000000003E-4</v>
      </c>
      <c r="F1346" s="23">
        <v>1.3899999999999999E-2</v>
      </c>
      <c r="H1346" s="9">
        <v>40101</v>
      </c>
      <c r="I1346" s="38">
        <v>4.3941999999999997</v>
      </c>
      <c r="J1346" s="38">
        <f t="shared" si="105"/>
        <v>4.4003888929999997</v>
      </c>
      <c r="K1346" s="38">
        <f t="shared" si="107"/>
        <v>7.43999999999998E-2</v>
      </c>
      <c r="L1346" s="38">
        <f t="shared" si="108"/>
        <v>6.6008811173527235E-2</v>
      </c>
      <c r="M1346" s="38">
        <f t="shared" ref="M1346:M1409" si="109">VLOOKUP(H1346,$A$2:$F$1466,4,0)</f>
        <v>6.6199999999999995E-2</v>
      </c>
      <c r="N1346" s="38">
        <f t="shared" si="106"/>
        <v>6.1888930000000286E-3</v>
      </c>
    </row>
    <row r="1347" spans="1:14">
      <c r="A1347" s="9">
        <v>40107</v>
      </c>
      <c r="B1347">
        <v>4.3519072220000004</v>
      </c>
      <c r="C1347" s="23">
        <v>4.6800000000000001E-2</v>
      </c>
      <c r="D1347" s="23">
        <v>6.1800000000000001E-2</v>
      </c>
      <c r="E1347">
        <v>1.0814419E-2</v>
      </c>
      <c r="F1347" s="23">
        <v>1.4E-2</v>
      </c>
      <c r="H1347" s="9">
        <v>40100</v>
      </c>
      <c r="I1347" s="38">
        <v>4.3197999999999999</v>
      </c>
      <c r="J1347" s="38">
        <f t="shared" ref="J1347:J1410" si="110">VLOOKUP(H1347,A1347:F2811,2,0)</f>
        <v>4.3229656820000004</v>
      </c>
      <c r="K1347" s="38">
        <f t="shared" si="107"/>
        <v>0.10159999999999947</v>
      </c>
      <c r="L1347" s="38">
        <f t="shared" si="108"/>
        <v>6.7109942597801647E-2</v>
      </c>
      <c r="M1347" s="38">
        <f t="shared" si="109"/>
        <v>6.7299999999999999E-2</v>
      </c>
      <c r="N1347" s="38">
        <f t="shared" ref="N1347:N1410" si="111">ABS(I1347-J1347)</f>
        <v>3.1656820000005581E-3</v>
      </c>
    </row>
    <row r="1348" spans="1:14">
      <c r="A1348" s="9">
        <v>40106</v>
      </c>
      <c r="B1348">
        <v>4.3050974399999999</v>
      </c>
      <c r="C1348" s="23">
        <v>-3.7199999999999997E-2</v>
      </c>
      <c r="D1348" s="23">
        <v>6.1600000000000002E-2</v>
      </c>
      <c r="E1348">
        <v>-8.6077940000000002E-3</v>
      </c>
      <c r="F1348" s="23">
        <v>1.3899999999999999E-2</v>
      </c>
      <c r="H1348" s="9">
        <v>40099</v>
      </c>
      <c r="I1348" s="38">
        <v>4.2182000000000004</v>
      </c>
      <c r="J1348" s="38">
        <f t="shared" si="110"/>
        <v>4.2189338879999996</v>
      </c>
      <c r="K1348" s="38">
        <f t="shared" si="107"/>
        <v>-4.3599999999999639E-2</v>
      </c>
      <c r="L1348" s="38">
        <f t="shared" si="108"/>
        <v>6.6015235251498883E-2</v>
      </c>
      <c r="M1348" s="38">
        <f t="shared" si="109"/>
        <v>6.6199999999999995E-2</v>
      </c>
      <c r="N1348" s="38">
        <f t="shared" si="111"/>
        <v>7.3388799999918319E-4</v>
      </c>
    </row>
    <row r="1349" spans="1:14">
      <c r="A1349" s="9">
        <v>40105</v>
      </c>
      <c r="B1349">
        <v>4.3423147819999999</v>
      </c>
      <c r="C1349" s="23">
        <v>-1.5800000000000002E-2</v>
      </c>
      <c r="D1349" s="23">
        <v>6.1899999999999997E-2</v>
      </c>
      <c r="E1349">
        <v>-3.6392030000000001E-3</v>
      </c>
      <c r="F1349" s="23">
        <v>1.4E-2</v>
      </c>
      <c r="H1349" s="9">
        <v>40095</v>
      </c>
      <c r="I1349" s="38">
        <v>4.2618</v>
      </c>
      <c r="J1349" s="38">
        <f t="shared" si="110"/>
        <v>4.2515713159999997</v>
      </c>
      <c r="K1349" s="38">
        <f t="shared" si="107"/>
        <v>0.1357999999999997</v>
      </c>
      <c r="L1349" s="38">
        <f t="shared" si="108"/>
        <v>6.6344123331045529E-2</v>
      </c>
      <c r="M1349" s="38">
        <f t="shared" si="109"/>
        <v>6.6600000000000006E-2</v>
      </c>
      <c r="N1349" s="38">
        <f t="shared" si="111"/>
        <v>1.0228684000000321E-2</v>
      </c>
    </row>
    <row r="1350" spans="1:14">
      <c r="A1350" s="9">
        <v>40102</v>
      </c>
      <c r="B1350">
        <v>4.3581461370000003</v>
      </c>
      <c r="C1350" s="23">
        <v>-4.2200000000000001E-2</v>
      </c>
      <c r="D1350" s="23">
        <v>6.6100000000000006E-2</v>
      </c>
      <c r="E1350">
        <v>-9.6461529999999993E-3</v>
      </c>
      <c r="F1350" s="23">
        <v>1.49E-2</v>
      </c>
      <c r="H1350" s="9">
        <v>40094</v>
      </c>
      <c r="I1350" s="38">
        <v>4.1260000000000003</v>
      </c>
      <c r="J1350" s="38">
        <f t="shared" si="110"/>
        <v>4.1215548039999996</v>
      </c>
      <c r="K1350" s="38">
        <f t="shared" si="107"/>
        <v>3.960000000000008E-2</v>
      </c>
      <c r="L1350" s="38">
        <f t="shared" si="108"/>
        <v>6.4318735683212988E-2</v>
      </c>
      <c r="M1350" s="38">
        <f t="shared" si="109"/>
        <v>6.4699999999999994E-2</v>
      </c>
      <c r="N1350" s="38">
        <f t="shared" si="111"/>
        <v>4.4451960000007062E-3</v>
      </c>
    </row>
    <row r="1351" spans="1:14">
      <c r="A1351" s="9">
        <v>40101</v>
      </c>
      <c r="B1351">
        <v>4.4003888929999997</v>
      </c>
      <c r="C1351" s="23">
        <v>7.7399999999999997E-2</v>
      </c>
      <c r="D1351" s="23">
        <v>6.6199999999999995E-2</v>
      </c>
      <c r="E1351">
        <v>1.7751255000000001E-2</v>
      </c>
      <c r="F1351" s="23">
        <v>1.49E-2</v>
      </c>
      <c r="H1351" s="9">
        <v>40093</v>
      </c>
      <c r="I1351" s="38">
        <v>4.0864000000000003</v>
      </c>
      <c r="J1351" s="38">
        <f t="shared" si="110"/>
        <v>4.0916476399999997</v>
      </c>
      <c r="K1351" s="38">
        <f t="shared" si="107"/>
        <v>-5.9000000000000163E-2</v>
      </c>
      <c r="L1351" s="38">
        <f t="shared" si="108"/>
        <v>6.7308140620472634E-2</v>
      </c>
      <c r="M1351" s="38">
        <f t="shared" si="109"/>
        <v>6.8599999999999994E-2</v>
      </c>
      <c r="N1351" s="38">
        <f t="shared" si="111"/>
        <v>5.2476399999994428E-3</v>
      </c>
    </row>
    <row r="1352" spans="1:14">
      <c r="A1352" s="9">
        <v>40100</v>
      </c>
      <c r="B1352">
        <v>4.3229656820000004</v>
      </c>
      <c r="C1352" s="23">
        <v>0.104</v>
      </c>
      <c r="D1352" s="23">
        <v>6.7299999999999999E-2</v>
      </c>
      <c r="E1352">
        <v>2.4359203999999999E-2</v>
      </c>
      <c r="F1352" s="23">
        <v>1.5100000000000001E-2</v>
      </c>
      <c r="H1352" s="9">
        <v>40092</v>
      </c>
      <c r="I1352" s="38">
        <v>4.1454000000000004</v>
      </c>
      <c r="J1352" s="38">
        <f t="shared" si="110"/>
        <v>4.1411248919999997</v>
      </c>
      <c r="K1352" s="38">
        <f t="shared" si="107"/>
        <v>1.9400000000000084E-2</v>
      </c>
      <c r="L1352" s="38">
        <f t="shared" si="108"/>
        <v>6.8078096977923844E-2</v>
      </c>
      <c r="M1352" s="38">
        <f t="shared" si="109"/>
        <v>6.9099999999999995E-2</v>
      </c>
      <c r="N1352" s="38">
        <f t="shared" si="111"/>
        <v>4.2751080000007491E-3</v>
      </c>
    </row>
    <row r="1353" spans="1:14">
      <c r="A1353" s="9">
        <v>40099</v>
      </c>
      <c r="B1353">
        <v>4.2189338879999996</v>
      </c>
      <c r="C1353" s="23">
        <v>-3.2599999999999997E-2</v>
      </c>
      <c r="D1353" s="23">
        <v>6.6199999999999995E-2</v>
      </c>
      <c r="E1353">
        <v>-7.7061730000000002E-3</v>
      </c>
      <c r="F1353" s="23">
        <v>1.49E-2</v>
      </c>
      <c r="H1353" s="9">
        <v>40091</v>
      </c>
      <c r="I1353" s="38">
        <v>4.1260000000000003</v>
      </c>
      <c r="J1353" s="38">
        <f t="shared" si="110"/>
        <v>4.1319658500000003</v>
      </c>
      <c r="K1353" s="38">
        <f t="shared" si="107"/>
        <v>1.8600000000000172E-2</v>
      </c>
      <c r="L1353" s="38">
        <f t="shared" si="108"/>
        <v>6.8610467156184254E-2</v>
      </c>
      <c r="M1353" s="38">
        <f t="shared" si="109"/>
        <v>6.9699999999999998E-2</v>
      </c>
      <c r="N1353" s="38">
        <f t="shared" si="111"/>
        <v>5.9658499999999393E-3</v>
      </c>
    </row>
    <row r="1354" spans="1:14">
      <c r="A1354" s="9">
        <v>40095</v>
      </c>
      <c r="B1354">
        <v>4.2515713159999997</v>
      </c>
      <c r="C1354" s="23">
        <v>0.13</v>
      </c>
      <c r="D1354" s="23">
        <v>6.6600000000000006E-2</v>
      </c>
      <c r="E1354">
        <v>3.1058163999999999E-2</v>
      </c>
      <c r="F1354" s="23">
        <v>1.49E-2</v>
      </c>
      <c r="H1354" s="9">
        <v>40088</v>
      </c>
      <c r="I1354" s="38">
        <v>4.1074000000000002</v>
      </c>
      <c r="J1354" s="38">
        <f t="shared" si="110"/>
        <v>4.106280377</v>
      </c>
      <c r="K1354" s="38">
        <f t="shared" si="107"/>
        <v>1.2000000000000455E-2</v>
      </c>
      <c r="L1354" s="38">
        <f t="shared" si="108"/>
        <v>6.9418239433895926E-2</v>
      </c>
      <c r="M1354" s="38">
        <f t="shared" si="109"/>
        <v>7.0699999999999999E-2</v>
      </c>
      <c r="N1354" s="38">
        <f t="shared" si="111"/>
        <v>1.119623000000125E-3</v>
      </c>
    </row>
    <row r="1355" spans="1:14">
      <c r="A1355" s="9">
        <v>40094</v>
      </c>
      <c r="B1355">
        <v>4.1215548039999996</v>
      </c>
      <c r="C1355" s="23">
        <v>2.9899999999999999E-2</v>
      </c>
      <c r="D1355" s="23">
        <v>6.4699999999999994E-2</v>
      </c>
      <c r="E1355">
        <v>7.2827370000000001E-3</v>
      </c>
      <c r="F1355" s="23">
        <v>1.44E-2</v>
      </c>
      <c r="H1355" s="9">
        <v>40087</v>
      </c>
      <c r="I1355" s="38">
        <v>4.0953999999999997</v>
      </c>
      <c r="J1355" s="38">
        <f t="shared" si="110"/>
        <v>4.1036651209999997</v>
      </c>
      <c r="K1355" s="38">
        <f t="shared" si="107"/>
        <v>-0.13200000000000056</v>
      </c>
      <c r="L1355" s="38">
        <f t="shared" si="108"/>
        <v>7.0549656671717281E-2</v>
      </c>
      <c r="M1355" s="38">
        <f t="shared" si="109"/>
        <v>7.2099999999999997E-2</v>
      </c>
      <c r="N1355" s="38">
        <f t="shared" si="111"/>
        <v>8.2651209999999864E-3</v>
      </c>
    </row>
    <row r="1356" spans="1:14">
      <c r="A1356" s="9">
        <v>40093</v>
      </c>
      <c r="B1356">
        <v>4.0916476399999997</v>
      </c>
      <c r="C1356" s="23">
        <v>-4.9500000000000002E-2</v>
      </c>
      <c r="D1356" s="23">
        <v>6.8599999999999994E-2</v>
      </c>
      <c r="E1356">
        <v>-1.2019729E-2</v>
      </c>
      <c r="F1356" s="23">
        <v>1.5299999999999999E-2</v>
      </c>
      <c r="H1356" s="9">
        <v>40086</v>
      </c>
      <c r="I1356" s="38">
        <v>4.2274000000000003</v>
      </c>
      <c r="J1356" s="38">
        <f t="shared" si="110"/>
        <v>4.224670615</v>
      </c>
      <c r="K1356" s="38">
        <f t="shared" si="107"/>
        <v>1.7300000000000537E-2</v>
      </c>
      <c r="L1356" s="38">
        <f t="shared" si="108"/>
        <v>7.0825565841976607E-2</v>
      </c>
      <c r="M1356" s="38">
        <f t="shared" si="109"/>
        <v>7.2900000000000006E-2</v>
      </c>
      <c r="N1356" s="38">
        <f t="shared" si="111"/>
        <v>2.7293850000003061E-3</v>
      </c>
    </row>
    <row r="1357" spans="1:14">
      <c r="A1357" s="9">
        <v>40092</v>
      </c>
      <c r="B1357">
        <v>4.1411248919999997</v>
      </c>
      <c r="C1357" s="23">
        <v>9.1999999999999998E-3</v>
      </c>
      <c r="D1357" s="23">
        <v>6.9099999999999995E-2</v>
      </c>
      <c r="E1357">
        <v>2.2141779999999998E-3</v>
      </c>
      <c r="F1357" s="23">
        <v>1.54E-2</v>
      </c>
      <c r="H1357" s="9">
        <v>40085</v>
      </c>
      <c r="I1357" s="38">
        <v>4.2100999999999997</v>
      </c>
      <c r="J1357" s="38">
        <f t="shared" si="110"/>
        <v>4.2086190060000002</v>
      </c>
      <c r="K1357" s="38">
        <f t="shared" si="107"/>
        <v>-9.800000000000253E-3</v>
      </c>
      <c r="L1357" s="38">
        <f t="shared" si="108"/>
        <v>7.0898236612783716E-2</v>
      </c>
      <c r="M1357" s="38">
        <f t="shared" si="109"/>
        <v>7.2999999999999995E-2</v>
      </c>
      <c r="N1357" s="38">
        <f t="shared" si="111"/>
        <v>1.4809939999995692E-3</v>
      </c>
    </row>
    <row r="1358" spans="1:14">
      <c r="A1358" s="9">
        <v>40091</v>
      </c>
      <c r="B1358">
        <v>4.1319658500000003</v>
      </c>
      <c r="C1358" s="23">
        <v>2.5700000000000001E-2</v>
      </c>
      <c r="D1358" s="23">
        <v>6.9699999999999998E-2</v>
      </c>
      <c r="E1358">
        <v>6.2356850000000004E-3</v>
      </c>
      <c r="F1358" s="23">
        <v>1.55E-2</v>
      </c>
      <c r="H1358" s="9">
        <v>40084</v>
      </c>
      <c r="I1358" s="38">
        <v>4.2199</v>
      </c>
      <c r="J1358" s="38">
        <f t="shared" si="110"/>
        <v>4.2157690739999998</v>
      </c>
      <c r="K1358" s="38">
        <f t="shared" si="107"/>
        <v>-5.0500000000000433E-2</v>
      </c>
      <c r="L1358" s="38">
        <f t="shared" si="108"/>
        <v>7.0903800827257613E-2</v>
      </c>
      <c r="M1358" s="38">
        <f t="shared" si="109"/>
        <v>7.2999999999999995E-2</v>
      </c>
      <c r="N1358" s="38">
        <f t="shared" si="111"/>
        <v>4.1309260000002013E-3</v>
      </c>
    </row>
    <row r="1359" spans="1:14">
      <c r="A1359" s="9">
        <v>40088</v>
      </c>
      <c r="B1359">
        <v>4.106280377</v>
      </c>
      <c r="C1359" s="23">
        <v>2.5999999999999999E-3</v>
      </c>
      <c r="D1359" s="23">
        <v>7.0699999999999999E-2</v>
      </c>
      <c r="E1359">
        <v>6.3709499999999996E-4</v>
      </c>
      <c r="F1359" s="23">
        <v>1.5699999999999999E-2</v>
      </c>
      <c r="H1359" s="9">
        <v>40081</v>
      </c>
      <c r="I1359" s="38">
        <v>4.2704000000000004</v>
      </c>
      <c r="J1359" s="38">
        <f t="shared" si="110"/>
        <v>4.2693829929999998</v>
      </c>
      <c r="K1359" s="38">
        <f t="shared" si="107"/>
        <v>-3.7599999999999412E-2</v>
      </c>
      <c r="L1359" s="38">
        <f t="shared" si="108"/>
        <v>7.0823082255900116E-2</v>
      </c>
      <c r="M1359" s="38">
        <f t="shared" si="109"/>
        <v>7.2800000000000004E-2</v>
      </c>
      <c r="N1359" s="38">
        <f t="shared" si="111"/>
        <v>1.0170070000006248E-3</v>
      </c>
    </row>
    <row r="1360" spans="1:14">
      <c r="A1360" s="9">
        <v>40087</v>
      </c>
      <c r="B1360">
        <v>4.1036651209999997</v>
      </c>
      <c r="C1360" s="23">
        <v>-0.121</v>
      </c>
      <c r="D1360" s="23">
        <v>7.2099999999999997E-2</v>
      </c>
      <c r="E1360">
        <v>-2.906079E-2</v>
      </c>
      <c r="F1360" s="23">
        <v>1.61E-2</v>
      </c>
      <c r="H1360" s="9">
        <v>40080</v>
      </c>
      <c r="I1360" s="38">
        <v>4.3079999999999998</v>
      </c>
      <c r="J1360" s="38">
        <f t="shared" si="110"/>
        <v>4.3077555519999997</v>
      </c>
      <c r="K1360" s="38">
        <f t="shared" si="107"/>
        <v>-6.0900000000000176E-2</v>
      </c>
      <c r="L1360" s="38">
        <f t="shared" si="108"/>
        <v>7.0728895856216736E-2</v>
      </c>
      <c r="M1360" s="38">
        <f t="shared" si="109"/>
        <v>7.2800000000000004E-2</v>
      </c>
      <c r="N1360" s="38">
        <f t="shared" si="111"/>
        <v>2.4444800000011924E-4</v>
      </c>
    </row>
    <row r="1361" spans="1:14">
      <c r="A1361" s="9">
        <v>40086</v>
      </c>
      <c r="B1361">
        <v>4.224670615</v>
      </c>
      <c r="C1361" s="23">
        <v>1.61E-2</v>
      </c>
      <c r="D1361" s="23">
        <v>7.2900000000000006E-2</v>
      </c>
      <c r="E1361">
        <v>3.8067299999999999E-3</v>
      </c>
      <c r="F1361" s="23">
        <v>1.6199999999999999E-2</v>
      </c>
      <c r="H1361" s="9">
        <v>40079</v>
      </c>
      <c r="I1361" s="38">
        <v>4.3689</v>
      </c>
      <c r="J1361" s="38">
        <f t="shared" si="110"/>
        <v>4.3746957230000003</v>
      </c>
      <c r="K1361" s="38">
        <f t="shared" si="107"/>
        <v>-2.0199999999999996E-2</v>
      </c>
      <c r="L1361" s="38">
        <f t="shared" si="108"/>
        <v>7.0528974272028172E-2</v>
      </c>
      <c r="M1361" s="38">
        <f t="shared" si="109"/>
        <v>7.2599999999999998E-2</v>
      </c>
      <c r="N1361" s="38">
        <f t="shared" si="111"/>
        <v>5.7957230000003079E-3</v>
      </c>
    </row>
    <row r="1362" spans="1:14">
      <c r="A1362" s="9">
        <v>40085</v>
      </c>
      <c r="B1362">
        <v>4.2086190060000002</v>
      </c>
      <c r="C1362" s="23">
        <v>-7.1999999999999998E-3</v>
      </c>
      <c r="D1362" s="23">
        <v>7.2999999999999995E-2</v>
      </c>
      <c r="E1362">
        <v>-1.6974690000000001E-3</v>
      </c>
      <c r="F1362" s="23">
        <v>1.6199999999999999E-2</v>
      </c>
      <c r="H1362" s="9">
        <v>40078</v>
      </c>
      <c r="I1362" s="38">
        <v>4.3891</v>
      </c>
      <c r="J1362" s="38">
        <f t="shared" si="110"/>
        <v>4.3858952469999997</v>
      </c>
      <c r="K1362" s="38">
        <f t="shared" si="107"/>
        <v>-2.48999999999997E-2</v>
      </c>
      <c r="L1362" s="38">
        <f t="shared" si="108"/>
        <v>7.0501994422244044E-2</v>
      </c>
      <c r="M1362" s="38">
        <f t="shared" si="109"/>
        <v>7.2599999999999998E-2</v>
      </c>
      <c r="N1362" s="38">
        <f t="shared" si="111"/>
        <v>3.2047530000003377E-3</v>
      </c>
    </row>
    <row r="1363" spans="1:14">
      <c r="A1363" s="9">
        <v>40084</v>
      </c>
      <c r="B1363">
        <v>4.2157690739999998</v>
      </c>
      <c r="C1363" s="23">
        <v>-5.3600000000000002E-2</v>
      </c>
      <c r="D1363" s="23">
        <v>7.2999999999999995E-2</v>
      </c>
      <c r="E1363">
        <v>-1.2637282999999999E-2</v>
      </c>
      <c r="F1363" s="23">
        <v>1.6199999999999999E-2</v>
      </c>
      <c r="H1363" s="9">
        <v>40077</v>
      </c>
      <c r="I1363" s="38">
        <v>4.4139999999999997</v>
      </c>
      <c r="J1363" s="38">
        <f t="shared" si="110"/>
        <v>4.4135306740000004</v>
      </c>
      <c r="K1363" s="38">
        <f t="shared" si="107"/>
        <v>2.629999999999999E-2</v>
      </c>
      <c r="L1363" s="38">
        <f t="shared" si="108"/>
        <v>7.0518681180806481E-2</v>
      </c>
      <c r="M1363" s="38">
        <f t="shared" si="109"/>
        <v>7.2599999999999998E-2</v>
      </c>
      <c r="N1363" s="38">
        <f t="shared" si="111"/>
        <v>4.6932599999927049E-4</v>
      </c>
    </row>
    <row r="1364" spans="1:14">
      <c r="A1364" s="9">
        <v>40081</v>
      </c>
      <c r="B1364">
        <v>4.2693829929999998</v>
      </c>
      <c r="C1364" s="23">
        <v>-3.8399999999999997E-2</v>
      </c>
      <c r="D1364" s="23">
        <v>7.2800000000000004E-2</v>
      </c>
      <c r="E1364">
        <v>-8.9476959999999998E-3</v>
      </c>
      <c r="F1364" s="23">
        <v>1.6199999999999999E-2</v>
      </c>
      <c r="H1364" s="9">
        <v>40074</v>
      </c>
      <c r="I1364" s="38">
        <v>4.3876999999999997</v>
      </c>
      <c r="J1364" s="38">
        <f t="shared" si="110"/>
        <v>4.3872450489999997</v>
      </c>
      <c r="K1364" s="38">
        <f t="shared" si="107"/>
        <v>7.3900000000000077E-2</v>
      </c>
      <c r="L1364" s="38">
        <f t="shared" si="108"/>
        <v>7.3568132532325387E-2</v>
      </c>
      <c r="M1364" s="38">
        <f t="shared" si="109"/>
        <v>7.5700000000000003E-2</v>
      </c>
      <c r="N1364" s="38">
        <f t="shared" si="111"/>
        <v>4.5495100000003674E-4</v>
      </c>
    </row>
    <row r="1365" spans="1:14">
      <c r="A1365" s="9">
        <v>40080</v>
      </c>
      <c r="B1365">
        <v>4.3077555519999997</v>
      </c>
      <c r="C1365" s="23">
        <v>-6.6900000000000001E-2</v>
      </c>
      <c r="D1365" s="23">
        <v>7.2800000000000004E-2</v>
      </c>
      <c r="E1365">
        <v>-1.5419953E-2</v>
      </c>
      <c r="F1365" s="23">
        <v>1.6199999999999999E-2</v>
      </c>
      <c r="H1365" s="9">
        <v>40073</v>
      </c>
      <c r="I1365" s="38">
        <v>4.3137999999999996</v>
      </c>
      <c r="J1365" s="38">
        <f t="shared" si="110"/>
        <v>4.3106149819999997</v>
      </c>
      <c r="K1365" s="38">
        <f t="shared" si="107"/>
        <v>-7.2799999999999976E-2</v>
      </c>
      <c r="L1365" s="38">
        <f t="shared" si="108"/>
        <v>7.2872670161708647E-2</v>
      </c>
      <c r="M1365" s="38">
        <f t="shared" si="109"/>
        <v>7.4999999999999997E-2</v>
      </c>
      <c r="N1365" s="38">
        <f t="shared" si="111"/>
        <v>3.1850179999999284E-3</v>
      </c>
    </row>
    <row r="1366" spans="1:14">
      <c r="A1366" s="9">
        <v>40079</v>
      </c>
      <c r="B1366">
        <v>4.3746957230000003</v>
      </c>
      <c r="C1366" s="23">
        <v>-1.12E-2</v>
      </c>
      <c r="D1366" s="23">
        <v>7.2599999999999998E-2</v>
      </c>
      <c r="E1366">
        <v>-2.5567979999999999E-3</v>
      </c>
      <c r="F1366" s="23">
        <v>1.61E-2</v>
      </c>
      <c r="H1366" s="9">
        <v>40072</v>
      </c>
      <c r="I1366" s="38">
        <v>4.3865999999999996</v>
      </c>
      <c r="J1366" s="38">
        <f t="shared" si="110"/>
        <v>4.3875037639999999</v>
      </c>
      <c r="K1366" s="38">
        <f t="shared" si="107"/>
        <v>-5.6000000000002714E-3</v>
      </c>
      <c r="L1366" s="38">
        <f t="shared" si="108"/>
        <v>7.2368527119972048E-2</v>
      </c>
      <c r="M1366" s="38">
        <f t="shared" si="109"/>
        <v>7.4499999999999997E-2</v>
      </c>
      <c r="N1366" s="38">
        <f t="shared" si="111"/>
        <v>9.0376400000025114E-4</v>
      </c>
    </row>
    <row r="1367" spans="1:14">
      <c r="A1367" s="9">
        <v>40078</v>
      </c>
      <c r="B1367">
        <v>4.3858952469999997</v>
      </c>
      <c r="C1367" s="23">
        <v>-2.76E-2</v>
      </c>
      <c r="D1367" s="23">
        <v>7.2599999999999998E-2</v>
      </c>
      <c r="E1367">
        <v>-6.2812090000000003E-3</v>
      </c>
      <c r="F1367" s="23">
        <v>1.61E-2</v>
      </c>
      <c r="H1367" s="9">
        <v>40071</v>
      </c>
      <c r="I1367" s="38">
        <v>4.3921999999999999</v>
      </c>
      <c r="J1367" s="38">
        <f t="shared" si="110"/>
        <v>4.3923528330000003</v>
      </c>
      <c r="K1367" s="38">
        <f t="shared" si="107"/>
        <v>3.67999999999995E-2</v>
      </c>
      <c r="L1367" s="38">
        <f t="shared" si="108"/>
        <v>7.3231763199058275E-2</v>
      </c>
      <c r="M1367" s="38">
        <f t="shared" si="109"/>
        <v>7.5300000000000006E-2</v>
      </c>
      <c r="N1367" s="38">
        <f t="shared" si="111"/>
        <v>1.5283300000046296E-4</v>
      </c>
    </row>
    <row r="1368" spans="1:14">
      <c r="A1368" s="9">
        <v>40077</v>
      </c>
      <c r="B1368">
        <v>4.4135306740000004</v>
      </c>
      <c r="C1368" s="23">
        <v>2.63E-2</v>
      </c>
      <c r="D1368" s="23">
        <v>7.2599999999999998E-2</v>
      </c>
      <c r="E1368">
        <v>5.9734970000000004E-3</v>
      </c>
      <c r="F1368" s="23">
        <v>1.61E-2</v>
      </c>
      <c r="H1368" s="9">
        <v>40070</v>
      </c>
      <c r="I1368" s="38">
        <v>4.3554000000000004</v>
      </c>
      <c r="J1368" s="38">
        <f t="shared" si="110"/>
        <v>4.356715576</v>
      </c>
      <c r="K1368" s="38">
        <f t="shared" si="107"/>
        <v>6.730000000000036E-2</v>
      </c>
      <c r="L1368" s="38">
        <f t="shared" si="108"/>
        <v>7.342636428253424E-2</v>
      </c>
      <c r="M1368" s="38">
        <f t="shared" si="109"/>
        <v>7.5499999999999998E-2</v>
      </c>
      <c r="N1368" s="38">
        <f t="shared" si="111"/>
        <v>1.3155759999996519E-3</v>
      </c>
    </row>
    <row r="1369" spans="1:14">
      <c r="A1369" s="9">
        <v>40074</v>
      </c>
      <c r="B1369">
        <v>4.3872450489999997</v>
      </c>
      <c r="C1369" s="23">
        <v>7.6600000000000001E-2</v>
      </c>
      <c r="D1369" s="23">
        <v>7.5700000000000003E-2</v>
      </c>
      <c r="E1369">
        <v>1.7620897E-2</v>
      </c>
      <c r="F1369" s="23">
        <v>1.6799999999999999E-2</v>
      </c>
      <c r="H1369" s="9">
        <v>40067</v>
      </c>
      <c r="I1369" s="38">
        <v>4.2881</v>
      </c>
      <c r="J1369" s="38">
        <f t="shared" si="110"/>
        <v>4.289392973</v>
      </c>
      <c r="K1369" s="38">
        <f t="shared" si="107"/>
        <v>3.4000000000000696E-3</v>
      </c>
      <c r="L1369" s="38">
        <f t="shared" si="108"/>
        <v>8.380925942938347E-2</v>
      </c>
      <c r="M1369" s="38">
        <f t="shared" si="109"/>
        <v>8.5900000000000004E-2</v>
      </c>
      <c r="N1369" s="38">
        <f t="shared" si="111"/>
        <v>1.2929729999999751E-3</v>
      </c>
    </row>
    <row r="1370" spans="1:14">
      <c r="A1370" s="9">
        <v>40073</v>
      </c>
      <c r="B1370">
        <v>4.3106149819999997</v>
      </c>
      <c r="C1370" s="23">
        <v>-7.6899999999999996E-2</v>
      </c>
      <c r="D1370" s="23">
        <v>7.4999999999999997E-2</v>
      </c>
      <c r="E1370">
        <v>-1.7679865999999999E-2</v>
      </c>
      <c r="F1370" s="23">
        <v>1.66E-2</v>
      </c>
      <c r="H1370" s="9">
        <v>40066</v>
      </c>
      <c r="I1370" s="38">
        <v>4.2847</v>
      </c>
      <c r="J1370" s="38">
        <f t="shared" si="110"/>
        <v>4.2849705599999997</v>
      </c>
      <c r="K1370" s="38">
        <f t="shared" si="107"/>
        <v>-0.11639999999999961</v>
      </c>
      <c r="L1370" s="38">
        <f t="shared" si="108"/>
        <v>8.4579826500457311E-2</v>
      </c>
      <c r="M1370" s="38">
        <f t="shared" si="109"/>
        <v>8.6699999999999999E-2</v>
      </c>
      <c r="N1370" s="38">
        <f t="shared" si="111"/>
        <v>2.7055999999969771E-4</v>
      </c>
    </row>
    <row r="1371" spans="1:14">
      <c r="A1371" s="9">
        <v>40072</v>
      </c>
      <c r="B1371">
        <v>4.3875037639999999</v>
      </c>
      <c r="C1371" s="23">
        <v>-4.7999999999999996E-3</v>
      </c>
      <c r="D1371" s="23">
        <v>7.4499999999999997E-2</v>
      </c>
      <c r="E1371">
        <v>-1.1045899999999999E-3</v>
      </c>
      <c r="F1371" s="23">
        <v>1.6500000000000001E-2</v>
      </c>
      <c r="H1371" s="9">
        <v>40065</v>
      </c>
      <c r="I1371" s="38">
        <v>4.4010999999999996</v>
      </c>
      <c r="J1371" s="38">
        <f t="shared" si="110"/>
        <v>4.3998633849999997</v>
      </c>
      <c r="K1371" s="38">
        <f t="shared" si="107"/>
        <v>-1.3800000000000701E-2</v>
      </c>
      <c r="L1371" s="38">
        <f t="shared" si="108"/>
        <v>8.3663804349265028E-2</v>
      </c>
      <c r="M1371" s="38">
        <f t="shared" si="109"/>
        <v>8.5900000000000004E-2</v>
      </c>
      <c r="N1371" s="38">
        <f t="shared" si="111"/>
        <v>1.2366149999998299E-3</v>
      </c>
    </row>
    <row r="1372" spans="1:14">
      <c r="A1372" s="9">
        <v>40071</v>
      </c>
      <c r="B1372">
        <v>4.3923528330000003</v>
      </c>
      <c r="C1372" s="23">
        <v>3.56E-2</v>
      </c>
      <c r="D1372" s="23">
        <v>7.5300000000000006E-2</v>
      </c>
      <c r="E1372">
        <v>8.146571E-3</v>
      </c>
      <c r="F1372" s="23">
        <v>1.66E-2</v>
      </c>
      <c r="H1372" s="9">
        <v>40064</v>
      </c>
      <c r="I1372" s="38">
        <v>4.4149000000000003</v>
      </c>
      <c r="J1372" s="38">
        <f t="shared" si="110"/>
        <v>4.4147056239999998</v>
      </c>
      <c r="K1372" s="38">
        <f t="shared" si="107"/>
        <v>-1.1400000000000077E-2</v>
      </c>
      <c r="L1372" s="38">
        <f t="shared" si="108"/>
        <v>8.5229670754005421E-2</v>
      </c>
      <c r="M1372" s="38">
        <f t="shared" si="109"/>
        <v>8.7300000000000003E-2</v>
      </c>
      <c r="N1372" s="38">
        <f t="shared" si="111"/>
        <v>1.9437600000049571E-4</v>
      </c>
    </row>
    <row r="1373" spans="1:14">
      <c r="A1373" s="9">
        <v>40070</v>
      </c>
      <c r="B1373">
        <v>4.356715576</v>
      </c>
      <c r="C1373" s="23">
        <v>6.7299999999999999E-2</v>
      </c>
      <c r="D1373" s="23">
        <v>7.5499999999999998E-2</v>
      </c>
      <c r="E1373">
        <v>1.557324E-2</v>
      </c>
      <c r="F1373" s="23">
        <v>1.67E-2</v>
      </c>
      <c r="H1373" s="9">
        <v>40060</v>
      </c>
      <c r="I1373" s="38">
        <v>4.4263000000000003</v>
      </c>
      <c r="J1373" s="38">
        <f t="shared" si="110"/>
        <v>4.4236895250000003</v>
      </c>
      <c r="K1373" s="38">
        <f t="shared" si="107"/>
        <v>6.530000000000058E-2</v>
      </c>
      <c r="L1373" s="38">
        <f t="shared" si="108"/>
        <v>8.6660169774953333E-2</v>
      </c>
      <c r="M1373" s="38">
        <f t="shared" si="109"/>
        <v>8.8800000000000004E-2</v>
      </c>
      <c r="N1373" s="38">
        <f t="shared" si="111"/>
        <v>2.610475000000001E-3</v>
      </c>
    </row>
    <row r="1374" spans="1:14">
      <c r="A1374" s="9">
        <v>40067</v>
      </c>
      <c r="B1374">
        <v>4.289392973</v>
      </c>
      <c r="C1374" s="23">
        <v>4.4000000000000003E-3</v>
      </c>
      <c r="D1374" s="23">
        <v>8.5900000000000004E-2</v>
      </c>
      <c r="E1374">
        <v>1.031543E-3</v>
      </c>
      <c r="F1374" s="23">
        <v>1.8800000000000001E-2</v>
      </c>
      <c r="H1374" s="9">
        <v>40059</v>
      </c>
      <c r="I1374" s="38">
        <v>4.3609999999999998</v>
      </c>
      <c r="J1374" s="38">
        <f t="shared" si="110"/>
        <v>4.3619708279999996</v>
      </c>
      <c r="K1374" s="38">
        <f t="shared" si="107"/>
        <v>4.3499999999999872E-2</v>
      </c>
      <c r="L1374" s="38">
        <f t="shared" si="108"/>
        <v>8.6746309434839797E-2</v>
      </c>
      <c r="M1374" s="38">
        <f t="shared" si="109"/>
        <v>8.8800000000000004E-2</v>
      </c>
      <c r="N1374" s="38">
        <f t="shared" si="111"/>
        <v>9.7082799999981262E-4</v>
      </c>
    </row>
    <row r="1375" spans="1:14">
      <c r="A1375" s="9">
        <v>40066</v>
      </c>
      <c r="B1375">
        <v>4.2849705599999997</v>
      </c>
      <c r="C1375" s="23">
        <v>-0.1149</v>
      </c>
      <c r="D1375" s="23">
        <v>8.6699999999999999E-2</v>
      </c>
      <c r="E1375">
        <v>-2.645981E-2</v>
      </c>
      <c r="F1375" s="23">
        <v>1.9E-2</v>
      </c>
      <c r="H1375" s="9">
        <v>40058</v>
      </c>
      <c r="I1375" s="38">
        <v>4.3174999999999999</v>
      </c>
      <c r="J1375" s="38">
        <f t="shared" si="110"/>
        <v>4.314694201</v>
      </c>
      <c r="K1375" s="38">
        <f t="shared" si="107"/>
        <v>-8.4100000000000286E-2</v>
      </c>
      <c r="L1375" s="38">
        <f t="shared" ref="L1375:L1402" si="112">STDEVA(K1375:K1434)</f>
        <v>8.7423555937563929E-2</v>
      </c>
      <c r="M1375" s="38">
        <f t="shared" si="109"/>
        <v>8.9399999999999993E-2</v>
      </c>
      <c r="N1375" s="38">
        <f t="shared" si="111"/>
        <v>2.8057989999998867E-3</v>
      </c>
    </row>
    <row r="1376" spans="1:14">
      <c r="A1376" s="9">
        <v>40065</v>
      </c>
      <c r="B1376">
        <v>4.3998633849999997</v>
      </c>
      <c r="C1376" s="23">
        <v>-1.4800000000000001E-2</v>
      </c>
      <c r="D1376" s="23">
        <v>8.5900000000000004E-2</v>
      </c>
      <c r="E1376">
        <v>-3.3676639999999998E-3</v>
      </c>
      <c r="F1376" s="23">
        <v>1.8700000000000001E-2</v>
      </c>
      <c r="H1376" s="9">
        <v>40057</v>
      </c>
      <c r="I1376" s="38">
        <v>4.4016000000000002</v>
      </c>
      <c r="J1376" s="38">
        <f t="shared" si="110"/>
        <v>4.4018032229999999</v>
      </c>
      <c r="K1376" s="38">
        <f t="shared" si="107"/>
        <v>-1.8699999999999939E-2</v>
      </c>
      <c r="L1376" s="38">
        <f t="shared" si="112"/>
        <v>8.7015861451046977E-2</v>
      </c>
      <c r="M1376" s="38">
        <f t="shared" si="109"/>
        <v>8.8999999999999996E-2</v>
      </c>
      <c r="N1376" s="38">
        <f t="shared" si="111"/>
        <v>2.0322299999975257E-4</v>
      </c>
    </row>
    <row r="1377" spans="1:14">
      <c r="A1377" s="9">
        <v>40064</v>
      </c>
      <c r="B1377">
        <v>4.4147056239999998</v>
      </c>
      <c r="C1377" s="23">
        <v>-8.9999999999999993E-3</v>
      </c>
      <c r="D1377" s="23">
        <v>8.7300000000000003E-2</v>
      </c>
      <c r="E1377">
        <v>-2.032926E-3</v>
      </c>
      <c r="F1377" s="23">
        <v>1.9E-2</v>
      </c>
      <c r="H1377" s="9">
        <v>40056</v>
      </c>
      <c r="I1377" s="38">
        <v>4.4203000000000001</v>
      </c>
      <c r="J1377" s="38">
        <f t="shared" si="110"/>
        <v>4.4218428469999997</v>
      </c>
      <c r="K1377" s="38">
        <f t="shared" si="107"/>
        <v>-6.2400000000000233E-2</v>
      </c>
      <c r="L1377" s="38">
        <f t="shared" si="112"/>
        <v>8.8445138538381249E-2</v>
      </c>
      <c r="M1377" s="38">
        <f t="shared" si="109"/>
        <v>9.0300000000000005E-2</v>
      </c>
      <c r="N1377" s="38">
        <f t="shared" si="111"/>
        <v>1.5428469999996253E-3</v>
      </c>
    </row>
    <row r="1378" spans="1:14">
      <c r="A1378" s="9">
        <v>40060</v>
      </c>
      <c r="B1378">
        <v>4.4236895250000003</v>
      </c>
      <c r="C1378" s="23">
        <v>6.1699999999999998E-2</v>
      </c>
      <c r="D1378" s="23">
        <v>8.8800000000000004E-2</v>
      </c>
      <c r="E1378">
        <v>1.4050102E-2</v>
      </c>
      <c r="F1378" s="23">
        <v>1.9300000000000001E-2</v>
      </c>
      <c r="H1378" s="9">
        <v>40053</v>
      </c>
      <c r="I1378" s="38">
        <v>4.4827000000000004</v>
      </c>
      <c r="J1378" s="38">
        <f t="shared" si="110"/>
        <v>4.4840186360000001</v>
      </c>
      <c r="K1378" s="38">
        <f t="shared" si="107"/>
        <v>-5.8999999999995723E-3</v>
      </c>
      <c r="L1378" s="38">
        <f t="shared" si="112"/>
        <v>9.1716783793254181E-2</v>
      </c>
      <c r="M1378" s="38">
        <f t="shared" si="109"/>
        <v>9.35E-2</v>
      </c>
      <c r="N1378" s="38">
        <f t="shared" si="111"/>
        <v>1.3186359999997066E-3</v>
      </c>
    </row>
    <row r="1379" spans="1:14">
      <c r="A1379" s="9">
        <v>40059</v>
      </c>
      <c r="B1379">
        <v>4.3619708279999996</v>
      </c>
      <c r="C1379" s="23">
        <v>4.7300000000000002E-2</v>
      </c>
      <c r="D1379" s="23">
        <v>8.8800000000000004E-2</v>
      </c>
      <c r="E1379">
        <v>1.0897527000000001E-2</v>
      </c>
      <c r="F1379" s="23">
        <v>1.9300000000000001E-2</v>
      </c>
      <c r="H1379" s="9">
        <v>40052</v>
      </c>
      <c r="I1379" s="38">
        <v>4.4885999999999999</v>
      </c>
      <c r="J1379" s="38">
        <f t="shared" si="110"/>
        <v>4.4893181220000002</v>
      </c>
      <c r="K1379" s="38">
        <f t="shared" si="107"/>
        <v>2.8599999999999959E-2</v>
      </c>
      <c r="L1379" s="38">
        <f t="shared" si="112"/>
        <v>9.5087924462210649E-2</v>
      </c>
      <c r="M1379" s="38">
        <f t="shared" si="109"/>
        <v>9.69E-2</v>
      </c>
      <c r="N1379" s="38">
        <f t="shared" si="111"/>
        <v>7.1812200000032078E-4</v>
      </c>
    </row>
    <row r="1380" spans="1:14">
      <c r="A1380" s="9">
        <v>40058</v>
      </c>
      <c r="B1380">
        <v>4.314694201</v>
      </c>
      <c r="C1380" s="23">
        <v>-8.7099999999999997E-2</v>
      </c>
      <c r="D1380" s="23">
        <v>8.9399999999999993E-2</v>
      </c>
      <c r="E1380">
        <v>-1.9987827E-2</v>
      </c>
      <c r="F1380" s="23">
        <v>1.9400000000000001E-2</v>
      </c>
      <c r="H1380" s="9">
        <v>40051</v>
      </c>
      <c r="I1380" s="38">
        <v>4.46</v>
      </c>
      <c r="J1380" s="38">
        <f t="shared" si="110"/>
        <v>4.4625044530000002</v>
      </c>
      <c r="K1380" s="38">
        <f t="shared" si="107"/>
        <v>-5.3000000000000824E-3</v>
      </c>
      <c r="L1380" s="38">
        <f t="shared" si="112"/>
        <v>9.5474694431750662E-2</v>
      </c>
      <c r="M1380" s="38">
        <f t="shared" si="109"/>
        <v>9.7299999999999998E-2</v>
      </c>
      <c r="N1380" s="38">
        <f t="shared" si="111"/>
        <v>2.5044530000002396E-3</v>
      </c>
    </row>
    <row r="1381" spans="1:14">
      <c r="A1381" s="9">
        <v>40057</v>
      </c>
      <c r="B1381">
        <v>4.4018032229999999</v>
      </c>
      <c r="C1381" s="23">
        <v>-0.02</v>
      </c>
      <c r="D1381" s="23">
        <v>8.8999999999999996E-2</v>
      </c>
      <c r="E1381">
        <v>-4.5422630000000004E-3</v>
      </c>
      <c r="F1381" s="23">
        <v>1.9300000000000001E-2</v>
      </c>
      <c r="H1381" s="9">
        <v>40050</v>
      </c>
      <c r="I1381" s="38">
        <v>4.4653</v>
      </c>
      <c r="J1381" s="38">
        <f t="shared" si="110"/>
        <v>4.4667812710000003</v>
      </c>
      <c r="K1381" s="38">
        <f t="shared" si="107"/>
        <v>-2.629999999999999E-2</v>
      </c>
      <c r="L1381" s="38">
        <f t="shared" si="112"/>
        <v>9.5702330996648641E-2</v>
      </c>
      <c r="M1381" s="38">
        <f t="shared" si="109"/>
        <v>9.7500000000000003E-2</v>
      </c>
      <c r="N1381" s="38">
        <f t="shared" si="111"/>
        <v>1.4812710000002838E-3</v>
      </c>
    </row>
    <row r="1382" spans="1:14">
      <c r="A1382" s="9">
        <v>40056</v>
      </c>
      <c r="B1382">
        <v>4.4218428469999997</v>
      </c>
      <c r="C1382" s="23">
        <v>-6.2199999999999998E-2</v>
      </c>
      <c r="D1382" s="23">
        <v>9.0300000000000005E-2</v>
      </c>
      <c r="E1382">
        <v>-1.3963118E-2</v>
      </c>
      <c r="F1382" s="23">
        <v>1.95E-2</v>
      </c>
      <c r="H1382" s="9">
        <v>40049</v>
      </c>
      <c r="I1382" s="38">
        <v>4.4916</v>
      </c>
      <c r="J1382" s="38">
        <f t="shared" si="110"/>
        <v>4.4896940069999998</v>
      </c>
      <c r="K1382" s="38">
        <f t="shared" si="107"/>
        <v>-3.8999999999999702E-2</v>
      </c>
      <c r="L1382" s="38">
        <f t="shared" si="112"/>
        <v>0.1042849942756553</v>
      </c>
      <c r="M1382" s="38">
        <f t="shared" si="109"/>
        <v>0.1055</v>
      </c>
      <c r="N1382" s="38">
        <f t="shared" si="111"/>
        <v>1.9059930000002723E-3</v>
      </c>
    </row>
    <row r="1383" spans="1:14">
      <c r="A1383" s="9">
        <v>40053</v>
      </c>
      <c r="B1383">
        <v>4.4840186360000001</v>
      </c>
      <c r="C1383" s="23">
        <v>-5.3E-3</v>
      </c>
      <c r="D1383" s="23">
        <v>9.35E-2</v>
      </c>
      <c r="E1383">
        <v>-1.181163E-3</v>
      </c>
      <c r="F1383" s="23">
        <v>2.0199999999999999E-2</v>
      </c>
      <c r="H1383" s="9">
        <v>40046</v>
      </c>
      <c r="I1383" s="38">
        <v>4.5305999999999997</v>
      </c>
      <c r="J1383" s="38">
        <f t="shared" si="110"/>
        <v>4.5218268259999999</v>
      </c>
      <c r="K1383" s="38">
        <f t="shared" si="107"/>
        <v>8.4899999999999309E-2</v>
      </c>
      <c r="L1383" s="38">
        <f t="shared" si="112"/>
        <v>0.11464916117526594</v>
      </c>
      <c r="M1383" s="38">
        <f t="shared" si="109"/>
        <v>0.1147</v>
      </c>
      <c r="N1383" s="38">
        <f t="shared" si="111"/>
        <v>8.7731739999998837E-3</v>
      </c>
    </row>
    <row r="1384" spans="1:14">
      <c r="A1384" s="9">
        <v>40052</v>
      </c>
      <c r="B1384">
        <v>4.4893181220000002</v>
      </c>
      <c r="C1384" s="23">
        <v>2.6800000000000001E-2</v>
      </c>
      <c r="D1384" s="23">
        <v>9.69E-2</v>
      </c>
      <c r="E1384">
        <v>5.9906789999999996E-3</v>
      </c>
      <c r="F1384" s="23">
        <v>2.0899999999999998E-2</v>
      </c>
      <c r="H1384" s="9">
        <v>40045</v>
      </c>
      <c r="I1384" s="38">
        <v>4.4457000000000004</v>
      </c>
      <c r="J1384" s="38">
        <f t="shared" si="110"/>
        <v>4.4468130329999997</v>
      </c>
      <c r="K1384" s="38">
        <f t="shared" si="107"/>
        <v>-3.879999999999928E-2</v>
      </c>
      <c r="L1384" s="38">
        <f t="shared" si="112"/>
        <v>0.11593225826166648</v>
      </c>
      <c r="M1384" s="38">
        <f t="shared" si="109"/>
        <v>0.11600000000000001</v>
      </c>
      <c r="N1384" s="38">
        <f t="shared" si="111"/>
        <v>1.1130329999993194E-3</v>
      </c>
    </row>
    <row r="1385" spans="1:14">
      <c r="A1385" s="9">
        <v>40051</v>
      </c>
      <c r="B1385">
        <v>4.4625044530000002</v>
      </c>
      <c r="C1385" s="23">
        <v>-4.3E-3</v>
      </c>
      <c r="D1385" s="23">
        <v>9.7299999999999998E-2</v>
      </c>
      <c r="E1385">
        <v>-9.5793099999999997E-4</v>
      </c>
      <c r="F1385" s="23">
        <v>2.1000000000000001E-2</v>
      </c>
      <c r="H1385" s="9">
        <v>40044</v>
      </c>
      <c r="I1385" s="38">
        <v>4.4844999999999997</v>
      </c>
      <c r="J1385" s="38">
        <f t="shared" si="110"/>
        <v>4.4772482199999999</v>
      </c>
      <c r="K1385" s="38">
        <f t="shared" si="107"/>
        <v>-3.4800000000000608E-2</v>
      </c>
      <c r="L1385" s="38">
        <f t="shared" si="112"/>
        <v>0.1253706973846436</v>
      </c>
      <c r="M1385" s="38">
        <f t="shared" si="109"/>
        <v>0.125</v>
      </c>
      <c r="N1385" s="38">
        <f t="shared" si="111"/>
        <v>7.2517799999998189E-3</v>
      </c>
    </row>
    <row r="1386" spans="1:14">
      <c r="A1386" s="9">
        <v>40050</v>
      </c>
      <c r="B1386">
        <v>4.4667812710000003</v>
      </c>
      <c r="C1386" s="23">
        <v>-2.29E-2</v>
      </c>
      <c r="D1386" s="23">
        <v>9.7500000000000003E-2</v>
      </c>
      <c r="E1386">
        <v>-5.1164740000000002E-3</v>
      </c>
      <c r="F1386" s="23">
        <v>2.1000000000000001E-2</v>
      </c>
      <c r="H1386" s="9">
        <v>40043</v>
      </c>
      <c r="I1386" s="38">
        <v>4.5193000000000003</v>
      </c>
      <c r="J1386" s="38">
        <f t="shared" si="110"/>
        <v>4.5086621779999998</v>
      </c>
      <c r="K1386" s="38">
        <f t="shared" si="107"/>
        <v>5.259999999999998E-2</v>
      </c>
      <c r="L1386" s="38">
        <f t="shared" si="112"/>
        <v>0.12539172873676013</v>
      </c>
      <c r="M1386" s="38">
        <f t="shared" si="109"/>
        <v>0.12509999999999999</v>
      </c>
      <c r="N1386" s="38">
        <f t="shared" si="111"/>
        <v>1.0637822000000519E-2</v>
      </c>
    </row>
    <row r="1387" spans="1:14">
      <c r="A1387" s="9">
        <v>40049</v>
      </c>
      <c r="B1387">
        <v>4.4896940069999998</v>
      </c>
      <c r="C1387" s="23">
        <v>-3.2099999999999997E-2</v>
      </c>
      <c r="D1387" s="23">
        <v>0.1055</v>
      </c>
      <c r="E1387">
        <v>-7.1315279999999998E-3</v>
      </c>
      <c r="F1387" s="23">
        <v>2.2800000000000001E-2</v>
      </c>
      <c r="H1387" s="9">
        <v>40042</v>
      </c>
      <c r="I1387" s="38">
        <v>4.4667000000000003</v>
      </c>
      <c r="J1387" s="38">
        <f t="shared" si="110"/>
        <v>4.4661577059999997</v>
      </c>
      <c r="K1387" s="38">
        <f t="shared" si="107"/>
        <v>-2.6599999999999291E-2</v>
      </c>
      <c r="L1387" s="38">
        <f t="shared" si="112"/>
        <v>0.12549596342575409</v>
      </c>
      <c r="M1387" s="38">
        <f t="shared" si="109"/>
        <v>0.12529999999999999</v>
      </c>
      <c r="N1387" s="38">
        <f t="shared" si="111"/>
        <v>5.4229400000060934E-4</v>
      </c>
    </row>
    <row r="1388" spans="1:14">
      <c r="A1388" s="9">
        <v>40046</v>
      </c>
      <c r="B1388">
        <v>4.5218268259999999</v>
      </c>
      <c r="C1388" s="23">
        <v>7.4999999999999997E-2</v>
      </c>
      <c r="D1388" s="23">
        <v>0.1147</v>
      </c>
      <c r="E1388">
        <v>1.6728409999999999E-2</v>
      </c>
      <c r="F1388" s="23">
        <v>2.4899999999999999E-2</v>
      </c>
      <c r="H1388" s="9">
        <v>40039</v>
      </c>
      <c r="I1388" s="38">
        <v>4.4932999999999996</v>
      </c>
      <c r="J1388" s="38">
        <f t="shared" si="110"/>
        <v>4.490576806</v>
      </c>
      <c r="K1388" s="38">
        <f t="shared" si="107"/>
        <v>-3.6000000000000476E-2</v>
      </c>
      <c r="L1388" s="38">
        <f t="shared" si="112"/>
        <v>0.12598753990718456</v>
      </c>
      <c r="M1388" s="38">
        <f t="shared" si="109"/>
        <v>0.12570000000000001</v>
      </c>
      <c r="N1388" s="38">
        <f t="shared" si="111"/>
        <v>2.7231939999996513E-3</v>
      </c>
    </row>
    <row r="1389" spans="1:14">
      <c r="A1389" s="9">
        <v>40045</v>
      </c>
      <c r="B1389">
        <v>4.4468130329999997</v>
      </c>
      <c r="C1389" s="23">
        <v>-3.04E-2</v>
      </c>
      <c r="D1389" s="23">
        <v>0.11600000000000001</v>
      </c>
      <c r="E1389">
        <v>-6.8209539999999997E-3</v>
      </c>
      <c r="F1389" s="23">
        <v>2.52E-2</v>
      </c>
      <c r="H1389" s="9">
        <v>40038</v>
      </c>
      <c r="I1389" s="38">
        <v>4.5293000000000001</v>
      </c>
      <c r="J1389" s="38">
        <f t="shared" si="110"/>
        <v>4.5270636919999996</v>
      </c>
      <c r="K1389" s="38">
        <f t="shared" si="107"/>
        <v>-0.10890000000000022</v>
      </c>
      <c r="L1389" s="38">
        <f t="shared" si="112"/>
        <v>0.12607484858736773</v>
      </c>
      <c r="M1389" s="38">
        <f t="shared" si="109"/>
        <v>0.12570000000000001</v>
      </c>
      <c r="N1389" s="38">
        <f t="shared" si="111"/>
        <v>2.2363080000005198E-3</v>
      </c>
    </row>
    <row r="1390" spans="1:14">
      <c r="A1390" s="9">
        <v>40044</v>
      </c>
      <c r="B1390">
        <v>4.4772482199999999</v>
      </c>
      <c r="C1390" s="23">
        <v>-3.1399999999999997E-2</v>
      </c>
      <c r="D1390" s="23">
        <v>0.125</v>
      </c>
      <c r="E1390">
        <v>-6.9918539999999996E-3</v>
      </c>
      <c r="F1390" s="23">
        <v>2.7400000000000001E-2</v>
      </c>
      <c r="H1390" s="9">
        <v>40037</v>
      </c>
      <c r="I1390" s="38">
        <v>4.6382000000000003</v>
      </c>
      <c r="J1390" s="38">
        <f t="shared" si="110"/>
        <v>4.6362809010000001</v>
      </c>
      <c r="K1390" s="38">
        <f t="shared" si="107"/>
        <v>1.0800000000000587E-2</v>
      </c>
      <c r="L1390" s="38">
        <f t="shared" si="112"/>
        <v>0.12513283635586339</v>
      </c>
      <c r="M1390" s="38">
        <f t="shared" si="109"/>
        <v>0.12479999999999999</v>
      </c>
      <c r="N1390" s="38">
        <f t="shared" si="111"/>
        <v>1.9190990000002017E-3</v>
      </c>
    </row>
    <row r="1391" spans="1:14">
      <c r="A1391" s="9">
        <v>40043</v>
      </c>
      <c r="B1391">
        <v>4.5086621779999998</v>
      </c>
      <c r="C1391" s="23">
        <v>4.2500000000000003E-2</v>
      </c>
      <c r="D1391" s="23">
        <v>0.12509999999999999</v>
      </c>
      <c r="E1391">
        <v>9.4720099999999995E-3</v>
      </c>
      <c r="F1391" s="23">
        <v>2.7400000000000001E-2</v>
      </c>
      <c r="H1391" s="9">
        <v>40036</v>
      </c>
      <c r="I1391" s="38">
        <v>4.6273999999999997</v>
      </c>
      <c r="J1391" s="38">
        <f t="shared" si="110"/>
        <v>4.6274021599999999</v>
      </c>
      <c r="K1391" s="38">
        <f t="shared" si="107"/>
        <v>-6.3800000000000523E-2</v>
      </c>
      <c r="L1391" s="38">
        <f t="shared" si="112"/>
        <v>0.12531984177670297</v>
      </c>
      <c r="M1391" s="38">
        <f t="shared" si="109"/>
        <v>0.1249</v>
      </c>
      <c r="N1391" s="38">
        <f t="shared" si="111"/>
        <v>2.160000000195339E-6</v>
      </c>
    </row>
    <row r="1392" spans="1:14">
      <c r="A1392" s="9">
        <v>40042</v>
      </c>
      <c r="B1392">
        <v>4.4661577059999997</v>
      </c>
      <c r="C1392" s="23">
        <v>-2.4400000000000002E-2</v>
      </c>
      <c r="D1392" s="23">
        <v>0.12529999999999999</v>
      </c>
      <c r="E1392">
        <v>-5.4526929999999998E-3</v>
      </c>
      <c r="F1392" s="23">
        <v>2.7400000000000001E-2</v>
      </c>
      <c r="H1392" s="9">
        <v>40035</v>
      </c>
      <c r="I1392" s="38">
        <v>4.6912000000000003</v>
      </c>
      <c r="J1392" s="38">
        <f t="shared" si="110"/>
        <v>4.69414204</v>
      </c>
      <c r="K1392" s="38">
        <f t="shared" si="107"/>
        <v>-0.10799999999999965</v>
      </c>
      <c r="L1392" s="38">
        <f t="shared" si="112"/>
        <v>0.12493077581509979</v>
      </c>
      <c r="M1392" s="38">
        <f t="shared" si="109"/>
        <v>0.1245</v>
      </c>
      <c r="N1392" s="38">
        <f t="shared" si="111"/>
        <v>2.9420399999997571E-3</v>
      </c>
    </row>
    <row r="1393" spans="1:14">
      <c r="A1393" s="9">
        <v>40039</v>
      </c>
      <c r="B1393">
        <v>4.490576806</v>
      </c>
      <c r="C1393" s="23">
        <v>-3.6499999999999998E-2</v>
      </c>
      <c r="D1393" s="23">
        <v>0.12570000000000001</v>
      </c>
      <c r="E1393">
        <v>-8.0923799999999997E-3</v>
      </c>
      <c r="F1393" s="23">
        <v>2.76E-2</v>
      </c>
      <c r="H1393" s="9">
        <v>40032</v>
      </c>
      <c r="I1393" s="38">
        <v>4.7991999999999999</v>
      </c>
      <c r="J1393" s="38">
        <f t="shared" si="110"/>
        <v>4.8023291339999998</v>
      </c>
      <c r="K1393" s="38">
        <f t="shared" si="107"/>
        <v>8.6899999999999977E-2</v>
      </c>
      <c r="L1393" s="38">
        <f t="shared" si="112"/>
        <v>0.12393467810848229</v>
      </c>
      <c r="M1393" s="38">
        <f t="shared" si="109"/>
        <v>0.1235</v>
      </c>
      <c r="N1393" s="38">
        <f t="shared" si="111"/>
        <v>3.1291339999999224E-3</v>
      </c>
    </row>
    <row r="1394" spans="1:14">
      <c r="A1394" s="9">
        <v>40038</v>
      </c>
      <c r="B1394">
        <v>4.5270636919999996</v>
      </c>
      <c r="C1394" s="23">
        <v>-0.10920000000000001</v>
      </c>
      <c r="D1394" s="23">
        <v>0.12570000000000001</v>
      </c>
      <c r="E1394">
        <v>-2.3838977000000001E-2</v>
      </c>
      <c r="F1394" s="23">
        <v>2.76E-2</v>
      </c>
      <c r="H1394" s="9">
        <v>40031</v>
      </c>
      <c r="I1394" s="38">
        <v>4.7122999999999999</v>
      </c>
      <c r="J1394" s="38">
        <f t="shared" si="110"/>
        <v>4.708820469</v>
      </c>
      <c r="K1394" s="38">
        <f t="shared" si="107"/>
        <v>2.120000000000033E-2</v>
      </c>
      <c r="L1394" s="38">
        <f t="shared" si="112"/>
        <v>0.12383826014257975</v>
      </c>
      <c r="M1394" s="38">
        <f t="shared" si="109"/>
        <v>0.12330000000000001</v>
      </c>
      <c r="N1394" s="38">
        <f t="shared" si="111"/>
        <v>3.4795309999999802E-3</v>
      </c>
    </row>
    <row r="1395" spans="1:14">
      <c r="A1395" s="9">
        <v>40037</v>
      </c>
      <c r="B1395">
        <v>4.6362809010000001</v>
      </c>
      <c r="C1395" s="23">
        <v>8.8999999999999999E-3</v>
      </c>
      <c r="D1395" s="23">
        <v>0.12479999999999999</v>
      </c>
      <c r="E1395">
        <v>1.916893E-3</v>
      </c>
      <c r="F1395" s="23">
        <v>2.7400000000000001E-2</v>
      </c>
      <c r="H1395" s="9">
        <v>40030</v>
      </c>
      <c r="I1395" s="38">
        <v>4.6910999999999996</v>
      </c>
      <c r="J1395" s="38">
        <f t="shared" si="110"/>
        <v>4.6917043869999997</v>
      </c>
      <c r="K1395" s="38">
        <f t="shared" si="107"/>
        <v>0.10739999999999927</v>
      </c>
      <c r="L1395" s="38">
        <f t="shared" si="112"/>
        <v>0.12388788136745872</v>
      </c>
      <c r="M1395" s="38">
        <f t="shared" si="109"/>
        <v>0.12330000000000001</v>
      </c>
      <c r="N1395" s="38">
        <f t="shared" si="111"/>
        <v>6.0438700000009504E-4</v>
      </c>
    </row>
    <row r="1396" spans="1:14">
      <c r="A1396" s="9">
        <v>40036</v>
      </c>
      <c r="B1396">
        <v>4.6274021599999999</v>
      </c>
      <c r="C1396" s="23">
        <v>-6.6699999999999995E-2</v>
      </c>
      <c r="D1396" s="23">
        <v>0.1249</v>
      </c>
      <c r="E1396">
        <v>-1.4319735E-2</v>
      </c>
      <c r="F1396" s="23">
        <v>2.7400000000000001E-2</v>
      </c>
      <c r="H1396" s="9">
        <v>40029</v>
      </c>
      <c r="I1396" s="38">
        <v>4.5837000000000003</v>
      </c>
      <c r="J1396" s="38">
        <f t="shared" si="110"/>
        <v>4.5781811389999998</v>
      </c>
      <c r="K1396" s="38">
        <f t="shared" si="107"/>
        <v>6.3200000000000145E-2</v>
      </c>
      <c r="L1396" s="38">
        <f t="shared" si="112"/>
        <v>0.12454060581663778</v>
      </c>
      <c r="M1396" s="38">
        <f t="shared" si="109"/>
        <v>0.1239</v>
      </c>
      <c r="N1396" s="38">
        <f t="shared" si="111"/>
        <v>5.5188610000005411E-3</v>
      </c>
    </row>
    <row r="1397" spans="1:14">
      <c r="A1397" s="9">
        <v>40035</v>
      </c>
      <c r="B1397">
        <v>4.69414204</v>
      </c>
      <c r="C1397" s="23">
        <v>-0.1082</v>
      </c>
      <c r="D1397" s="23">
        <v>0.1245</v>
      </c>
      <c r="E1397">
        <v>-2.2785679999999999E-2</v>
      </c>
      <c r="F1397" s="23">
        <v>2.7300000000000001E-2</v>
      </c>
      <c r="H1397" s="9">
        <v>40028</v>
      </c>
      <c r="I1397" s="38">
        <v>4.5205000000000002</v>
      </c>
      <c r="J1397" s="38">
        <f t="shared" si="110"/>
        <v>4.5200238309999996</v>
      </c>
      <c r="K1397" s="38">
        <f t="shared" si="107"/>
        <v>0.11180000000000057</v>
      </c>
      <c r="L1397" s="38">
        <f t="shared" si="112"/>
        <v>0.12440337728398305</v>
      </c>
      <c r="M1397" s="38">
        <f t="shared" si="109"/>
        <v>0.12379999999999999</v>
      </c>
      <c r="N1397" s="38">
        <f t="shared" si="111"/>
        <v>4.7616900000058138E-4</v>
      </c>
    </row>
    <row r="1398" spans="1:14">
      <c r="A1398" s="9">
        <v>40032</v>
      </c>
      <c r="B1398">
        <v>4.8023291339999998</v>
      </c>
      <c r="C1398" s="23">
        <v>9.35E-2</v>
      </c>
      <c r="D1398" s="23">
        <v>0.1235</v>
      </c>
      <c r="E1398">
        <v>1.9663591000000001E-2</v>
      </c>
      <c r="F1398" s="23">
        <v>2.7099999999999999E-2</v>
      </c>
      <c r="H1398" s="9">
        <v>40025</v>
      </c>
      <c r="I1398" s="38">
        <v>4.4086999999999996</v>
      </c>
      <c r="J1398" s="38">
        <f t="shared" si="110"/>
        <v>4.39661802</v>
      </c>
      <c r="K1398" s="38">
        <f t="shared" si="107"/>
        <v>-0.13200000000000056</v>
      </c>
      <c r="L1398" s="38">
        <f t="shared" si="112"/>
        <v>0.12455240880668682</v>
      </c>
      <c r="M1398" s="38">
        <f t="shared" si="109"/>
        <v>0.1237</v>
      </c>
      <c r="N1398" s="38">
        <f t="shared" si="111"/>
        <v>1.2081979999999604E-2</v>
      </c>
    </row>
    <row r="1399" spans="1:14">
      <c r="A1399" s="9">
        <v>40031</v>
      </c>
      <c r="B1399">
        <v>4.708820469</v>
      </c>
      <c r="C1399" s="23">
        <v>1.7100000000000001E-2</v>
      </c>
      <c r="D1399" s="23">
        <v>0.12330000000000001</v>
      </c>
      <c r="E1399">
        <v>3.6415200000000001E-3</v>
      </c>
      <c r="F1399" s="23">
        <v>2.7099999999999999E-2</v>
      </c>
      <c r="H1399" s="9">
        <v>40024</v>
      </c>
      <c r="I1399" s="38">
        <v>4.5407000000000002</v>
      </c>
      <c r="J1399" s="38">
        <f t="shared" si="110"/>
        <v>4.5411144180000003</v>
      </c>
      <c r="K1399" s="38">
        <f t="shared" si="107"/>
        <v>-6.4000000000001833E-3</v>
      </c>
      <c r="L1399" s="38">
        <f t="shared" si="112"/>
        <v>0.12325593302321694</v>
      </c>
      <c r="M1399" s="38">
        <f t="shared" si="109"/>
        <v>0.1222</v>
      </c>
      <c r="N1399" s="38">
        <f t="shared" si="111"/>
        <v>4.14418000000083E-4</v>
      </c>
    </row>
    <row r="1400" spans="1:14">
      <c r="A1400" s="9">
        <v>40030</v>
      </c>
      <c r="B1400">
        <v>4.6917043869999997</v>
      </c>
      <c r="C1400" s="23">
        <v>0.1135</v>
      </c>
      <c r="D1400" s="23">
        <v>0.12330000000000001</v>
      </c>
      <c r="E1400">
        <v>2.4494136999999999E-2</v>
      </c>
      <c r="F1400" s="23">
        <v>2.7099999999999999E-2</v>
      </c>
      <c r="H1400" s="9">
        <v>40023</v>
      </c>
      <c r="I1400" s="38">
        <v>4.5471000000000004</v>
      </c>
      <c r="J1400" s="38">
        <f t="shared" si="110"/>
        <v>4.5456448079999996</v>
      </c>
      <c r="K1400" s="38">
        <f t="shared" si="107"/>
        <v>-4.1199999999999903E-2</v>
      </c>
      <c r="L1400" s="38">
        <f t="shared" si="112"/>
        <v>0.12350659557172451</v>
      </c>
      <c r="M1400" s="38">
        <f t="shared" si="109"/>
        <v>0.12239999999999999</v>
      </c>
      <c r="N1400" s="38">
        <f t="shared" si="111"/>
        <v>1.4551920000007712E-3</v>
      </c>
    </row>
    <row r="1401" spans="1:14">
      <c r="A1401" s="9">
        <v>40029</v>
      </c>
      <c r="B1401">
        <v>4.5781811389999998</v>
      </c>
      <c r="C1401" s="23">
        <v>5.8200000000000002E-2</v>
      </c>
      <c r="D1401" s="23">
        <v>0.1239</v>
      </c>
      <c r="E1401">
        <v>1.2784522E-2</v>
      </c>
      <c r="F1401" s="23">
        <v>2.7300000000000001E-2</v>
      </c>
      <c r="H1401" s="9">
        <v>40022</v>
      </c>
      <c r="I1401" s="38">
        <v>4.5883000000000003</v>
      </c>
      <c r="J1401" s="38">
        <f t="shared" si="110"/>
        <v>4.5880604060000003</v>
      </c>
      <c r="K1401" s="38">
        <f t="shared" si="107"/>
        <v>-5.0099999999999589E-2</v>
      </c>
      <c r="L1401" s="38">
        <f t="shared" si="112"/>
        <v>0.1235386693960972</v>
      </c>
      <c r="M1401" s="38">
        <f t="shared" si="109"/>
        <v>0.1225</v>
      </c>
      <c r="N1401" s="38">
        <f t="shared" si="111"/>
        <v>2.3959399999995412E-4</v>
      </c>
    </row>
    <row r="1402" spans="1:14">
      <c r="A1402" s="9">
        <v>40028</v>
      </c>
      <c r="B1402">
        <v>4.5200238309999996</v>
      </c>
      <c r="C1402" s="23">
        <v>0.1234</v>
      </c>
      <c r="D1402" s="23">
        <v>0.12379999999999999</v>
      </c>
      <c r="E1402">
        <v>2.7681653000000001E-2</v>
      </c>
      <c r="F1402" s="23">
        <v>2.7300000000000001E-2</v>
      </c>
      <c r="H1402" s="9">
        <v>40021</v>
      </c>
      <c r="I1402" s="38">
        <v>4.6383999999999999</v>
      </c>
      <c r="J1402" s="38">
        <f t="shared" si="110"/>
        <v>4.6386392159999996</v>
      </c>
      <c r="K1402" s="38">
        <f t="shared" si="107"/>
        <v>3.0100000000000016E-2</v>
      </c>
      <c r="L1402" s="38">
        <f t="shared" si="112"/>
        <v>0.53989002077374371</v>
      </c>
      <c r="M1402" s="38">
        <f t="shared" si="109"/>
        <v>6.2773999999999998E-3</v>
      </c>
      <c r="N1402" s="38">
        <f t="shared" si="111"/>
        <v>2.3921599999976451E-4</v>
      </c>
    </row>
    <row r="1403" spans="1:14">
      <c r="A1403" s="9">
        <v>40025</v>
      </c>
      <c r="B1403">
        <v>4.39661802</v>
      </c>
      <c r="C1403" s="23">
        <v>-0.14449999999999999</v>
      </c>
      <c r="D1403" s="23">
        <v>0.1237</v>
      </c>
      <c r="E1403">
        <v>-3.2336835000000001E-2</v>
      </c>
      <c r="F1403" s="23">
        <v>2.7300000000000001E-2</v>
      </c>
      <c r="H1403" s="9">
        <v>40018</v>
      </c>
      <c r="I1403" s="38">
        <v>4.6082999999999998</v>
      </c>
      <c r="J1403" s="38">
        <f t="shared" si="110"/>
        <v>4.6096118239999999</v>
      </c>
      <c r="K1403" s="38">
        <f t="shared" si="107"/>
        <v>-5.600000000000005E-2</v>
      </c>
      <c r="L1403" s="38">
        <f t="shared" ref="L1403:L1434" si="113">STDEVA(K1403:K1467)</f>
        <v>0.54448847550085366</v>
      </c>
      <c r="M1403" s="38">
        <f t="shared" si="109"/>
        <v>-1.3309161999999999E-2</v>
      </c>
      <c r="N1403" s="38">
        <f t="shared" si="111"/>
        <v>1.3118240000000725E-3</v>
      </c>
    </row>
    <row r="1404" spans="1:14">
      <c r="A1404" s="9">
        <v>40024</v>
      </c>
      <c r="B1404">
        <v>4.5411144180000003</v>
      </c>
      <c r="C1404" s="23">
        <v>-4.4999999999999997E-3</v>
      </c>
      <c r="D1404" s="23">
        <v>0.1222</v>
      </c>
      <c r="E1404">
        <v>-9.97141E-4</v>
      </c>
      <c r="F1404" s="23">
        <v>2.7E-2</v>
      </c>
      <c r="H1404" s="9">
        <v>40017</v>
      </c>
      <c r="I1404" s="38">
        <v>4.6642999999999999</v>
      </c>
      <c r="J1404" s="38">
        <f t="shared" si="110"/>
        <v>4.6713719720000002</v>
      </c>
      <c r="K1404" s="38">
        <f t="shared" si="107"/>
        <v>0.17520000000000024</v>
      </c>
      <c r="L1404" s="38">
        <f t="shared" si="113"/>
        <v>0.54895166260756767</v>
      </c>
      <c r="M1404" s="38">
        <f t="shared" si="109"/>
        <v>3.8298634999999998E-2</v>
      </c>
      <c r="N1404" s="38">
        <f t="shared" si="111"/>
        <v>7.071972000000315E-3</v>
      </c>
    </row>
    <row r="1405" spans="1:14">
      <c r="A1405" s="9">
        <v>40023</v>
      </c>
      <c r="B1405">
        <v>4.5456448079999996</v>
      </c>
      <c r="C1405" s="23">
        <v>-4.24E-2</v>
      </c>
      <c r="D1405" s="23">
        <v>0.12239999999999999</v>
      </c>
      <c r="E1405">
        <v>-9.2877759999999993E-3</v>
      </c>
      <c r="F1405" s="23">
        <v>2.7E-2</v>
      </c>
      <c r="H1405" s="9">
        <v>40016</v>
      </c>
      <c r="I1405" s="38">
        <v>4.4890999999999996</v>
      </c>
      <c r="J1405" s="38">
        <f t="shared" si="110"/>
        <v>4.4958474329999998</v>
      </c>
      <c r="K1405" s="38">
        <f t="shared" si="107"/>
        <v>4.269999999999996E-2</v>
      </c>
      <c r="L1405" s="38">
        <f t="shared" si="113"/>
        <v>0.55368394221198836</v>
      </c>
      <c r="M1405" s="38">
        <f t="shared" si="109"/>
        <v>1.1361604000000001E-2</v>
      </c>
      <c r="N1405" s="38">
        <f t="shared" si="111"/>
        <v>6.7474330000001359E-3</v>
      </c>
    </row>
    <row r="1406" spans="1:14">
      <c r="A1406" s="9">
        <v>40022</v>
      </c>
      <c r="B1406">
        <v>4.5880604060000003</v>
      </c>
      <c r="C1406" s="23">
        <v>-5.0599999999999999E-2</v>
      </c>
      <c r="D1406" s="23">
        <v>0.1225</v>
      </c>
      <c r="E1406">
        <v>-1.0963686E-2</v>
      </c>
      <c r="F1406" s="23">
        <v>2.7099999999999999E-2</v>
      </c>
      <c r="H1406" s="9">
        <v>40015</v>
      </c>
      <c r="I1406" s="38">
        <v>4.4463999999999997</v>
      </c>
      <c r="J1406" s="38">
        <f t="shared" si="110"/>
        <v>4.4450564750000003</v>
      </c>
      <c r="K1406" s="38">
        <f t="shared" si="107"/>
        <v>-0.12320000000000064</v>
      </c>
      <c r="L1406" s="38">
        <f t="shared" si="113"/>
        <v>0.55867322665563468</v>
      </c>
      <c r="M1406" s="38">
        <f t="shared" si="109"/>
        <v>-2.7373229999999998E-2</v>
      </c>
      <c r="N1406" s="38">
        <f t="shared" si="111"/>
        <v>1.3435249999993459E-3</v>
      </c>
    </row>
    <row r="1407" spans="1:14">
      <c r="A1407" s="9">
        <v>40021</v>
      </c>
      <c r="B1407">
        <v>4.6386392159999996</v>
      </c>
      <c r="C1407" s="23">
        <v>2.9000000000000001E-2</v>
      </c>
      <c r="D1407">
        <v>6.2773999999999998E-3</v>
      </c>
      <c r="H1407" s="9">
        <v>40014</v>
      </c>
      <c r="I1407" s="38">
        <v>4.5696000000000003</v>
      </c>
      <c r="J1407" s="38">
        <f t="shared" si="110"/>
        <v>4.5684126559999996</v>
      </c>
      <c r="K1407" s="38">
        <f t="shared" ref="K1407:K1438" si="114">I1407-I1408</f>
        <v>-5.909999999999993E-2</v>
      </c>
      <c r="L1407" s="38">
        <f t="shared" si="113"/>
        <v>0.56313564110507897</v>
      </c>
      <c r="M1407" s="38">
        <f t="shared" si="109"/>
        <v>-1.3495590999999999E-2</v>
      </c>
      <c r="N1407" s="38">
        <f t="shared" si="111"/>
        <v>1.1873440000007562E-3</v>
      </c>
    </row>
    <row r="1408" spans="1:14">
      <c r="A1408" s="9">
        <v>40018</v>
      </c>
      <c r="B1408">
        <v>4.6096118239999999</v>
      </c>
      <c r="C1408" s="23">
        <v>-6.1800000000000001E-2</v>
      </c>
      <c r="D1408">
        <v>-1.3309161999999999E-2</v>
      </c>
      <c r="H1408" s="9">
        <v>40011</v>
      </c>
      <c r="I1408" s="38">
        <v>4.6287000000000003</v>
      </c>
      <c r="J1408" s="38">
        <f t="shared" si="110"/>
        <v>4.6304839869999999</v>
      </c>
      <c r="K1408" s="38">
        <f t="shared" si="114"/>
        <v>5.7100000000000151E-2</v>
      </c>
      <c r="L1408" s="38">
        <f t="shared" si="113"/>
        <v>0.56808157723713104</v>
      </c>
      <c r="M1408" s="38">
        <f t="shared" si="109"/>
        <v>1.2678661000000001E-2</v>
      </c>
      <c r="N1408" s="38">
        <f t="shared" si="111"/>
        <v>1.7839869999995983E-3</v>
      </c>
    </row>
    <row r="1409" spans="1:14">
      <c r="A1409" s="9">
        <v>40017</v>
      </c>
      <c r="B1409">
        <v>4.6713719720000002</v>
      </c>
      <c r="C1409" s="23">
        <v>0.17549999999999999</v>
      </c>
      <c r="D1409">
        <v>3.8298634999999998E-2</v>
      </c>
      <c r="H1409" s="9">
        <v>40010</v>
      </c>
      <c r="I1409" s="38">
        <v>4.5716000000000001</v>
      </c>
      <c r="J1409" s="38">
        <f t="shared" si="110"/>
        <v>4.5721462539999997</v>
      </c>
      <c r="K1409" s="38">
        <f t="shared" si="114"/>
        <v>-7.5899999999999856E-2</v>
      </c>
      <c r="L1409" s="38">
        <f t="shared" si="113"/>
        <v>0.57350389962775661</v>
      </c>
      <c r="M1409" s="38">
        <f t="shared" si="109"/>
        <v>-1.5896839999999999E-2</v>
      </c>
      <c r="N1409" s="38">
        <f t="shared" si="111"/>
        <v>5.462539999996352E-4</v>
      </c>
    </row>
    <row r="1410" spans="1:14">
      <c r="A1410" s="9">
        <v>40016</v>
      </c>
      <c r="B1410">
        <v>4.4958474329999998</v>
      </c>
      <c r="C1410" s="23">
        <v>5.0799999999999998E-2</v>
      </c>
      <c r="D1410">
        <v>1.1361604000000001E-2</v>
      </c>
      <c r="H1410" s="9">
        <v>40009</v>
      </c>
      <c r="I1410" s="38">
        <v>4.6475</v>
      </c>
      <c r="J1410" s="38">
        <f t="shared" si="110"/>
        <v>4.6454097169999997</v>
      </c>
      <c r="K1410" s="38">
        <f t="shared" si="114"/>
        <v>0.15179999999999971</v>
      </c>
      <c r="L1410" s="38">
        <f t="shared" si="113"/>
        <v>0.57864529345468185</v>
      </c>
      <c r="M1410" s="38">
        <f t="shared" ref="M1410:M1461" si="115">VLOOKUP(H1410,$A$2:$F$1466,4,0)</f>
        <v>3.7356739999999999E-2</v>
      </c>
      <c r="N1410" s="38">
        <f t="shared" si="111"/>
        <v>2.0902830000002481E-3</v>
      </c>
    </row>
    <row r="1411" spans="1:14">
      <c r="A1411" s="9">
        <v>40015</v>
      </c>
      <c r="B1411">
        <v>4.4450564750000003</v>
      </c>
      <c r="C1411" s="23">
        <v>-0.1234</v>
      </c>
      <c r="D1411">
        <v>-2.7373229999999998E-2</v>
      </c>
      <c r="H1411" s="9">
        <v>40008</v>
      </c>
      <c r="I1411" s="38">
        <v>4.4957000000000003</v>
      </c>
      <c r="J1411" s="38">
        <f t="shared" ref="J1411:J1461" si="116">VLOOKUP(H1411,A1411:F2875,2,0)</f>
        <v>4.4750737589999998</v>
      </c>
      <c r="K1411" s="38">
        <f t="shared" si="114"/>
        <v>8.9300000000000601E-2</v>
      </c>
      <c r="L1411" s="38">
        <f t="shared" si="113"/>
        <v>0.58433510706530334</v>
      </c>
      <c r="M1411" s="38">
        <f t="shared" si="115"/>
        <v>1.5949979E-2</v>
      </c>
      <c r="N1411" s="38">
        <f t="shared" ref="N1411:N1461" si="117">ABS(I1411-J1411)</f>
        <v>2.0626241000000434E-2</v>
      </c>
    </row>
    <row r="1412" spans="1:14">
      <c r="A1412" s="9">
        <v>40014</v>
      </c>
      <c r="B1412">
        <v>4.5684126559999996</v>
      </c>
      <c r="C1412" s="23">
        <v>-6.2100000000000002E-2</v>
      </c>
      <c r="D1412">
        <v>-1.3495590999999999E-2</v>
      </c>
      <c r="H1412" s="9">
        <v>40007</v>
      </c>
      <c r="I1412" s="38">
        <v>4.4063999999999997</v>
      </c>
      <c r="J1412" s="38">
        <f t="shared" si="116"/>
        <v>4.4042626450000002</v>
      </c>
      <c r="K1412" s="38">
        <f t="shared" si="114"/>
        <v>6.5599999999999881E-2</v>
      </c>
      <c r="L1412" s="38">
        <f t="shared" si="113"/>
        <v>0.59026757199336199</v>
      </c>
      <c r="M1412" s="38">
        <f t="shared" si="115"/>
        <v>1.6020696000000001E-2</v>
      </c>
      <c r="N1412" s="38">
        <f t="shared" si="117"/>
        <v>2.1373549999994523E-3</v>
      </c>
    </row>
    <row r="1413" spans="1:14">
      <c r="A1413" s="9">
        <v>40011</v>
      </c>
      <c r="B1413">
        <v>4.6304839869999999</v>
      </c>
      <c r="C1413" s="23">
        <v>5.8299999999999998E-2</v>
      </c>
      <c r="D1413">
        <v>1.2678661000000001E-2</v>
      </c>
      <c r="H1413" s="9">
        <v>40004</v>
      </c>
      <c r="I1413" s="38">
        <v>4.3407999999999998</v>
      </c>
      <c r="J1413" s="38">
        <f t="shared" si="116"/>
        <v>4.3342654889999999</v>
      </c>
      <c r="K1413" s="38">
        <f t="shared" si="114"/>
        <v>-8.879999999999999E-2</v>
      </c>
      <c r="L1413" s="38">
        <f t="shared" si="113"/>
        <v>0.59637545243211132</v>
      </c>
      <c r="M1413" s="38">
        <f t="shared" si="115"/>
        <v>-2.2628235999999999E-2</v>
      </c>
      <c r="N1413" s="38">
        <f t="shared" si="117"/>
        <v>6.5345109999999096E-3</v>
      </c>
    </row>
    <row r="1414" spans="1:14">
      <c r="A1414" s="9">
        <v>40010</v>
      </c>
      <c r="B1414">
        <v>4.5721462539999997</v>
      </c>
      <c r="C1414" s="23">
        <v>-7.3300000000000004E-2</v>
      </c>
      <c r="D1414">
        <v>-1.5896839999999999E-2</v>
      </c>
      <c r="H1414" s="9">
        <v>40003</v>
      </c>
      <c r="I1414" s="38">
        <v>4.4295999999999998</v>
      </c>
      <c r="J1414" s="38">
        <f t="shared" si="116"/>
        <v>4.4334603389999998</v>
      </c>
      <c r="K1414" s="38">
        <f t="shared" si="114"/>
        <v>9.3399999999999928E-2</v>
      </c>
      <c r="L1414" s="38">
        <f t="shared" si="113"/>
        <v>0.60211921288464354</v>
      </c>
      <c r="M1414" s="38">
        <f t="shared" si="115"/>
        <v>2.3803675999999999E-2</v>
      </c>
      <c r="N1414" s="38">
        <f t="shared" si="117"/>
        <v>3.8603390000000459E-3</v>
      </c>
    </row>
    <row r="1415" spans="1:14">
      <c r="A1415" s="9">
        <v>40009</v>
      </c>
      <c r="B1415">
        <v>4.6454097169999997</v>
      </c>
      <c r="C1415" s="23">
        <v>0.17030000000000001</v>
      </c>
      <c r="D1415">
        <v>3.7356739999999999E-2</v>
      </c>
      <c r="H1415" s="9">
        <v>40002</v>
      </c>
      <c r="I1415" s="38">
        <v>4.3361999999999998</v>
      </c>
      <c r="J1415" s="38">
        <f t="shared" si="116"/>
        <v>4.3291738100000003</v>
      </c>
      <c r="K1415" s="38">
        <f t="shared" si="114"/>
        <v>-0.14069999999999983</v>
      </c>
      <c r="L1415" s="38">
        <f t="shared" si="113"/>
        <v>0.60862877622019596</v>
      </c>
      <c r="M1415" s="38">
        <f t="shared" si="115"/>
        <v>-3.3463604000000001E-2</v>
      </c>
      <c r="N1415" s="38">
        <f t="shared" si="117"/>
        <v>7.0261899999994881E-3</v>
      </c>
    </row>
    <row r="1416" spans="1:14">
      <c r="A1416" s="9">
        <v>40008</v>
      </c>
      <c r="B1416">
        <v>4.4750737589999998</v>
      </c>
      <c r="C1416" s="23">
        <v>7.0800000000000002E-2</v>
      </c>
      <c r="D1416">
        <v>1.5949979E-2</v>
      </c>
      <c r="H1416" s="9">
        <v>40001</v>
      </c>
      <c r="I1416" s="38">
        <v>4.4768999999999997</v>
      </c>
      <c r="J1416" s="38">
        <f t="shared" si="116"/>
        <v>4.4764947670000002</v>
      </c>
      <c r="K1416" s="38">
        <f t="shared" si="114"/>
        <v>-3.76000000000003E-2</v>
      </c>
      <c r="L1416" s="38">
        <f t="shared" si="113"/>
        <v>0.61435211517130706</v>
      </c>
      <c r="M1416" s="38">
        <f t="shared" si="115"/>
        <v>-8.1682939999999996E-3</v>
      </c>
      <c r="N1416" s="38">
        <f t="shared" si="117"/>
        <v>4.0523299999950524E-4</v>
      </c>
    </row>
    <row r="1417" spans="1:14">
      <c r="A1417" s="9">
        <v>40007</v>
      </c>
      <c r="B1417">
        <v>4.4042626450000002</v>
      </c>
      <c r="C1417" s="23">
        <v>7.0000000000000007E-2</v>
      </c>
      <c r="D1417">
        <v>1.6020696000000001E-2</v>
      </c>
      <c r="H1417" s="9">
        <v>40000</v>
      </c>
      <c r="I1417" s="38">
        <v>4.5145</v>
      </c>
      <c r="J1417" s="38">
        <f t="shared" si="116"/>
        <v>4.5132098359999997</v>
      </c>
      <c r="K1417" s="38">
        <f t="shared" si="114"/>
        <v>3.4000000000000696E-3</v>
      </c>
      <c r="L1417" s="38">
        <f t="shared" si="113"/>
        <v>0.62095371035532143</v>
      </c>
      <c r="M1417" s="38">
        <f t="shared" si="115"/>
        <v>1.8309399999999999E-4</v>
      </c>
      <c r="N1417" s="38">
        <f t="shared" si="117"/>
        <v>1.2901640000002601E-3</v>
      </c>
    </row>
    <row r="1418" spans="1:14">
      <c r="A1418" s="9">
        <v>40004</v>
      </c>
      <c r="B1418">
        <v>4.3342654889999999</v>
      </c>
      <c r="C1418" s="23">
        <v>-9.9199999999999997E-2</v>
      </c>
      <c r="D1418">
        <v>-2.2628235999999999E-2</v>
      </c>
      <c r="H1418" s="9">
        <v>39996</v>
      </c>
      <c r="I1418" s="38">
        <v>4.5110999999999999</v>
      </c>
      <c r="J1418" s="38">
        <f t="shared" si="116"/>
        <v>4.5123835679999997</v>
      </c>
      <c r="K1418" s="38">
        <f t="shared" si="114"/>
        <v>-4.2399999999999771E-2</v>
      </c>
      <c r="L1418" s="38">
        <f t="shared" si="113"/>
        <v>0.62795472808416353</v>
      </c>
      <c r="M1418" s="38">
        <f t="shared" si="115"/>
        <v>-8.7396390000000004E-3</v>
      </c>
      <c r="N1418" s="38">
        <f t="shared" si="117"/>
        <v>1.2835679999998462E-3</v>
      </c>
    </row>
    <row r="1419" spans="1:14">
      <c r="A1419" s="9">
        <v>40003</v>
      </c>
      <c r="B1419">
        <v>4.4334603389999998</v>
      </c>
      <c r="C1419" s="23">
        <v>0.1043</v>
      </c>
      <c r="D1419">
        <v>2.3803675999999999E-2</v>
      </c>
      <c r="H1419" s="9">
        <v>39995</v>
      </c>
      <c r="I1419" s="38">
        <v>4.5534999999999997</v>
      </c>
      <c r="J1419" s="38">
        <f t="shared" si="116"/>
        <v>4.5519930039999998</v>
      </c>
      <c r="K1419" s="38">
        <f t="shared" si="114"/>
        <v>-2.2000000000000242E-2</v>
      </c>
      <c r="L1419" s="38">
        <f t="shared" si="113"/>
        <v>0.63498360194555914</v>
      </c>
      <c r="M1419" s="38">
        <f t="shared" si="115"/>
        <v>-6.9397740000000001E-3</v>
      </c>
      <c r="N1419" s="38">
        <f t="shared" si="117"/>
        <v>1.5069959999998161E-3</v>
      </c>
    </row>
    <row r="1420" spans="1:14">
      <c r="A1420" s="9">
        <v>40002</v>
      </c>
      <c r="B1420">
        <v>4.3291738100000003</v>
      </c>
      <c r="C1420" s="23">
        <v>-0.14729999999999999</v>
      </c>
      <c r="D1420">
        <v>-3.3463604000000001E-2</v>
      </c>
      <c r="H1420" s="9">
        <v>39994</v>
      </c>
      <c r="I1420" s="38">
        <v>4.5754999999999999</v>
      </c>
      <c r="J1420" s="38">
        <f t="shared" si="116"/>
        <v>4.5836926719999997</v>
      </c>
      <c r="K1420" s="38">
        <f t="shared" si="114"/>
        <v>3.6500000000000199E-2</v>
      </c>
      <c r="L1420" s="38">
        <f t="shared" si="113"/>
        <v>0.64236280040652194</v>
      </c>
      <c r="M1420" s="38">
        <f t="shared" si="115"/>
        <v>9.9678040000000002E-3</v>
      </c>
      <c r="N1420" s="38">
        <f t="shared" si="117"/>
        <v>8.1926719999998454E-3</v>
      </c>
    </row>
    <row r="1421" spans="1:14">
      <c r="A1421" s="9">
        <v>40001</v>
      </c>
      <c r="B1421">
        <v>4.4764947670000002</v>
      </c>
      <c r="C1421" s="23">
        <v>-3.6700000000000003E-2</v>
      </c>
      <c r="D1421">
        <v>-8.1682939999999996E-3</v>
      </c>
      <c r="H1421" s="9">
        <v>39993</v>
      </c>
      <c r="I1421" s="38">
        <v>4.5389999999999997</v>
      </c>
      <c r="J1421" s="38">
        <f t="shared" si="116"/>
        <v>4.5382302790000004</v>
      </c>
      <c r="K1421" s="38">
        <f t="shared" si="114"/>
        <v>6.5999999999997172E-3</v>
      </c>
      <c r="L1421" s="38">
        <f t="shared" si="113"/>
        <v>0.6502394375882794</v>
      </c>
      <c r="M1421" s="38">
        <f t="shared" si="115"/>
        <v>1.8975909999999999E-3</v>
      </c>
      <c r="N1421" s="38">
        <f t="shared" si="117"/>
        <v>7.6972099999927934E-4</v>
      </c>
    </row>
    <row r="1422" spans="1:14">
      <c r="A1422" s="9">
        <v>40000</v>
      </c>
      <c r="B1422">
        <v>4.5132098359999997</v>
      </c>
      <c r="C1422" s="23">
        <v>8.0000000000000004E-4</v>
      </c>
      <c r="D1422">
        <v>1.8309399999999999E-4</v>
      </c>
      <c r="H1422" s="9">
        <v>39990</v>
      </c>
      <c r="I1422" s="38">
        <v>4.5324</v>
      </c>
      <c r="J1422" s="38">
        <f t="shared" si="116"/>
        <v>4.5296267400000003</v>
      </c>
      <c r="K1422" s="38">
        <f t="shared" si="114"/>
        <v>-2.7800000000000047E-2</v>
      </c>
      <c r="L1422" s="38">
        <f t="shared" si="113"/>
        <v>0.65830675874958522</v>
      </c>
      <c r="M1422" s="38">
        <f t="shared" si="115"/>
        <v>-6.1028760000000001E-3</v>
      </c>
      <c r="N1422" s="38">
        <f t="shared" si="117"/>
        <v>2.7732599999996665E-3</v>
      </c>
    </row>
    <row r="1423" spans="1:14">
      <c r="A1423" s="9">
        <v>39996</v>
      </c>
      <c r="B1423">
        <v>4.5123835679999997</v>
      </c>
      <c r="C1423" s="23">
        <v>-3.9600000000000003E-2</v>
      </c>
      <c r="D1423">
        <v>-8.7396390000000004E-3</v>
      </c>
      <c r="H1423" s="9">
        <v>39989</v>
      </c>
      <c r="I1423" s="38">
        <v>4.5602</v>
      </c>
      <c r="J1423" s="38">
        <f t="shared" si="116"/>
        <v>4.5573550159999998</v>
      </c>
      <c r="K1423" s="38">
        <f t="shared" si="114"/>
        <v>-0.16790000000000038</v>
      </c>
      <c r="L1423" s="38">
        <f t="shared" si="113"/>
        <v>0.66650939028751166</v>
      </c>
      <c r="M1423" s="38">
        <f t="shared" si="115"/>
        <v>-3.7082153E-2</v>
      </c>
      <c r="N1423" s="38">
        <f t="shared" si="117"/>
        <v>2.8449840000002169E-3</v>
      </c>
    </row>
    <row r="1424" spans="1:14">
      <c r="A1424" s="9">
        <v>39995</v>
      </c>
      <c r="B1424">
        <v>4.5519930039999998</v>
      </c>
      <c r="C1424" s="23">
        <v>-3.1699999999999999E-2</v>
      </c>
      <c r="D1424">
        <v>-6.9397740000000001E-3</v>
      </c>
      <c r="H1424" s="9">
        <v>39988</v>
      </c>
      <c r="I1424" s="38">
        <v>4.7281000000000004</v>
      </c>
      <c r="J1424" s="38">
        <f t="shared" si="116"/>
        <v>4.7295240209999996</v>
      </c>
      <c r="K1424" s="38">
        <f t="shared" si="114"/>
        <v>1.3900000000000468E-2</v>
      </c>
      <c r="L1424" s="38">
        <f t="shared" si="113"/>
        <v>0.67378838462957746</v>
      </c>
      <c r="M1424" s="38">
        <f t="shared" si="115"/>
        <v>2.6161579999999999E-3</v>
      </c>
      <c r="N1424" s="38">
        <f t="shared" si="117"/>
        <v>1.4240209999991649E-3</v>
      </c>
    </row>
    <row r="1425" spans="1:14">
      <c r="A1425" s="9">
        <v>39994</v>
      </c>
      <c r="B1425">
        <v>4.5836926719999997</v>
      </c>
      <c r="C1425" s="23">
        <v>4.5499999999999999E-2</v>
      </c>
      <c r="D1425">
        <v>9.9678040000000002E-3</v>
      </c>
      <c r="H1425" s="9">
        <v>39987</v>
      </c>
      <c r="I1425" s="38">
        <v>4.7141999999999999</v>
      </c>
      <c r="J1425" s="38">
        <f t="shared" si="116"/>
        <v>4.717167012</v>
      </c>
      <c r="K1425" s="38">
        <f t="shared" si="114"/>
        <v>5.7999999999998053E-3</v>
      </c>
      <c r="L1425" s="38">
        <f t="shared" si="113"/>
        <v>0.6828273227234376</v>
      </c>
      <c r="M1425" s="38">
        <f t="shared" si="115"/>
        <v>2.1749769999999998E-3</v>
      </c>
      <c r="N1425" s="38">
        <f t="shared" si="117"/>
        <v>2.9670120000000466E-3</v>
      </c>
    </row>
    <row r="1426" spans="1:14">
      <c r="A1426" s="9">
        <v>39993</v>
      </c>
      <c r="B1426">
        <v>4.5382302790000004</v>
      </c>
      <c r="C1426" s="23">
        <v>8.6E-3</v>
      </c>
      <c r="D1426">
        <v>1.8975909999999999E-3</v>
      </c>
      <c r="H1426" s="9">
        <v>39986</v>
      </c>
      <c r="I1426" s="38">
        <v>4.7084000000000001</v>
      </c>
      <c r="J1426" s="38">
        <f t="shared" si="116"/>
        <v>4.70691843</v>
      </c>
      <c r="K1426" s="38">
        <f t="shared" si="114"/>
        <v>-9.220000000000006E-2</v>
      </c>
      <c r="L1426" s="38">
        <f t="shared" si="113"/>
        <v>0.69219967176191399</v>
      </c>
      <c r="M1426" s="38">
        <f t="shared" si="115"/>
        <v>-1.9533729999999999E-2</v>
      </c>
      <c r="N1426" s="38">
        <f t="shared" si="117"/>
        <v>1.4815700000001542E-3</v>
      </c>
    </row>
    <row r="1427" spans="1:14">
      <c r="A1427" s="9">
        <v>39990</v>
      </c>
      <c r="B1427">
        <v>4.5296267400000003</v>
      </c>
      <c r="C1427" s="23">
        <v>-2.7699999999999999E-2</v>
      </c>
      <c r="D1427">
        <v>-6.1028760000000001E-3</v>
      </c>
      <c r="H1427" s="9">
        <v>39983</v>
      </c>
      <c r="I1427" s="38">
        <v>4.8006000000000002</v>
      </c>
      <c r="J1427" s="38">
        <f t="shared" si="116"/>
        <v>4.7997659820000003</v>
      </c>
      <c r="K1427" s="38">
        <f t="shared" si="114"/>
        <v>-6.8200000000000038E-2</v>
      </c>
      <c r="L1427" s="38">
        <f t="shared" si="113"/>
        <v>0.70123355100766782</v>
      </c>
      <c r="M1427" s="38">
        <f t="shared" si="115"/>
        <v>-1.4429518000000001E-2</v>
      </c>
      <c r="N1427" s="38">
        <f t="shared" si="117"/>
        <v>8.3401799999993642E-4</v>
      </c>
    </row>
    <row r="1428" spans="1:14">
      <c r="A1428" s="9">
        <v>39989</v>
      </c>
      <c r="B1428">
        <v>4.5573550159999998</v>
      </c>
      <c r="C1428" s="23">
        <v>-0.17219999999999999</v>
      </c>
      <c r="D1428">
        <v>-3.7082153E-2</v>
      </c>
      <c r="H1428" s="9">
        <v>39982</v>
      </c>
      <c r="I1428" s="38">
        <v>4.8688000000000002</v>
      </c>
      <c r="J1428" s="38">
        <f t="shared" si="116"/>
        <v>4.8695263850000003</v>
      </c>
      <c r="K1428" s="38">
        <f t="shared" si="114"/>
        <v>0.3125</v>
      </c>
      <c r="L1428" s="38">
        <f t="shared" si="113"/>
        <v>0.7108542803407657</v>
      </c>
      <c r="M1428" s="38">
        <f t="shared" si="115"/>
        <v>6.7128794000000006E-2</v>
      </c>
      <c r="N1428" s="38">
        <f t="shared" si="117"/>
        <v>7.2638500000010708E-4</v>
      </c>
    </row>
    <row r="1429" spans="1:14">
      <c r="A1429" s="9">
        <v>39988</v>
      </c>
      <c r="B1429">
        <v>4.7295240209999996</v>
      </c>
      <c r="C1429" s="23">
        <v>1.24E-2</v>
      </c>
      <c r="D1429">
        <v>2.6161579999999999E-3</v>
      </c>
      <c r="H1429" s="9">
        <v>39981</v>
      </c>
      <c r="I1429" s="38">
        <v>4.5563000000000002</v>
      </c>
      <c r="J1429" s="38">
        <f t="shared" si="116"/>
        <v>4.5533712240000002</v>
      </c>
      <c r="K1429" s="38">
        <f t="shared" si="114"/>
        <v>-9.3199999999999505E-2</v>
      </c>
      <c r="L1429" s="38">
        <f t="shared" si="113"/>
        <v>0.72123645155595839</v>
      </c>
      <c r="M1429" s="38">
        <f t="shared" si="115"/>
        <v>-2.1307468999999999E-2</v>
      </c>
      <c r="N1429" s="38">
        <f t="shared" si="117"/>
        <v>2.9287760000000773E-3</v>
      </c>
    </row>
    <row r="1430" spans="1:14">
      <c r="A1430" s="9">
        <v>39987</v>
      </c>
      <c r="B1430">
        <v>4.717167012</v>
      </c>
      <c r="C1430" s="23">
        <v>1.0200000000000001E-2</v>
      </c>
      <c r="D1430">
        <v>2.1749769999999998E-3</v>
      </c>
      <c r="H1430" s="9">
        <v>39980</v>
      </c>
      <c r="I1430" s="38">
        <v>4.6494999999999997</v>
      </c>
      <c r="J1430" s="38">
        <f t="shared" si="116"/>
        <v>4.6514330529999999</v>
      </c>
      <c r="K1430" s="38">
        <f t="shared" si="114"/>
        <v>-6.2000000000000277E-2</v>
      </c>
      <c r="L1430" s="38">
        <f t="shared" si="113"/>
        <v>0.73156190639832064</v>
      </c>
      <c r="M1430" s="38">
        <f t="shared" si="115"/>
        <v>-1.3754672000000001E-2</v>
      </c>
      <c r="N1430" s="38">
        <f t="shared" si="117"/>
        <v>1.9330530000001289E-3</v>
      </c>
    </row>
    <row r="1431" spans="1:14">
      <c r="A1431" s="9">
        <v>39986</v>
      </c>
      <c r="B1431">
        <v>4.70691843</v>
      </c>
      <c r="C1431" s="23">
        <v>-9.2799999999999994E-2</v>
      </c>
      <c r="D1431">
        <v>-1.9533729999999999E-2</v>
      </c>
      <c r="H1431" s="9">
        <v>39979</v>
      </c>
      <c r="I1431" s="38">
        <v>4.7115</v>
      </c>
      <c r="J1431" s="38">
        <f t="shared" si="116"/>
        <v>4.7158540200000001</v>
      </c>
      <c r="K1431" s="38">
        <f t="shared" si="114"/>
        <v>-0.13130000000000042</v>
      </c>
      <c r="L1431" s="38">
        <f t="shared" si="113"/>
        <v>0.74265984411742381</v>
      </c>
      <c r="M1431" s="38">
        <f t="shared" si="115"/>
        <v>-2.6632390999999998E-2</v>
      </c>
      <c r="N1431" s="38">
        <f t="shared" si="117"/>
        <v>4.3540200000000695E-3</v>
      </c>
    </row>
    <row r="1432" spans="1:14">
      <c r="A1432" s="9">
        <v>39983</v>
      </c>
      <c r="B1432">
        <v>4.7997659820000003</v>
      </c>
      <c r="C1432" s="23">
        <v>-6.9800000000000001E-2</v>
      </c>
      <c r="D1432">
        <v>-1.4429518000000001E-2</v>
      </c>
      <c r="H1432" s="9">
        <v>39976</v>
      </c>
      <c r="I1432" s="38">
        <v>4.8428000000000004</v>
      </c>
      <c r="J1432" s="38">
        <f t="shared" si="116"/>
        <v>4.8431358729999996</v>
      </c>
      <c r="K1432" s="38">
        <f t="shared" si="114"/>
        <v>-0.1285999999999996</v>
      </c>
      <c r="L1432" s="38">
        <f t="shared" si="113"/>
        <v>0.75346062704413896</v>
      </c>
      <c r="M1432" s="38">
        <f t="shared" si="115"/>
        <v>-2.6540385999999999E-2</v>
      </c>
      <c r="N1432" s="38">
        <f t="shared" si="117"/>
        <v>3.3587299999915388E-4</v>
      </c>
    </row>
    <row r="1433" spans="1:14">
      <c r="A1433" s="9">
        <v>39982</v>
      </c>
      <c r="B1433">
        <v>4.8695263850000003</v>
      </c>
      <c r="C1433" s="23">
        <v>0.31619999999999998</v>
      </c>
      <c r="D1433">
        <v>6.7128794000000006E-2</v>
      </c>
      <c r="H1433" s="9">
        <v>39975</v>
      </c>
      <c r="I1433" s="38">
        <v>4.9714</v>
      </c>
      <c r="J1433" s="38">
        <f t="shared" si="116"/>
        <v>4.9733954929999999</v>
      </c>
      <c r="K1433" s="38">
        <f t="shared" si="114"/>
        <v>-9.1700000000000337E-2</v>
      </c>
      <c r="L1433" s="38">
        <f t="shared" si="113"/>
        <v>0.76476813895106777</v>
      </c>
      <c r="M1433" s="38">
        <f t="shared" si="115"/>
        <v>-1.6874502999999999E-2</v>
      </c>
      <c r="N1433" s="38">
        <f t="shared" si="117"/>
        <v>1.9954929999999038E-3</v>
      </c>
    </row>
    <row r="1434" spans="1:14">
      <c r="A1434" s="9">
        <v>39981</v>
      </c>
      <c r="B1434">
        <v>4.5533712240000002</v>
      </c>
      <c r="C1434" s="23">
        <v>-9.8100000000000007E-2</v>
      </c>
      <c r="D1434">
        <v>-2.1307468999999999E-2</v>
      </c>
      <c r="H1434" s="9">
        <v>39974</v>
      </c>
      <c r="I1434" s="38">
        <v>5.0631000000000004</v>
      </c>
      <c r="J1434" s="38">
        <f t="shared" si="116"/>
        <v>5.0580311570000003</v>
      </c>
      <c r="K1434" s="38">
        <f t="shared" si="114"/>
        <v>8.8500000000000689E-2</v>
      </c>
      <c r="L1434" s="38">
        <f t="shared" si="113"/>
        <v>0.77709477310614372</v>
      </c>
      <c r="M1434" s="38">
        <f t="shared" si="115"/>
        <v>1.7941921E-2</v>
      </c>
      <c r="N1434" s="38">
        <f t="shared" si="117"/>
        <v>5.0688430000001006E-3</v>
      </c>
    </row>
    <row r="1435" spans="1:14">
      <c r="A1435" s="9">
        <v>39980</v>
      </c>
      <c r="B1435">
        <v>4.6514330529999999</v>
      </c>
      <c r="C1435" s="23">
        <v>-6.4399999999999999E-2</v>
      </c>
      <c r="D1435">
        <v>-1.3754672000000001E-2</v>
      </c>
      <c r="H1435" s="9">
        <v>39973</v>
      </c>
      <c r="I1435" s="38">
        <v>4.9745999999999997</v>
      </c>
      <c r="J1435" s="38">
        <f t="shared" si="116"/>
        <v>4.9680896329999999</v>
      </c>
      <c r="K1435" s="38">
        <f t="shared" si="114"/>
        <v>-4.5300000000000118E-2</v>
      </c>
      <c r="L1435" s="38">
        <f t="shared" ref="L1435:L1461" si="118">STDEVA(K1435:K1499)</f>
        <v>0.79168321477981496</v>
      </c>
      <c r="M1435" s="38">
        <f t="shared" si="115"/>
        <v>-1.0598764E-2</v>
      </c>
      <c r="N1435" s="38">
        <f t="shared" si="117"/>
        <v>6.5103669999997393E-3</v>
      </c>
    </row>
    <row r="1436" spans="1:14">
      <c r="A1436" s="9">
        <v>39979</v>
      </c>
      <c r="B1436">
        <v>4.7158540200000001</v>
      </c>
      <c r="C1436" s="23">
        <v>-0.1273</v>
      </c>
      <c r="D1436">
        <v>-2.6632390999999998E-2</v>
      </c>
      <c r="H1436" s="9">
        <v>39972</v>
      </c>
      <c r="I1436" s="38">
        <v>5.0198999999999998</v>
      </c>
      <c r="J1436" s="38">
        <f t="shared" si="116"/>
        <v>5.0210252750000004</v>
      </c>
      <c r="K1436" s="38">
        <f t="shared" si="114"/>
        <v>0.11280000000000001</v>
      </c>
      <c r="L1436" s="38">
        <f t="shared" si="118"/>
        <v>0.80600503500049792</v>
      </c>
      <c r="M1436" s="38">
        <f t="shared" si="115"/>
        <v>2.1676971E-2</v>
      </c>
      <c r="N1436" s="38">
        <f t="shared" si="117"/>
        <v>1.1252750000005918E-3</v>
      </c>
    </row>
    <row r="1437" spans="1:14">
      <c r="A1437" s="9">
        <v>39976</v>
      </c>
      <c r="B1437">
        <v>4.8431358729999996</v>
      </c>
      <c r="C1437" s="23">
        <v>-0.1303</v>
      </c>
      <c r="D1437">
        <v>-2.6540385999999999E-2</v>
      </c>
      <c r="H1437" s="9">
        <v>39969</v>
      </c>
      <c r="I1437" s="38">
        <v>4.9070999999999998</v>
      </c>
      <c r="J1437" s="38">
        <f t="shared" si="116"/>
        <v>4.9133558439999998</v>
      </c>
      <c r="K1437" s="38">
        <f t="shared" si="114"/>
        <v>0.18879999999999963</v>
      </c>
      <c r="L1437" s="38">
        <f t="shared" si="118"/>
        <v>0.8224557078651713</v>
      </c>
      <c r="M1437" s="38">
        <f t="shared" si="115"/>
        <v>3.9137788E-2</v>
      </c>
      <c r="N1437" s="38">
        <f t="shared" si="117"/>
        <v>6.2558440000000104E-3</v>
      </c>
    </row>
    <row r="1438" spans="1:14">
      <c r="A1438" s="9">
        <v>39975</v>
      </c>
      <c r="B1438">
        <v>4.9733954929999999</v>
      </c>
      <c r="C1438" s="23">
        <v>-8.4599999999999995E-2</v>
      </c>
      <c r="D1438">
        <v>-1.6874502999999999E-2</v>
      </c>
      <c r="H1438" s="9">
        <v>39968</v>
      </c>
      <c r="I1438" s="38">
        <v>4.7183000000000002</v>
      </c>
      <c r="J1438" s="38">
        <f t="shared" si="116"/>
        <v>4.7247724050000004</v>
      </c>
      <c r="K1438" s="38">
        <f t="shared" si="114"/>
        <v>0.19050000000000011</v>
      </c>
      <c r="L1438" s="38">
        <f t="shared" si="118"/>
        <v>0.84014344141687902</v>
      </c>
      <c r="M1438" s="38">
        <f t="shared" si="115"/>
        <v>4.1730391999999998E-2</v>
      </c>
      <c r="N1438" s="38">
        <f t="shared" si="117"/>
        <v>6.4724050000002364E-3</v>
      </c>
    </row>
    <row r="1439" spans="1:14">
      <c r="A1439" s="9">
        <v>39974</v>
      </c>
      <c r="B1439">
        <v>5.0580311570000003</v>
      </c>
      <c r="C1439" s="23">
        <v>8.9899999999999994E-2</v>
      </c>
      <c r="D1439">
        <v>1.7941921E-2</v>
      </c>
      <c r="H1439" s="9">
        <v>39967</v>
      </c>
      <c r="I1439" s="38">
        <v>4.5278</v>
      </c>
      <c r="J1439" s="38">
        <f t="shared" si="116"/>
        <v>4.5316630870000001</v>
      </c>
      <c r="K1439" s="38">
        <f t="shared" ref="K1439:K1460" si="119">I1439-I1440</f>
        <v>-7.3999999999999844E-2</v>
      </c>
      <c r="L1439" s="38">
        <f t="shared" si="118"/>
        <v>0.85902440103935784</v>
      </c>
      <c r="M1439" s="38">
        <f t="shared" si="115"/>
        <v>-1.5799839E-2</v>
      </c>
      <c r="N1439" s="38">
        <f t="shared" si="117"/>
        <v>3.8630870000000428E-3</v>
      </c>
    </row>
    <row r="1440" spans="1:14">
      <c r="A1440" s="9">
        <v>39973</v>
      </c>
      <c r="B1440">
        <v>4.9680896329999999</v>
      </c>
      <c r="C1440" s="23">
        <v>-5.2900000000000003E-2</v>
      </c>
      <c r="D1440">
        <v>-1.0598764E-2</v>
      </c>
      <c r="H1440" s="9">
        <v>39966</v>
      </c>
      <c r="I1440" s="38">
        <v>4.6017999999999999</v>
      </c>
      <c r="J1440" s="38">
        <f t="shared" si="116"/>
        <v>4.6038312570000004</v>
      </c>
      <c r="K1440" s="38">
        <f t="shared" si="119"/>
        <v>-5.3500000000000547E-2</v>
      </c>
      <c r="L1440" s="38">
        <f t="shared" si="118"/>
        <v>0.87716002405046245</v>
      </c>
      <c r="M1440" s="38">
        <f t="shared" si="115"/>
        <v>-1.1522416000000001E-2</v>
      </c>
      <c r="N1440" s="38">
        <f t="shared" si="117"/>
        <v>2.0312570000005081E-3</v>
      </c>
    </row>
    <row r="1441" spans="1:14">
      <c r="A1441" s="9">
        <v>39972</v>
      </c>
      <c r="B1441">
        <v>5.0210252750000004</v>
      </c>
      <c r="C1441" s="23">
        <v>0.1077</v>
      </c>
      <c r="D1441">
        <v>2.1676971E-2</v>
      </c>
      <c r="H1441" s="9">
        <v>39965</v>
      </c>
      <c r="I1441" s="38">
        <v>4.6553000000000004</v>
      </c>
      <c r="J1441" s="38">
        <f t="shared" si="116"/>
        <v>4.6571853089999999</v>
      </c>
      <c r="K1441" s="38">
        <f t="shared" si="119"/>
        <v>0.31900000000000084</v>
      </c>
      <c r="L1441" s="38">
        <f t="shared" si="118"/>
        <v>0.89680882389673644</v>
      </c>
      <c r="M1441" s="38">
        <f t="shared" si="115"/>
        <v>6.8626747000000002E-2</v>
      </c>
      <c r="N1441" s="38">
        <f t="shared" si="117"/>
        <v>1.8853089999995021E-3</v>
      </c>
    </row>
    <row r="1442" spans="1:14">
      <c r="A1442" s="9">
        <v>39969</v>
      </c>
      <c r="B1442">
        <v>4.9133558439999998</v>
      </c>
      <c r="C1442" s="23">
        <v>0.18859999999999999</v>
      </c>
      <c r="D1442">
        <v>3.9137788E-2</v>
      </c>
      <c r="H1442" s="9">
        <v>39962</v>
      </c>
      <c r="I1442" s="38">
        <v>4.3362999999999996</v>
      </c>
      <c r="J1442" s="38">
        <f t="shared" si="116"/>
        <v>4.3482980170000003</v>
      </c>
      <c r="K1442" s="38">
        <f t="shared" si="119"/>
        <v>-0.36810000000000009</v>
      </c>
      <c r="L1442" s="38">
        <f t="shared" si="118"/>
        <v>0.91982197320717274</v>
      </c>
      <c r="M1442" s="38">
        <f t="shared" si="115"/>
        <v>-7.7142534999999998E-2</v>
      </c>
      <c r="N1442" s="38">
        <f t="shared" si="117"/>
        <v>1.1998017000000694E-2</v>
      </c>
    </row>
    <row r="1443" spans="1:14">
      <c r="A1443" s="9">
        <v>39968</v>
      </c>
      <c r="B1443">
        <v>4.7247724050000004</v>
      </c>
      <c r="C1443" s="23">
        <v>0.19309999999999999</v>
      </c>
      <c r="D1443">
        <v>4.1730391999999998E-2</v>
      </c>
      <c r="H1443" s="9">
        <v>39961</v>
      </c>
      <c r="I1443" s="38">
        <v>4.7043999999999997</v>
      </c>
      <c r="J1443" s="38">
        <f t="shared" si="116"/>
        <v>4.6970142590000004</v>
      </c>
      <c r="K1443" s="38">
        <f t="shared" si="119"/>
        <v>0.15599999999999969</v>
      </c>
      <c r="L1443" s="38">
        <f t="shared" si="118"/>
        <v>0.93438169157767403</v>
      </c>
      <c r="M1443" s="38">
        <f t="shared" si="115"/>
        <v>3.2651578000000001E-2</v>
      </c>
      <c r="N1443" s="38">
        <f t="shared" si="117"/>
        <v>7.3857409999993351E-3</v>
      </c>
    </row>
    <row r="1444" spans="1:14">
      <c r="A1444" s="9">
        <v>39967</v>
      </c>
      <c r="B1444">
        <v>4.5316630870000001</v>
      </c>
      <c r="C1444" s="23">
        <v>-7.22E-2</v>
      </c>
      <c r="D1444">
        <v>-1.5799839E-2</v>
      </c>
      <c r="H1444" s="9">
        <v>39960</v>
      </c>
      <c r="I1444" s="38">
        <v>4.5484</v>
      </c>
      <c r="J1444" s="38">
        <f t="shared" si="116"/>
        <v>4.5461261029999998</v>
      </c>
      <c r="K1444" s="38">
        <f t="shared" si="119"/>
        <v>0.37049999999999983</v>
      </c>
      <c r="L1444" s="38">
        <f t="shared" si="118"/>
        <v>0.96119986040052396</v>
      </c>
      <c r="M1444" s="38">
        <f t="shared" si="115"/>
        <v>8.2816720999999996E-2</v>
      </c>
      <c r="N1444" s="38">
        <f t="shared" si="117"/>
        <v>2.2738970000002467E-3</v>
      </c>
    </row>
    <row r="1445" spans="1:14">
      <c r="A1445" s="9">
        <v>39966</v>
      </c>
      <c r="B1445">
        <v>4.6038312570000004</v>
      </c>
      <c r="C1445" s="23">
        <v>-5.3400000000000003E-2</v>
      </c>
      <c r="D1445">
        <v>-1.1522416000000001E-2</v>
      </c>
      <c r="H1445" s="9">
        <v>39959</v>
      </c>
      <c r="I1445" s="38">
        <v>4.1779000000000002</v>
      </c>
      <c r="J1445" s="38">
        <f t="shared" si="116"/>
        <v>4.184799291</v>
      </c>
      <c r="K1445" s="38">
        <f t="shared" si="119"/>
        <v>5.0100000000000477E-2</v>
      </c>
      <c r="L1445" s="38">
        <f t="shared" si="118"/>
        <v>0.9903185100378209</v>
      </c>
      <c r="M1445" s="38">
        <f t="shared" si="115"/>
        <v>1.3958597E-2</v>
      </c>
      <c r="N1445" s="38">
        <f t="shared" si="117"/>
        <v>6.8992909999998631E-3</v>
      </c>
    </row>
    <row r="1446" spans="1:14">
      <c r="A1446" s="9">
        <v>39965</v>
      </c>
      <c r="B1446">
        <v>4.6571853089999999</v>
      </c>
      <c r="C1446" s="23">
        <v>0.30890000000000001</v>
      </c>
      <c r="D1446">
        <v>6.8626747000000002E-2</v>
      </c>
      <c r="H1446" s="9">
        <v>39955</v>
      </c>
      <c r="I1446" s="38">
        <v>4.1277999999999997</v>
      </c>
      <c r="J1446" s="38">
        <f t="shared" si="116"/>
        <v>4.1267911599999998</v>
      </c>
      <c r="K1446" s="38">
        <f t="shared" si="119"/>
        <v>6.7099999999999937E-2</v>
      </c>
      <c r="L1446" s="38">
        <f t="shared" si="118"/>
        <v>1.0214700843229167</v>
      </c>
      <c r="M1446" s="38">
        <f t="shared" si="115"/>
        <v>1.5702718000000001E-2</v>
      </c>
      <c r="N1446" s="38">
        <f t="shared" si="117"/>
        <v>1.0088399999998998E-3</v>
      </c>
    </row>
    <row r="1447" spans="1:14">
      <c r="A1447" s="9">
        <v>39962</v>
      </c>
      <c r="B1447">
        <v>4.3482980170000003</v>
      </c>
      <c r="C1447" s="23">
        <v>-0.34870000000000001</v>
      </c>
      <c r="D1447">
        <v>-7.7142534999999998E-2</v>
      </c>
      <c r="H1447" s="9">
        <v>39954</v>
      </c>
      <c r="I1447" s="38">
        <v>4.0606999999999998</v>
      </c>
      <c r="J1447" s="38">
        <f t="shared" si="116"/>
        <v>4.0624954510000002</v>
      </c>
      <c r="K1447" s="38">
        <f t="shared" si="119"/>
        <v>9.9899999999999878E-2</v>
      </c>
      <c r="L1447" s="38">
        <f t="shared" si="118"/>
        <v>1.0560083115654146</v>
      </c>
      <c r="M1447" s="38">
        <f t="shared" si="115"/>
        <v>2.4066675999999999E-2</v>
      </c>
      <c r="N1447" s="38">
        <f t="shared" si="117"/>
        <v>1.7954510000004476E-3</v>
      </c>
    </row>
    <row r="1448" spans="1:14">
      <c r="A1448" s="9">
        <v>39961</v>
      </c>
      <c r="B1448">
        <v>4.6970142590000004</v>
      </c>
      <c r="C1448" s="23">
        <v>0.15090000000000001</v>
      </c>
      <c r="D1448">
        <v>3.2651578000000001E-2</v>
      </c>
      <c r="H1448" s="9">
        <v>39953</v>
      </c>
      <c r="I1448" s="38">
        <v>3.9607999999999999</v>
      </c>
      <c r="J1448" s="38">
        <f t="shared" si="116"/>
        <v>3.9658918179999998</v>
      </c>
      <c r="K1448" s="38">
        <f t="shared" si="119"/>
        <v>-4.8700000000000188E-2</v>
      </c>
      <c r="L1448" s="38">
        <f t="shared" si="118"/>
        <v>1.0947738957689588</v>
      </c>
      <c r="M1448" s="38">
        <f t="shared" si="115"/>
        <v>-9.0491149999999999E-3</v>
      </c>
      <c r="N1448" s="38">
        <f t="shared" si="117"/>
        <v>5.0918179999999147E-3</v>
      </c>
    </row>
    <row r="1449" spans="1:14">
      <c r="A1449" s="9">
        <v>39960</v>
      </c>
      <c r="B1449">
        <v>4.5461261029999998</v>
      </c>
      <c r="C1449" s="23">
        <v>0.36130000000000001</v>
      </c>
      <c r="D1449">
        <v>8.2816720999999996E-2</v>
      </c>
      <c r="H1449" s="9">
        <v>39952</v>
      </c>
      <c r="I1449" s="38">
        <v>4.0095000000000001</v>
      </c>
      <c r="J1449" s="38">
        <f t="shared" si="116"/>
        <v>4.0019424969999999</v>
      </c>
      <c r="K1449" s="38">
        <f t="shared" si="119"/>
        <v>8.9999999999967883E-4</v>
      </c>
      <c r="L1449" s="38">
        <f t="shared" si="118"/>
        <v>1.1351380739465471</v>
      </c>
      <c r="M1449" s="38">
        <f t="shared" si="115"/>
        <v>7.2968499999999999E-4</v>
      </c>
      <c r="N1449" s="38">
        <f t="shared" si="117"/>
        <v>7.557503000000132E-3</v>
      </c>
    </row>
    <row r="1450" spans="1:14">
      <c r="A1450" s="9">
        <v>39959</v>
      </c>
      <c r="B1450">
        <v>4.184799291</v>
      </c>
      <c r="C1450" s="23">
        <v>5.8000000000000003E-2</v>
      </c>
      <c r="D1450">
        <v>1.3958597E-2</v>
      </c>
      <c r="H1450" s="9">
        <v>39951</v>
      </c>
      <c r="I1450" s="38">
        <v>4.0086000000000004</v>
      </c>
      <c r="J1450" s="38">
        <f t="shared" si="116"/>
        <v>3.999023405</v>
      </c>
      <c r="K1450" s="38">
        <f t="shared" si="119"/>
        <v>6.3500000000000334E-2</v>
      </c>
      <c r="L1450" s="38">
        <f t="shared" si="118"/>
        <v>1.1816786999857447</v>
      </c>
      <c r="M1450" s="38">
        <f t="shared" si="115"/>
        <v>1.2749665E-2</v>
      </c>
      <c r="N1450" s="38">
        <f t="shared" si="117"/>
        <v>9.5765950000004096E-3</v>
      </c>
    </row>
    <row r="1451" spans="1:14">
      <c r="A1451" s="9">
        <v>39955</v>
      </c>
      <c r="B1451">
        <v>4.1267911599999998</v>
      </c>
      <c r="C1451" s="23">
        <v>6.4299999999999996E-2</v>
      </c>
      <c r="D1451">
        <v>1.5702718000000001E-2</v>
      </c>
      <c r="H1451" s="9">
        <v>39948</v>
      </c>
      <c r="I1451" s="38">
        <v>3.9451000000000001</v>
      </c>
      <c r="J1451" s="38">
        <f t="shared" si="116"/>
        <v>3.9483608480000001</v>
      </c>
      <c r="K1451" s="38">
        <f t="shared" si="119"/>
        <v>1.4100000000000001E-2</v>
      </c>
      <c r="L1451" s="38">
        <f t="shared" si="118"/>
        <v>1.2361293802540545</v>
      </c>
      <c r="M1451" s="38">
        <f t="shared" si="115"/>
        <v>2.7013610000000002E-3</v>
      </c>
      <c r="N1451" s="38">
        <f t="shared" si="117"/>
        <v>3.2608480000000384E-3</v>
      </c>
    </row>
    <row r="1452" spans="1:14">
      <c r="A1452" s="9">
        <v>39954</v>
      </c>
      <c r="B1452">
        <v>4.0624954510000002</v>
      </c>
      <c r="C1452" s="23">
        <v>9.6600000000000005E-2</v>
      </c>
      <c r="D1452">
        <v>2.4066675999999999E-2</v>
      </c>
      <c r="H1452" s="9">
        <v>39947</v>
      </c>
      <c r="I1452" s="38">
        <v>3.931</v>
      </c>
      <c r="J1452" s="38">
        <f t="shared" si="116"/>
        <v>3.9377092920000001</v>
      </c>
      <c r="K1452" s="38">
        <f t="shared" si="119"/>
        <v>1.1000000000001009E-3</v>
      </c>
      <c r="L1452" s="38">
        <f t="shared" si="118"/>
        <v>1.2974151961153804</v>
      </c>
      <c r="M1452" s="38">
        <f t="shared" si="115"/>
        <v>8.3157100000000002E-4</v>
      </c>
      <c r="N1452" s="38">
        <f t="shared" si="117"/>
        <v>6.7092920000000333E-3</v>
      </c>
    </row>
    <row r="1453" spans="1:14">
      <c r="A1453" s="9">
        <v>39953</v>
      </c>
      <c r="B1453">
        <v>3.9658918179999998</v>
      </c>
      <c r="C1453" s="23">
        <v>-3.61E-2</v>
      </c>
      <c r="D1453">
        <v>-9.0491149999999999E-3</v>
      </c>
      <c r="H1453" s="9">
        <v>39946</v>
      </c>
      <c r="I1453" s="38">
        <v>3.9298999999999999</v>
      </c>
      <c r="J1453" s="38">
        <f t="shared" si="116"/>
        <v>3.934436169</v>
      </c>
      <c r="K1453" s="38">
        <f t="shared" si="119"/>
        <v>-4.9900000000000055E-2</v>
      </c>
      <c r="L1453" s="38">
        <f t="shared" si="118"/>
        <v>1.3683401414771759</v>
      </c>
      <c r="M1453" s="38">
        <f t="shared" si="115"/>
        <v>-1.243344E-2</v>
      </c>
      <c r="N1453" s="38">
        <f t="shared" si="117"/>
        <v>4.5361690000000898E-3</v>
      </c>
    </row>
    <row r="1454" spans="1:14">
      <c r="A1454" s="9">
        <v>39952</v>
      </c>
      <c r="B1454">
        <v>4.0019424969999999</v>
      </c>
      <c r="C1454" s="23">
        <v>2.8999999999999998E-3</v>
      </c>
      <c r="D1454">
        <v>7.2968499999999999E-4</v>
      </c>
      <c r="H1454" s="9">
        <v>39945</v>
      </c>
      <c r="I1454" s="38">
        <v>3.9798</v>
      </c>
      <c r="J1454" s="38">
        <f t="shared" si="116"/>
        <v>3.9836601219999999</v>
      </c>
      <c r="K1454" s="38">
        <f t="shared" si="119"/>
        <v>-1.6599999999999948E-2</v>
      </c>
      <c r="L1454" s="38">
        <f t="shared" si="118"/>
        <v>1.449754146398623</v>
      </c>
      <c r="M1454" s="38">
        <f t="shared" si="115"/>
        <v>-3.9659839999999997E-3</v>
      </c>
      <c r="N1454" s="38">
        <f t="shared" si="117"/>
        <v>3.8601219999998548E-3</v>
      </c>
    </row>
    <row r="1455" spans="1:14">
      <c r="A1455" s="9">
        <v>39951</v>
      </c>
      <c r="B1455">
        <v>3.999023405</v>
      </c>
      <c r="C1455" s="23">
        <v>5.0700000000000002E-2</v>
      </c>
      <c r="D1455">
        <v>1.2749665E-2</v>
      </c>
      <c r="H1455" s="9">
        <v>39944</v>
      </c>
      <c r="I1455" s="38">
        <v>3.9964</v>
      </c>
      <c r="J1455" s="38">
        <f t="shared" si="116"/>
        <v>3.9994906239999999</v>
      </c>
      <c r="K1455" s="38">
        <f t="shared" si="119"/>
        <v>-0.12869999999999981</v>
      </c>
      <c r="L1455" s="38">
        <f t="shared" si="118"/>
        <v>1.5497571416500193</v>
      </c>
      <c r="M1455" s="38">
        <f t="shared" si="115"/>
        <v>-3.1931709000000003E-2</v>
      </c>
      <c r="N1455" s="38">
        <f t="shared" si="117"/>
        <v>3.0906239999999308E-3</v>
      </c>
    </row>
    <row r="1456" spans="1:14">
      <c r="A1456" s="9">
        <v>39948</v>
      </c>
      <c r="B1456">
        <v>3.9483608480000001</v>
      </c>
      <c r="C1456" s="23">
        <v>1.0699999999999999E-2</v>
      </c>
      <c r="D1456">
        <v>2.7013610000000002E-3</v>
      </c>
      <c r="H1456" s="9">
        <v>39941</v>
      </c>
      <c r="I1456" s="38">
        <v>4.1250999999999998</v>
      </c>
      <c r="J1456" s="38">
        <f t="shared" si="116"/>
        <v>4.1292620800000002</v>
      </c>
      <c r="K1456" s="38">
        <f t="shared" si="119"/>
        <v>4.0499999999999758E-2</v>
      </c>
      <c r="L1456" s="38">
        <f t="shared" si="118"/>
        <v>1.6636974693935995</v>
      </c>
      <c r="M1456" s="38">
        <f t="shared" si="115"/>
        <v>1.0674372E-2</v>
      </c>
      <c r="N1456" s="38">
        <f t="shared" si="117"/>
        <v>4.162080000000401E-3</v>
      </c>
    </row>
    <row r="1457" spans="1:14">
      <c r="A1457" s="9">
        <v>39947</v>
      </c>
      <c r="B1457">
        <v>3.9377092920000001</v>
      </c>
      <c r="C1457" s="23">
        <v>3.3E-3</v>
      </c>
      <c r="D1457">
        <v>8.3157100000000002E-4</v>
      </c>
      <c r="H1457" s="9">
        <v>39940</v>
      </c>
      <c r="I1457" s="38">
        <v>4.0846</v>
      </c>
      <c r="J1457" s="38">
        <f t="shared" si="116"/>
        <v>4.0854192149999999</v>
      </c>
      <c r="K1457" s="38">
        <f t="shared" si="119"/>
        <v>0.12179999999999991</v>
      </c>
      <c r="L1457" s="38">
        <f t="shared" si="118"/>
        <v>1.8259990188934931</v>
      </c>
      <c r="M1457" s="38">
        <f t="shared" si="115"/>
        <v>2.9128869000000002E-2</v>
      </c>
      <c r="N1457" s="38">
        <f t="shared" si="117"/>
        <v>8.1921499999992875E-4</v>
      </c>
    </row>
    <row r="1458" spans="1:14">
      <c r="A1458" s="9">
        <v>39946</v>
      </c>
      <c r="B1458">
        <v>3.934436169</v>
      </c>
      <c r="C1458" s="23">
        <v>-4.9200000000000001E-2</v>
      </c>
      <c r="D1458">
        <v>-1.243344E-2</v>
      </c>
      <c r="H1458" s="9">
        <v>39939</v>
      </c>
      <c r="I1458" s="38">
        <v>3.9628000000000001</v>
      </c>
      <c r="J1458" s="38">
        <f t="shared" si="116"/>
        <v>3.968132089</v>
      </c>
      <c r="K1458" s="38">
        <f t="shared" si="119"/>
        <v>-1.8999999999999684E-2</v>
      </c>
      <c r="L1458" s="38">
        <f t="shared" si="118"/>
        <v>2.060186067648583</v>
      </c>
      <c r="M1458" s="38">
        <f t="shared" si="115"/>
        <v>-3.9834509999999998E-3</v>
      </c>
      <c r="N1458" s="38">
        <f t="shared" si="117"/>
        <v>5.3320889999999288E-3</v>
      </c>
    </row>
    <row r="1459" spans="1:14">
      <c r="A1459" s="9">
        <v>39945</v>
      </c>
      <c r="B1459">
        <v>3.9836601219999999</v>
      </c>
      <c r="C1459" s="23">
        <v>-1.5800000000000002E-2</v>
      </c>
      <c r="D1459">
        <v>-3.9659839999999997E-3</v>
      </c>
      <c r="H1459" s="9">
        <v>39938</v>
      </c>
      <c r="I1459" s="38">
        <v>3.9817999999999998</v>
      </c>
      <c r="J1459" s="38">
        <f t="shared" si="116"/>
        <v>3.9839704739999999</v>
      </c>
      <c r="K1459" s="38">
        <f t="shared" si="119"/>
        <v>-5.3399999999999892E-2</v>
      </c>
      <c r="L1459" s="38">
        <f t="shared" si="118"/>
        <v>2.3847195271841368</v>
      </c>
      <c r="M1459" s="38">
        <f t="shared" si="115"/>
        <v>-1.3538741E-2</v>
      </c>
      <c r="N1459" s="38">
        <f t="shared" si="117"/>
        <v>2.1704740000001443E-3</v>
      </c>
    </row>
    <row r="1460" spans="1:14">
      <c r="A1460" s="9">
        <v>39944</v>
      </c>
      <c r="B1460">
        <v>3.9994906239999999</v>
      </c>
      <c r="C1460" s="23">
        <v>-0.1298</v>
      </c>
      <c r="D1460">
        <v>-3.1931709000000003E-2</v>
      </c>
      <c r="H1460" s="9">
        <v>39937</v>
      </c>
      <c r="I1460" s="38">
        <v>4.0351999999999997</v>
      </c>
      <c r="J1460" s="38">
        <f t="shared" si="116"/>
        <v>4.0382751959999998</v>
      </c>
      <c r="K1460" s="38">
        <f t="shared" si="119"/>
        <v>-4.5700000000000074E-2</v>
      </c>
      <c r="L1460" s="38">
        <f t="shared" si="118"/>
        <v>2.9179468432444069</v>
      </c>
      <c r="M1460" s="38">
        <f t="shared" si="115"/>
        <v>-1.1721064999999999E-2</v>
      </c>
      <c r="N1460" s="38">
        <f t="shared" si="117"/>
        <v>3.0751960000001688E-3</v>
      </c>
    </row>
    <row r="1461" spans="1:14">
      <c r="A1461" s="9">
        <v>39941</v>
      </c>
      <c r="B1461">
        <v>4.1292620800000002</v>
      </c>
      <c r="C1461" s="23">
        <v>4.3799999999999999E-2</v>
      </c>
      <c r="D1461">
        <v>1.0674372E-2</v>
      </c>
      <c r="H1461" s="9">
        <v>39934</v>
      </c>
      <c r="I1461" s="38">
        <v>4.0808999999999997</v>
      </c>
      <c r="J1461" s="38">
        <f t="shared" si="116"/>
        <v>4.085886565</v>
      </c>
      <c r="K1461" s="38">
        <f>I1461-I1467</f>
        <v>4.0808999999999997</v>
      </c>
      <c r="L1461" s="38" t="e">
        <f t="shared" si="118"/>
        <v>#DIV/0!</v>
      </c>
      <c r="M1461" s="38" t="e">
        <f t="shared" si="115"/>
        <v>#DIV/0!</v>
      </c>
      <c r="N1461" s="38">
        <f t="shared" si="117"/>
        <v>4.9865650000002759E-3</v>
      </c>
    </row>
    <row r="1462" spans="1:14">
      <c r="A1462" s="9">
        <v>39940</v>
      </c>
      <c r="B1462">
        <v>4.0854192149999999</v>
      </c>
      <c r="C1462" s="23">
        <v>0.1173</v>
      </c>
      <c r="D1462">
        <v>2.9128869000000002E-2</v>
      </c>
    </row>
    <row r="1463" spans="1:14">
      <c r="A1463" s="9">
        <v>39939</v>
      </c>
      <c r="B1463">
        <v>3.968132089</v>
      </c>
      <c r="C1463" s="23">
        <v>-1.5800000000000002E-2</v>
      </c>
      <c r="D1463">
        <v>-3.9834509999999998E-3</v>
      </c>
    </row>
    <row r="1464" spans="1:14">
      <c r="A1464" s="9">
        <v>39938</v>
      </c>
      <c r="B1464">
        <v>3.9839704739999999</v>
      </c>
      <c r="C1464" s="23">
        <v>-5.4300000000000001E-2</v>
      </c>
      <c r="D1464">
        <v>-1.3538741E-2</v>
      </c>
    </row>
    <row r="1465" spans="1:14">
      <c r="A1465" s="9">
        <v>39937</v>
      </c>
      <c r="B1465">
        <v>4.0382751959999998</v>
      </c>
      <c r="C1465" s="23">
        <v>-4.7600000000000003E-2</v>
      </c>
      <c r="D1465">
        <v>-1.1721064999999999E-2</v>
      </c>
    </row>
    <row r="1466" spans="1:14">
      <c r="A1466" s="9">
        <v>39934</v>
      </c>
      <c r="B1466">
        <v>4.085886565</v>
      </c>
      <c r="C1466" s="23">
        <v>4.0858999999999996</v>
      </c>
      <c r="D1466" t="e">
        <v>#DIV/0!</v>
      </c>
    </row>
  </sheetData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Report</vt:lpstr>
      <vt:lpstr>Time Series Query</vt:lpstr>
      <vt:lpstr>Historic Change</vt:lpstr>
      <vt:lpstr>Cross Check for Bloomberg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2017-06-22T14:02:50Z</cp:lastPrinted>
  <dcterms:created xsi:type="dcterms:W3CDTF">2013-04-04T19:42:48Z</dcterms:created>
  <dcterms:modified xsi:type="dcterms:W3CDTF">2017-06-22T14:02:59Z</dcterms:modified>
</cp:coreProperties>
</file>